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24,06,25 Ост КИ филиалы\"/>
    </mc:Choice>
  </mc:AlternateContent>
  <xr:revisionPtr revIDLastSave="0" documentId="13_ncr:1_{20856970-D18E-42E0-94DA-6019A0475C6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1" l="1"/>
  <c r="T13" i="1"/>
  <c r="T15" i="1"/>
  <c r="T16" i="1"/>
  <c r="T17" i="1"/>
  <c r="T19" i="1"/>
  <c r="T20" i="1"/>
  <c r="T25" i="1"/>
  <c r="T26" i="1"/>
  <c r="T27" i="1"/>
  <c r="T28" i="1"/>
  <c r="T34" i="1"/>
  <c r="T35" i="1"/>
  <c r="T36" i="1"/>
  <c r="T41" i="1"/>
  <c r="T42" i="1"/>
  <c r="T46" i="1"/>
  <c r="T47" i="1"/>
  <c r="T57" i="1"/>
  <c r="T59" i="1"/>
  <c r="T61" i="1"/>
  <c r="T66" i="1"/>
  <c r="AK66" i="1" s="1"/>
  <c r="T68" i="1"/>
  <c r="AK68" i="1" s="1"/>
  <c r="T70" i="1"/>
  <c r="AK70" i="1" s="1"/>
  <c r="T75" i="1"/>
  <c r="T78" i="1"/>
  <c r="AK78" i="1" s="1"/>
  <c r="T79" i="1"/>
  <c r="AK79" i="1" s="1"/>
  <c r="T80" i="1"/>
  <c r="T82" i="1"/>
  <c r="AK82" i="1" s="1"/>
  <c r="T84" i="1"/>
  <c r="AK84" i="1" s="1"/>
  <c r="T85" i="1"/>
  <c r="T86" i="1"/>
  <c r="AK86" i="1" s="1"/>
  <c r="T88" i="1"/>
  <c r="AK88" i="1" s="1"/>
  <c r="T90" i="1"/>
  <c r="T94" i="1"/>
  <c r="T95" i="1"/>
  <c r="T96" i="1"/>
  <c r="T99" i="1"/>
  <c r="T101" i="1"/>
  <c r="T102" i="1"/>
  <c r="AK102" i="1" s="1"/>
  <c r="T103" i="1"/>
  <c r="T104" i="1"/>
  <c r="AK104" i="1" s="1"/>
  <c r="T105" i="1"/>
  <c r="T106" i="1"/>
  <c r="AK106" i="1" s="1"/>
  <c r="T107" i="1"/>
  <c r="T109" i="1"/>
  <c r="AK109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6" i="1"/>
  <c r="AK11" i="1"/>
  <c r="AK13" i="1"/>
  <c r="AK15" i="1"/>
  <c r="AK16" i="1"/>
  <c r="AK17" i="1"/>
  <c r="AK19" i="1"/>
  <c r="AK20" i="1"/>
  <c r="AK25" i="1"/>
  <c r="AK26" i="1"/>
  <c r="AK27" i="1"/>
  <c r="AK28" i="1"/>
  <c r="AK34" i="1"/>
  <c r="AK35" i="1"/>
  <c r="AK36" i="1"/>
  <c r="AK41" i="1"/>
  <c r="AK42" i="1"/>
  <c r="AK46" i="1"/>
  <c r="AK47" i="1"/>
  <c r="AK57" i="1"/>
  <c r="AK59" i="1"/>
  <c r="AK61" i="1"/>
  <c r="AK75" i="1"/>
  <c r="AK80" i="1"/>
  <c r="AK85" i="1"/>
  <c r="AK90" i="1"/>
  <c r="AK94" i="1"/>
  <c r="AK95" i="1"/>
  <c r="AK96" i="1"/>
  <c r="AK99" i="1"/>
  <c r="AK101" i="1"/>
  <c r="AK103" i="1"/>
  <c r="AK105" i="1"/>
  <c r="AK107" i="1"/>
  <c r="U5" i="1"/>
  <c r="AL5" i="1" l="1"/>
  <c r="S100" i="1"/>
  <c r="T100" i="1" s="1"/>
  <c r="AK100" i="1" s="1"/>
  <c r="S87" i="1"/>
  <c r="T87" i="1" s="1"/>
  <c r="AK87" i="1" s="1"/>
  <c r="S81" i="1"/>
  <c r="T81" i="1" s="1"/>
  <c r="AK81" i="1" s="1"/>
  <c r="S73" i="1"/>
  <c r="T73" i="1" s="1"/>
  <c r="AK73" i="1" s="1"/>
  <c r="S67" i="1"/>
  <c r="T67" i="1" s="1"/>
  <c r="AK67" i="1" s="1"/>
  <c r="S65" i="1"/>
  <c r="T65" i="1" s="1"/>
  <c r="AK65" i="1" s="1"/>
  <c r="S51" i="1"/>
  <c r="T51" i="1" s="1"/>
  <c r="AK51" i="1" s="1"/>
  <c r="S48" i="1"/>
  <c r="T48" i="1" s="1"/>
  <c r="AK48" i="1" s="1"/>
  <c r="S38" i="1"/>
  <c r="T38" i="1" s="1"/>
  <c r="AK38" i="1" s="1"/>
  <c r="S37" i="1"/>
  <c r="T37" i="1" s="1"/>
  <c r="AK37" i="1" s="1"/>
  <c r="S33" i="1"/>
  <c r="T33" i="1" s="1"/>
  <c r="AK33" i="1" s="1"/>
  <c r="S32" i="1"/>
  <c r="T32" i="1" s="1"/>
  <c r="AK32" i="1" s="1"/>
  <c r="S23" i="1"/>
  <c r="T23" i="1" s="1"/>
  <c r="AK23" i="1" s="1"/>
  <c r="S22" i="1"/>
  <c r="T22" i="1" s="1"/>
  <c r="AK22" i="1" s="1"/>
  <c r="S18" i="1"/>
  <c r="T18" i="1" s="1"/>
  <c r="AK18" i="1" s="1"/>
  <c r="S10" i="1"/>
  <c r="T10" i="1" s="1"/>
  <c r="AK10" i="1" s="1"/>
  <c r="S9" i="1"/>
  <c r="T9" i="1" s="1"/>
  <c r="AK9" i="1" s="1"/>
  <c r="S8" i="1"/>
  <c r="T8" i="1" s="1"/>
  <c r="AK8" i="1" s="1"/>
  <c r="S12" i="1"/>
  <c r="T12" i="1" s="1"/>
  <c r="AK12" i="1" s="1"/>
  <c r="S14" i="1"/>
  <c r="T14" i="1" s="1"/>
  <c r="AK14" i="1" s="1"/>
  <c r="S21" i="1"/>
  <c r="T21" i="1" s="1"/>
  <c r="AK21" i="1" s="1"/>
  <c r="S24" i="1"/>
  <c r="T24" i="1" s="1"/>
  <c r="AK24" i="1" s="1"/>
  <c r="S29" i="1"/>
  <c r="T29" i="1" s="1"/>
  <c r="AK29" i="1" s="1"/>
  <c r="S30" i="1"/>
  <c r="T30" i="1" s="1"/>
  <c r="AK30" i="1" s="1"/>
  <c r="S31" i="1"/>
  <c r="T31" i="1" s="1"/>
  <c r="AK31" i="1" s="1"/>
  <c r="S39" i="1"/>
  <c r="T39" i="1" s="1"/>
  <c r="AK39" i="1" s="1"/>
  <c r="S40" i="1"/>
  <c r="T40" i="1" s="1"/>
  <c r="AK40" i="1" s="1"/>
  <c r="S43" i="1"/>
  <c r="T43" i="1" s="1"/>
  <c r="AK43" i="1" s="1"/>
  <c r="S44" i="1"/>
  <c r="T44" i="1" s="1"/>
  <c r="AK44" i="1" s="1"/>
  <c r="S49" i="1"/>
  <c r="T49" i="1" s="1"/>
  <c r="AK49" i="1" s="1"/>
  <c r="S50" i="1"/>
  <c r="T50" i="1" s="1"/>
  <c r="AK50" i="1" s="1"/>
  <c r="S52" i="1"/>
  <c r="T52" i="1" s="1"/>
  <c r="AK52" i="1" s="1"/>
  <c r="S53" i="1"/>
  <c r="T53" i="1" s="1"/>
  <c r="AK53" i="1" s="1"/>
  <c r="S54" i="1"/>
  <c r="T54" i="1" s="1"/>
  <c r="AK54" i="1" s="1"/>
  <c r="S55" i="1"/>
  <c r="T55" i="1" s="1"/>
  <c r="AK55" i="1" s="1"/>
  <c r="S56" i="1"/>
  <c r="T56" i="1" s="1"/>
  <c r="AK56" i="1" s="1"/>
  <c r="S60" i="1"/>
  <c r="T60" i="1" s="1"/>
  <c r="AK60" i="1" s="1"/>
  <c r="S62" i="1"/>
  <c r="T62" i="1" s="1"/>
  <c r="AK62" i="1" s="1"/>
  <c r="S63" i="1"/>
  <c r="T63" i="1" s="1"/>
  <c r="AK63" i="1" s="1"/>
  <c r="S64" i="1"/>
  <c r="T64" i="1" s="1"/>
  <c r="AK64" i="1" s="1"/>
  <c r="S69" i="1"/>
  <c r="T69" i="1" s="1"/>
  <c r="AK69" i="1" s="1"/>
  <c r="S72" i="1"/>
  <c r="T72" i="1" s="1"/>
  <c r="AK72" i="1" s="1"/>
  <c r="S74" i="1"/>
  <c r="T74" i="1" s="1"/>
  <c r="AK74" i="1" s="1"/>
  <c r="S76" i="1"/>
  <c r="T76" i="1" s="1"/>
  <c r="AK76" i="1" s="1"/>
  <c r="S77" i="1"/>
  <c r="T77" i="1" s="1"/>
  <c r="AK77" i="1" s="1"/>
  <c r="S83" i="1"/>
  <c r="T83" i="1" s="1"/>
  <c r="AK83" i="1" s="1"/>
  <c r="S89" i="1"/>
  <c r="T89" i="1" s="1"/>
  <c r="AK89" i="1" s="1"/>
  <c r="S91" i="1"/>
  <c r="T91" i="1" s="1"/>
  <c r="AK91" i="1" s="1"/>
  <c r="S92" i="1"/>
  <c r="T92" i="1" s="1"/>
  <c r="AK92" i="1" s="1"/>
  <c r="S97" i="1"/>
  <c r="T97" i="1" s="1"/>
  <c r="AK97" i="1" s="1"/>
  <c r="S98" i="1"/>
  <c r="T98" i="1" s="1"/>
  <c r="AK98" i="1" s="1"/>
  <c r="S108" i="1"/>
  <c r="T108" i="1" s="1"/>
  <c r="AK108" i="1" s="1"/>
  <c r="S110" i="1"/>
  <c r="T110" i="1" s="1"/>
  <c r="AK110" i="1" s="1"/>
  <c r="S111" i="1"/>
  <c r="T111" i="1" s="1"/>
  <c r="AK111" i="1" s="1"/>
  <c r="S112" i="1"/>
  <c r="T112" i="1" s="1"/>
  <c r="AK112" i="1" s="1"/>
  <c r="S113" i="1"/>
  <c r="T113" i="1" s="1"/>
  <c r="AK113" i="1" s="1"/>
  <c r="S114" i="1"/>
  <c r="T114" i="1" s="1"/>
  <c r="AK114" i="1" s="1"/>
  <c r="S115" i="1"/>
  <c r="T115" i="1" s="1"/>
  <c r="AK115" i="1" s="1"/>
  <c r="S116" i="1"/>
  <c r="T116" i="1" s="1"/>
  <c r="AK116" i="1" s="1"/>
  <c r="S117" i="1"/>
  <c r="T117" i="1" s="1"/>
  <c r="AK117" i="1" s="1"/>
  <c r="S6" i="1"/>
  <c r="T6" i="1" s="1"/>
  <c r="AK6" i="1" s="1"/>
  <c r="S7" i="1"/>
  <c r="T7" i="1" s="1"/>
  <c r="AK7" i="1" s="1"/>
  <c r="F80" i="1" l="1"/>
  <c r="E80" i="1"/>
  <c r="E79" i="1"/>
  <c r="M76" i="1"/>
  <c r="F76" i="1"/>
  <c r="E76" i="1"/>
  <c r="L7" i="1" l="1"/>
  <c r="Q7" i="1" s="1"/>
  <c r="X7" i="1" s="1"/>
  <c r="L8" i="1"/>
  <c r="L9" i="1"/>
  <c r="Q9" i="1" s="1"/>
  <c r="X9" i="1" s="1"/>
  <c r="L10" i="1"/>
  <c r="Q10" i="1" s="1"/>
  <c r="R10" i="1" s="1"/>
  <c r="L11" i="1"/>
  <c r="Q11" i="1" s="1"/>
  <c r="X11" i="1" s="1"/>
  <c r="L12" i="1"/>
  <c r="Q12" i="1" s="1"/>
  <c r="X12" i="1" s="1"/>
  <c r="L13" i="1"/>
  <c r="Q13" i="1" s="1"/>
  <c r="L14" i="1"/>
  <c r="Q14" i="1" s="1"/>
  <c r="X14" i="1" s="1"/>
  <c r="L15" i="1"/>
  <c r="Q15" i="1" s="1"/>
  <c r="R15" i="1" s="1"/>
  <c r="L16" i="1"/>
  <c r="Q16" i="1" s="1"/>
  <c r="R16" i="1" s="1"/>
  <c r="L17" i="1"/>
  <c r="Q17" i="1" s="1"/>
  <c r="R17" i="1" s="1"/>
  <c r="L18" i="1"/>
  <c r="Q18" i="1" s="1"/>
  <c r="R18" i="1" s="1"/>
  <c r="L19" i="1"/>
  <c r="Q19" i="1" s="1"/>
  <c r="R19" i="1" s="1"/>
  <c r="L20" i="1"/>
  <c r="Q20" i="1" s="1"/>
  <c r="R20" i="1" s="1"/>
  <c r="L21" i="1"/>
  <c r="Q21" i="1" s="1"/>
  <c r="X21" i="1" s="1"/>
  <c r="L22" i="1"/>
  <c r="Q22" i="1" s="1"/>
  <c r="X22" i="1" s="1"/>
  <c r="L23" i="1"/>
  <c r="Q23" i="1" s="1"/>
  <c r="X23" i="1" s="1"/>
  <c r="L24" i="1"/>
  <c r="Q24" i="1" s="1"/>
  <c r="X24" i="1" s="1"/>
  <c r="L25" i="1"/>
  <c r="Q25" i="1" s="1"/>
  <c r="R25" i="1" s="1"/>
  <c r="L26" i="1"/>
  <c r="Q26" i="1" s="1"/>
  <c r="R26" i="1" s="1"/>
  <c r="L27" i="1"/>
  <c r="Q27" i="1" s="1"/>
  <c r="X27" i="1" s="1"/>
  <c r="L28" i="1"/>
  <c r="L29" i="1"/>
  <c r="Q29" i="1" s="1"/>
  <c r="X29" i="1" s="1"/>
  <c r="L30" i="1"/>
  <c r="Q30" i="1" s="1"/>
  <c r="X30" i="1" s="1"/>
  <c r="L31" i="1"/>
  <c r="Q31" i="1" s="1"/>
  <c r="X31" i="1" s="1"/>
  <c r="L32" i="1"/>
  <c r="Q32" i="1" s="1"/>
  <c r="X32" i="1" s="1"/>
  <c r="L33" i="1"/>
  <c r="Q33" i="1" s="1"/>
  <c r="R33" i="1" s="1"/>
  <c r="L34" i="1"/>
  <c r="Q34" i="1" s="1"/>
  <c r="R34" i="1" s="1"/>
  <c r="L35" i="1"/>
  <c r="Q35" i="1" s="1"/>
  <c r="R35" i="1" s="1"/>
  <c r="L36" i="1"/>
  <c r="Q36" i="1" s="1"/>
  <c r="R36" i="1" s="1"/>
  <c r="L37" i="1"/>
  <c r="Q37" i="1" s="1"/>
  <c r="R37" i="1" s="1"/>
  <c r="L38" i="1"/>
  <c r="Q38" i="1" s="1"/>
  <c r="R38" i="1" s="1"/>
  <c r="L39" i="1"/>
  <c r="Q39" i="1" s="1"/>
  <c r="X39" i="1" s="1"/>
  <c r="L40" i="1"/>
  <c r="Q40" i="1" s="1"/>
  <c r="X40" i="1" s="1"/>
  <c r="L41" i="1"/>
  <c r="Q41" i="1" s="1"/>
  <c r="R41" i="1" s="1"/>
  <c r="L42" i="1"/>
  <c r="Q42" i="1" s="1"/>
  <c r="R42" i="1" s="1"/>
  <c r="L43" i="1"/>
  <c r="L44" i="1"/>
  <c r="Q44" i="1" s="1"/>
  <c r="X44" i="1" s="1"/>
  <c r="L45" i="1"/>
  <c r="Q45" i="1" s="1"/>
  <c r="L46" i="1"/>
  <c r="Q46" i="1" s="1"/>
  <c r="X46" i="1" s="1"/>
  <c r="L47" i="1"/>
  <c r="Q47" i="1" s="1"/>
  <c r="L48" i="1"/>
  <c r="Q48" i="1" s="1"/>
  <c r="R48" i="1" s="1"/>
  <c r="L49" i="1"/>
  <c r="Q49" i="1" s="1"/>
  <c r="X49" i="1" s="1"/>
  <c r="L50" i="1"/>
  <c r="Q50" i="1" s="1"/>
  <c r="X50" i="1" s="1"/>
  <c r="L51" i="1"/>
  <c r="Q51" i="1" s="1"/>
  <c r="R51" i="1" s="1"/>
  <c r="L52" i="1"/>
  <c r="Q52" i="1" s="1"/>
  <c r="X52" i="1" s="1"/>
  <c r="L53" i="1"/>
  <c r="Q53" i="1" s="1"/>
  <c r="X53" i="1" s="1"/>
  <c r="L54" i="1"/>
  <c r="Q54" i="1" s="1"/>
  <c r="X54" i="1" s="1"/>
  <c r="L55" i="1"/>
  <c r="Q55" i="1" s="1"/>
  <c r="X55" i="1" s="1"/>
  <c r="L56" i="1"/>
  <c r="Q56" i="1" s="1"/>
  <c r="X56" i="1" s="1"/>
  <c r="L57" i="1"/>
  <c r="Q57" i="1" s="1"/>
  <c r="L58" i="1"/>
  <c r="Q58" i="1" s="1"/>
  <c r="R58" i="1" s="1"/>
  <c r="S58" i="1" s="1"/>
  <c r="T58" i="1" s="1"/>
  <c r="AK58" i="1" s="1"/>
  <c r="L59" i="1"/>
  <c r="Q59" i="1" s="1"/>
  <c r="R59" i="1" s="1"/>
  <c r="L60" i="1"/>
  <c r="Q60" i="1" s="1"/>
  <c r="X60" i="1" s="1"/>
  <c r="L61" i="1"/>
  <c r="Q61" i="1" s="1"/>
  <c r="L62" i="1"/>
  <c r="Q62" i="1" s="1"/>
  <c r="X62" i="1" s="1"/>
  <c r="L63" i="1"/>
  <c r="Q63" i="1" s="1"/>
  <c r="X63" i="1" s="1"/>
  <c r="L64" i="1"/>
  <c r="Q64" i="1" s="1"/>
  <c r="X64" i="1" s="1"/>
  <c r="L65" i="1"/>
  <c r="Q65" i="1" s="1"/>
  <c r="R65" i="1" s="1"/>
  <c r="L66" i="1"/>
  <c r="Q66" i="1" s="1"/>
  <c r="R66" i="1" s="1"/>
  <c r="L67" i="1"/>
  <c r="Q67" i="1" s="1"/>
  <c r="R67" i="1" s="1"/>
  <c r="L68" i="1"/>
  <c r="Q68" i="1" s="1"/>
  <c r="X68" i="1" s="1"/>
  <c r="L69" i="1"/>
  <c r="Q69" i="1" s="1"/>
  <c r="X69" i="1" s="1"/>
  <c r="L70" i="1"/>
  <c r="Q70" i="1" s="1"/>
  <c r="R70" i="1" s="1"/>
  <c r="L71" i="1"/>
  <c r="Q71" i="1" s="1"/>
  <c r="L72" i="1"/>
  <c r="Q72" i="1" s="1"/>
  <c r="X72" i="1" s="1"/>
  <c r="L73" i="1"/>
  <c r="Q73" i="1" s="1"/>
  <c r="R73" i="1" s="1"/>
  <c r="L74" i="1"/>
  <c r="Q74" i="1" s="1"/>
  <c r="X74" i="1" s="1"/>
  <c r="L75" i="1"/>
  <c r="Q75" i="1" s="1"/>
  <c r="X75" i="1" s="1"/>
  <c r="L76" i="1"/>
  <c r="Q76" i="1" s="1"/>
  <c r="X76" i="1" s="1"/>
  <c r="L77" i="1"/>
  <c r="Q77" i="1" s="1"/>
  <c r="X77" i="1" s="1"/>
  <c r="L78" i="1"/>
  <c r="Q78" i="1" s="1"/>
  <c r="R78" i="1" s="1"/>
  <c r="L79" i="1"/>
  <c r="Q79" i="1" s="1"/>
  <c r="R79" i="1" s="1"/>
  <c r="L80" i="1"/>
  <c r="Q80" i="1" s="1"/>
  <c r="R80" i="1" s="1"/>
  <c r="L81" i="1"/>
  <c r="Q81" i="1" s="1"/>
  <c r="R81" i="1" s="1"/>
  <c r="L82" i="1"/>
  <c r="Q82" i="1" s="1"/>
  <c r="R82" i="1" s="1"/>
  <c r="L83" i="1"/>
  <c r="Q83" i="1" s="1"/>
  <c r="X83" i="1" s="1"/>
  <c r="L84" i="1"/>
  <c r="Q84" i="1" s="1"/>
  <c r="R84" i="1" s="1"/>
  <c r="L85" i="1"/>
  <c r="Q85" i="1" s="1"/>
  <c r="R85" i="1" s="1"/>
  <c r="L86" i="1"/>
  <c r="Q86" i="1" s="1"/>
  <c r="X86" i="1" s="1"/>
  <c r="L87" i="1"/>
  <c r="L88" i="1"/>
  <c r="Q88" i="1" s="1"/>
  <c r="R88" i="1" s="1"/>
  <c r="L89" i="1"/>
  <c r="Q89" i="1" s="1"/>
  <c r="X89" i="1" s="1"/>
  <c r="L90" i="1"/>
  <c r="Q90" i="1" s="1"/>
  <c r="X90" i="1" s="1"/>
  <c r="L91" i="1"/>
  <c r="Q91" i="1" s="1"/>
  <c r="X91" i="1" s="1"/>
  <c r="L92" i="1"/>
  <c r="Q92" i="1" s="1"/>
  <c r="X92" i="1" s="1"/>
  <c r="L93" i="1"/>
  <c r="Q93" i="1" s="1"/>
  <c r="R93" i="1" s="1"/>
  <c r="S93" i="1" s="1"/>
  <c r="T93" i="1" s="1"/>
  <c r="AK93" i="1" s="1"/>
  <c r="L94" i="1"/>
  <c r="Q94" i="1" s="1"/>
  <c r="X94" i="1" s="1"/>
  <c r="L95" i="1"/>
  <c r="Q95" i="1" s="1"/>
  <c r="R95" i="1" s="1"/>
  <c r="L96" i="1"/>
  <c r="Q96" i="1" s="1"/>
  <c r="R96" i="1" s="1"/>
  <c r="L97" i="1"/>
  <c r="Q97" i="1" s="1"/>
  <c r="X97" i="1" s="1"/>
  <c r="L98" i="1"/>
  <c r="Q98" i="1" s="1"/>
  <c r="X98" i="1" s="1"/>
  <c r="L99" i="1"/>
  <c r="Q99" i="1" s="1"/>
  <c r="R99" i="1" s="1"/>
  <c r="L100" i="1"/>
  <c r="Q100" i="1" s="1"/>
  <c r="R100" i="1" s="1"/>
  <c r="L101" i="1"/>
  <c r="Q101" i="1" s="1"/>
  <c r="X101" i="1" s="1"/>
  <c r="L102" i="1"/>
  <c r="Q102" i="1" s="1"/>
  <c r="X102" i="1" s="1"/>
  <c r="L103" i="1"/>
  <c r="Q103" i="1" s="1"/>
  <c r="X103" i="1" s="1"/>
  <c r="L104" i="1"/>
  <c r="Q104" i="1" s="1"/>
  <c r="X104" i="1" s="1"/>
  <c r="L105" i="1"/>
  <c r="Q105" i="1" s="1"/>
  <c r="X105" i="1" s="1"/>
  <c r="L106" i="1"/>
  <c r="Q106" i="1" s="1"/>
  <c r="L107" i="1"/>
  <c r="Q107" i="1" s="1"/>
  <c r="R107" i="1" s="1"/>
  <c r="L108" i="1"/>
  <c r="Q108" i="1" s="1"/>
  <c r="X108" i="1" s="1"/>
  <c r="L109" i="1"/>
  <c r="Q109" i="1" s="1"/>
  <c r="R109" i="1" s="1"/>
  <c r="L110" i="1"/>
  <c r="Q110" i="1" s="1"/>
  <c r="X110" i="1" s="1"/>
  <c r="L111" i="1"/>
  <c r="Q111" i="1" s="1"/>
  <c r="X111" i="1" s="1"/>
  <c r="L112" i="1"/>
  <c r="Q112" i="1" s="1"/>
  <c r="X112" i="1" s="1"/>
  <c r="L113" i="1"/>
  <c r="Q113" i="1" s="1"/>
  <c r="X113" i="1" s="1"/>
  <c r="L114" i="1"/>
  <c r="Q114" i="1" s="1"/>
  <c r="X114" i="1" s="1"/>
  <c r="L115" i="1"/>
  <c r="Q115" i="1" s="1"/>
  <c r="X115" i="1" s="1"/>
  <c r="L116" i="1"/>
  <c r="Q116" i="1" s="1"/>
  <c r="X116" i="1" s="1"/>
  <c r="L117" i="1"/>
  <c r="Q117" i="1" s="1"/>
  <c r="X117" i="1" s="1"/>
  <c r="L6" i="1"/>
  <c r="Q6" i="1" s="1"/>
  <c r="X6" i="1" s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J5" i="1"/>
  <c r="F5" i="1"/>
  <c r="E5" i="1"/>
  <c r="Q43" i="1" l="1"/>
  <c r="X43" i="1" s="1"/>
  <c r="Q28" i="1"/>
  <c r="X28" i="1" s="1"/>
  <c r="Q87" i="1"/>
  <c r="X87" i="1" s="1"/>
  <c r="X109" i="1"/>
  <c r="X107" i="1"/>
  <c r="X99" i="1"/>
  <c r="X95" i="1"/>
  <c r="X93" i="1"/>
  <c r="X85" i="1"/>
  <c r="X81" i="1"/>
  <c r="X79" i="1"/>
  <c r="X73" i="1"/>
  <c r="X67" i="1"/>
  <c r="X65" i="1"/>
  <c r="X59" i="1"/>
  <c r="X51" i="1"/>
  <c r="X41" i="1"/>
  <c r="X37" i="1"/>
  <c r="X35" i="1"/>
  <c r="X33" i="1"/>
  <c r="X25" i="1"/>
  <c r="X19" i="1"/>
  <c r="X17" i="1"/>
  <c r="X15" i="1"/>
  <c r="X100" i="1"/>
  <c r="X96" i="1"/>
  <c r="X88" i="1"/>
  <c r="X84" i="1"/>
  <c r="X82" i="1"/>
  <c r="X80" i="1"/>
  <c r="X78" i="1"/>
  <c r="X70" i="1"/>
  <c r="X66" i="1"/>
  <c r="X58" i="1"/>
  <c r="X48" i="1"/>
  <c r="X42" i="1"/>
  <c r="X38" i="1"/>
  <c r="X36" i="1"/>
  <c r="X34" i="1"/>
  <c r="X26" i="1"/>
  <c r="X20" i="1"/>
  <c r="X18" i="1"/>
  <c r="X16" i="1"/>
  <c r="X10" i="1"/>
  <c r="Q8" i="1"/>
  <c r="R8" i="1" s="1"/>
  <c r="R71" i="1"/>
  <c r="S71" i="1" s="1"/>
  <c r="T71" i="1" s="1"/>
  <c r="AK71" i="1" s="1"/>
  <c r="R106" i="1"/>
  <c r="R47" i="1"/>
  <c r="R13" i="1"/>
  <c r="R61" i="1"/>
  <c r="R57" i="1"/>
  <c r="R45" i="1"/>
  <c r="S45" i="1" s="1"/>
  <c r="T45" i="1" s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Y6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6" i="1"/>
  <c r="Y24" i="1"/>
  <c r="Y22" i="1"/>
  <c r="Y20" i="1"/>
  <c r="Y18" i="1"/>
  <c r="Y16" i="1"/>
  <c r="Y14" i="1"/>
  <c r="Y12" i="1"/>
  <c r="Y10" i="1"/>
  <c r="K5" i="1"/>
  <c r="L5" i="1"/>
  <c r="Y43" i="1" l="1"/>
  <c r="Y87" i="1"/>
  <c r="AK45" i="1"/>
  <c r="T5" i="1"/>
  <c r="Y28" i="1"/>
  <c r="Q5" i="1"/>
  <c r="Y8" i="1"/>
  <c r="X45" i="1"/>
  <c r="X61" i="1"/>
  <c r="X47" i="1"/>
  <c r="X71" i="1"/>
  <c r="X57" i="1"/>
  <c r="X13" i="1"/>
  <c r="X106" i="1"/>
  <c r="S5" i="1"/>
  <c r="X8" i="1"/>
  <c r="R5" i="1"/>
  <c r="AK5" i="1" l="1"/>
</calcChain>
</file>

<file path=xl/sharedStrings.xml><?xml version="1.0" encoding="utf-8"?>
<sst xmlns="http://schemas.openxmlformats.org/spreadsheetml/2006/main" count="456" uniqueCount="177">
  <si>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</si>
  <si>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</si>
  <si>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</si>
  <si>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</si>
  <si>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</si>
  <si>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</si>
  <si>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</si>
  <si>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</si>
  <si>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</si>
  <si>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</si>
  <si>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</si>
  <si>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</si>
  <si>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</si>
  <si>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</si>
  <si>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</si>
  <si>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</si>
  <si>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</si>
  <si>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</si>
  <si>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</si>
  <si>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</si>
  <si>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</si>
  <si>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</si>
  <si>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</si>
  <si>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</si>
  <si>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</si>
  <si>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</si>
  <si>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</si>
  <si>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</si>
  <si>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</si>
  <si>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</si>
  <si>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</si>
  <si>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</si>
  <si>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</si>
  <si>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</si>
  <si>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</si>
  <si>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</si>
  <si>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</si>
  <si>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0614 ПРАЗДНИЧНАЯ с/к в/с дек.спец.мгс  Останкино</t>
  </si>
  <si>
    <t>кг</t>
  </si>
  <si>
    <t>1146 АРОМАТНАЯ с/к в/у  Останкино</t>
  </si>
  <si>
    <t>не в матрице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</si>
  <si>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</si>
  <si>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</si>
  <si>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</si>
  <si>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</si>
  <si>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</si>
  <si>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</si>
  <si>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</si>
  <si>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</si>
  <si>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</si>
  <si>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</si>
  <si>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</si>
  <si>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</si>
  <si>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</si>
  <si>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</si>
  <si>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</si>
  <si>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</si>
  <si>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</si>
  <si>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</si>
  <si>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</si>
  <si>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</si>
  <si>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</si>
  <si>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</si>
  <si>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</si>
  <si>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</si>
  <si>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</si>
  <si>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</si>
  <si>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</si>
  <si>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</si>
  <si>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</si>
  <si>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</si>
  <si>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</si>
  <si>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</si>
  <si>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</si>
  <si>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</si>
  <si>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</si>
  <si>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</si>
  <si>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</si>
  <si>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</si>
  <si>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</si>
  <si>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</si>
  <si>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</si>
  <si>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</si>
  <si>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</si>
  <si>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</si>
  <si>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</si>
  <si>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</si>
  <si>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</si>
  <si>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</si>
  <si>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</si>
  <si>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</si>
  <si>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</si>
  <si>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</si>
  <si>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</si>
  <si>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</si>
  <si>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</si>
  <si>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</si>
  <si>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</si>
  <si>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</si>
  <si>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</si>
  <si>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</si>
  <si>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</si>
  <si>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</si>
  <si>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</si>
  <si>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</si>
  <si>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</si>
  <si>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</si>
  <si>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</si>
  <si>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</si>
  <si>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</si>
  <si>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</si>
  <si>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 / MML / 06,03,25 в уценку 85шт.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</si>
  <si>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</si>
  <si>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</si>
  <si>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</si>
  <si>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</si>
  <si>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</si>
  <si>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</si>
  <si>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</si>
  <si>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</si>
  <si>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</si>
  <si>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</si>
  <si>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</si>
  <si>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</si>
  <si>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</si>
  <si>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</si>
  <si>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</si>
  <si>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</si>
  <si>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</si>
  <si>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</si>
  <si>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</si>
  <si>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</si>
  <si>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</si>
  <si>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</si>
  <si>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</si>
  <si>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</si>
  <si>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</si>
  <si>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</si>
  <si>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</si>
  <si>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</si>
  <si>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</si>
  <si>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</si>
  <si>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</si>
  <si>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</si>
  <si>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</si>
  <si>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Зверев обнулил (завод не отгружает)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</si>
  <si>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</si>
  <si>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</si>
  <si>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</si>
  <si>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</si>
  <si>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</si>
  <si>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</si>
  <si>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</si>
  <si>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</si>
  <si>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</si>
  <si>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</si>
  <si>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</si>
  <si>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</si>
  <si>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</si>
  <si>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</si>
  <si>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</si>
  <si>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</si>
  <si>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</si>
  <si>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</si>
  <si>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</si>
  <si>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</si>
  <si>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</si>
  <si>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дубль либо замена</t>
  </si>
  <si>
    <t>есть дубль</t>
  </si>
  <si>
    <t>дубль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</si>
  <si>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</si>
  <si>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Ограничения завода.</t>
  </si>
  <si>
    <t>итого</t>
  </si>
  <si>
    <t>с 25,06,25 заказываем</t>
  </si>
  <si>
    <t>заказ</t>
  </si>
  <si>
    <t>28,06,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</si>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</sst>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6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2" width="7" customWidth="1"/>
    <col min="23" max="25" width="5" customWidth="1"/>
    <col min="26" max="35" width="6" customWidth="1"/>
    <col min="36" max="36" width="12.5703125" customWidth="1"/>
    <col min="37" max="38" width="7" customWidth="1"/>
    <col min="39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172</v>
      </c>
      <c r="T3" s="3" t="s">
        <v>174</v>
      </c>
      <c r="U3" s="3" t="s">
        <v>174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175</v>
      </c>
      <c r="U4" s="1" t="s">
        <v>176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175</v>
      </c>
      <c r="AL4" s="1" t="s">
        <v>176</v>
      </c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21534.00599999999</v>
      </c>
      <c r="F5" s="4">
        <f>SUM(F6:F497)</f>
        <v>8805.3410000000003</v>
      </c>
      <c r="G5" s="7"/>
      <c r="H5" s="1"/>
      <c r="I5" s="1"/>
      <c r="J5" s="4">
        <f t="shared" ref="J5:V5" si="0">SUM(J6:J497)</f>
        <v>13776.178</v>
      </c>
      <c r="K5" s="4">
        <f t="shared" si="0"/>
        <v>7757.8279999999995</v>
      </c>
      <c r="L5" s="4">
        <f t="shared" si="0"/>
        <v>13025.949999999999</v>
      </c>
      <c r="M5" s="4">
        <f t="shared" si="0"/>
        <v>8508.0560000000005</v>
      </c>
      <c r="N5" s="4">
        <f t="shared" si="0"/>
        <v>8060</v>
      </c>
      <c r="O5" s="4">
        <f t="shared" si="0"/>
        <v>11634</v>
      </c>
      <c r="P5" s="4">
        <f t="shared" si="0"/>
        <v>5170</v>
      </c>
      <c r="Q5" s="4">
        <f t="shared" si="0"/>
        <v>2605.1899999999996</v>
      </c>
      <c r="R5" s="4">
        <f t="shared" si="0"/>
        <v>7810.1623999999993</v>
      </c>
      <c r="S5" s="4">
        <f t="shared" si="0"/>
        <v>10716</v>
      </c>
      <c r="T5" s="4">
        <f t="shared" si="0"/>
        <v>6812</v>
      </c>
      <c r="U5" s="4">
        <f t="shared" ref="U5" si="1">SUM(U6:U497)</f>
        <v>3904</v>
      </c>
      <c r="V5" s="4">
        <f t="shared" si="0"/>
        <v>13218</v>
      </c>
      <c r="W5" s="1"/>
      <c r="X5" s="1"/>
      <c r="Y5" s="1"/>
      <c r="Z5" s="4">
        <f t="shared" ref="Z5:AI5" si="2">SUM(Z6:Z497)</f>
        <v>3204.5484000000001</v>
      </c>
      <c r="AA5" s="4">
        <f t="shared" si="2"/>
        <v>2120.9426000000012</v>
      </c>
      <c r="AB5" s="4">
        <f t="shared" si="2"/>
        <v>2461.3749999999995</v>
      </c>
      <c r="AC5" s="4">
        <f t="shared" si="2"/>
        <v>2841.3421999999996</v>
      </c>
      <c r="AD5" s="4">
        <f t="shared" si="2"/>
        <v>2587.6147999999989</v>
      </c>
      <c r="AE5" s="4">
        <f t="shared" si="2"/>
        <v>2232.5396000000005</v>
      </c>
      <c r="AF5" s="4">
        <f t="shared" si="2"/>
        <v>2450.3140000000008</v>
      </c>
      <c r="AG5" s="4">
        <f t="shared" si="2"/>
        <v>1755.4292000000003</v>
      </c>
      <c r="AH5" s="4">
        <f t="shared" si="2"/>
        <v>2216.2781999999993</v>
      </c>
      <c r="AI5" s="4">
        <f t="shared" si="2"/>
        <v>2866.2182000000016</v>
      </c>
      <c r="AJ5" s="1"/>
      <c r="AK5" s="4">
        <f>SUM(AK6:AK497)</f>
        <v>3380.83</v>
      </c>
      <c r="AL5" s="4">
        <f>SUM(AL6:AL497)</f>
        <v>2074.1799999999994</v>
      </c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4" t="s">
        <v>37</v>
      </c>
      <c r="B6" s="14" t="s">
        <v>38</v>
      </c>
      <c r="C6" s="14"/>
      <c r="D6" s="14">
        <v>27.003</v>
      </c>
      <c r="E6" s="14">
        <v>27.003</v>
      </c>
      <c r="F6" s="14"/>
      <c r="G6" s="15">
        <v>0</v>
      </c>
      <c r="H6" s="14" t="e">
        <v>#N/A</v>
      </c>
      <c r="I6" s="14" t="s">
        <v>40</v>
      </c>
      <c r="J6" s="14"/>
      <c r="K6" s="14">
        <f t="shared" ref="K6:K36" si="3">E6-J6</f>
        <v>27.003</v>
      </c>
      <c r="L6" s="14">
        <f>E6-M6</f>
        <v>0</v>
      </c>
      <c r="M6" s="14">
        <v>27.003</v>
      </c>
      <c r="N6" s="14"/>
      <c r="O6" s="14"/>
      <c r="P6" s="14"/>
      <c r="Q6" s="14">
        <f t="shared" ref="Q6:Q37" si="4">L6/5</f>
        <v>0</v>
      </c>
      <c r="R6" s="16"/>
      <c r="S6" s="5">
        <f t="shared" ref="S6:S7" si="5">ROUND(R6,0)</f>
        <v>0</v>
      </c>
      <c r="T6" s="5">
        <f>S6-U6</f>
        <v>0</v>
      </c>
      <c r="U6" s="5"/>
      <c r="V6" s="16"/>
      <c r="W6" s="14"/>
      <c r="X6" s="1" t="e">
        <f t="shared" ref="X6:X7" si="6">(F6+N6+O6+P6+S6)/Q6</f>
        <v>#DIV/0!</v>
      </c>
      <c r="Y6" s="14" t="e">
        <f t="shared" ref="Y6:Y7" si="7">(F6+N6+O6+P6)/Q6</f>
        <v>#DIV/0!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/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4" t="s">
        <v>39</v>
      </c>
      <c r="B7" s="14" t="s">
        <v>38</v>
      </c>
      <c r="C7" s="14"/>
      <c r="D7" s="14">
        <v>15.612</v>
      </c>
      <c r="E7" s="14">
        <v>15.612</v>
      </c>
      <c r="F7" s="14"/>
      <c r="G7" s="15">
        <v>0</v>
      </c>
      <c r="H7" s="14" t="e">
        <v>#N/A</v>
      </c>
      <c r="I7" s="14" t="s">
        <v>40</v>
      </c>
      <c r="J7" s="14"/>
      <c r="K7" s="14">
        <f t="shared" si="3"/>
        <v>15.612</v>
      </c>
      <c r="L7" s="14">
        <f t="shared" ref="L7:L69" si="8">E7-M7</f>
        <v>0</v>
      </c>
      <c r="M7" s="14">
        <v>15.612</v>
      </c>
      <c r="N7" s="14"/>
      <c r="O7" s="14">
        <v>0</v>
      </c>
      <c r="P7" s="14"/>
      <c r="Q7" s="14">
        <f t="shared" si="4"/>
        <v>0</v>
      </c>
      <c r="R7" s="16"/>
      <c r="S7" s="5">
        <f t="shared" si="5"/>
        <v>0</v>
      </c>
      <c r="T7" s="5">
        <f t="shared" ref="T7:T70" si="9">S7-U7</f>
        <v>0</v>
      </c>
      <c r="U7" s="5"/>
      <c r="V7" s="16">
        <v>20</v>
      </c>
      <c r="W7" s="14"/>
      <c r="X7" s="1" t="e">
        <f t="shared" si="6"/>
        <v>#DIV/0!</v>
      </c>
      <c r="Y7" s="14" t="e">
        <f t="shared" si="7"/>
        <v>#DIV/0!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/>
      <c r="AK7" s="1">
        <f t="shared" ref="AK7:AK70" si="10">G7*T7</f>
        <v>0</v>
      </c>
      <c r="AL7" s="1">
        <f t="shared" ref="AL7:AL70" si="11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42</v>
      </c>
      <c r="C8" s="1">
        <v>551</v>
      </c>
      <c r="D8" s="1">
        <v>56</v>
      </c>
      <c r="E8" s="1">
        <v>349</v>
      </c>
      <c r="F8" s="1">
        <v>209</v>
      </c>
      <c r="G8" s="7">
        <v>0.4</v>
      </c>
      <c r="H8" s="1">
        <v>60</v>
      </c>
      <c r="I8" s="1" t="s">
        <v>43</v>
      </c>
      <c r="J8" s="1">
        <v>296</v>
      </c>
      <c r="K8" s="1">
        <f t="shared" si="3"/>
        <v>53</v>
      </c>
      <c r="L8" s="1">
        <f t="shared" si="8"/>
        <v>293</v>
      </c>
      <c r="M8" s="1">
        <v>56</v>
      </c>
      <c r="N8" s="1"/>
      <c r="O8" s="1">
        <v>300</v>
      </c>
      <c r="P8" s="1"/>
      <c r="Q8" s="1">
        <f t="shared" si="4"/>
        <v>58.6</v>
      </c>
      <c r="R8" s="5">
        <f>14*Q8-P8-O8-N8-F8</f>
        <v>311.39999999999998</v>
      </c>
      <c r="S8" s="5">
        <f>V8</f>
        <v>400</v>
      </c>
      <c r="T8" s="5">
        <f t="shared" si="9"/>
        <v>200</v>
      </c>
      <c r="U8" s="5">
        <v>200</v>
      </c>
      <c r="V8" s="5">
        <v>400</v>
      </c>
      <c r="W8" s="1" t="s">
        <v>44</v>
      </c>
      <c r="X8" s="1">
        <f>(F8+N8+O8+P8+S8)/Q8</f>
        <v>15.511945392491468</v>
      </c>
      <c r="Y8" s="1">
        <f>(F8+N8+O8+P8)/Q8</f>
        <v>8.6860068259385663</v>
      </c>
      <c r="Z8" s="1">
        <v>56.2</v>
      </c>
      <c r="AA8" s="1">
        <v>15.6</v>
      </c>
      <c r="AB8" s="1">
        <v>33.6</v>
      </c>
      <c r="AC8" s="1">
        <v>66.8</v>
      </c>
      <c r="AD8" s="1">
        <v>23.6</v>
      </c>
      <c r="AE8" s="1">
        <v>41.8</v>
      </c>
      <c r="AF8" s="1">
        <v>41.6</v>
      </c>
      <c r="AG8" s="1">
        <v>14.4</v>
      </c>
      <c r="AH8" s="1">
        <v>35.200000000000003</v>
      </c>
      <c r="AI8" s="1">
        <v>58.4</v>
      </c>
      <c r="AJ8" s="1" t="s">
        <v>44</v>
      </c>
      <c r="AK8" s="1">
        <f t="shared" si="10"/>
        <v>80</v>
      </c>
      <c r="AL8" s="1">
        <f t="shared" si="11"/>
        <v>80</v>
      </c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45</v>
      </c>
      <c r="B9" s="1" t="s">
        <v>38</v>
      </c>
      <c r="C9" s="1">
        <v>27.504999999999999</v>
      </c>
      <c r="D9" s="1">
        <v>46.808999999999997</v>
      </c>
      <c r="E9" s="1">
        <v>65.477999999999994</v>
      </c>
      <c r="F9" s="1">
        <v>1.042</v>
      </c>
      <c r="G9" s="7">
        <v>1</v>
      </c>
      <c r="H9" s="1">
        <v>120</v>
      </c>
      <c r="I9" s="1" t="s">
        <v>43</v>
      </c>
      <c r="J9" s="1">
        <v>23.5</v>
      </c>
      <c r="K9" s="1">
        <f t="shared" si="3"/>
        <v>41.977999999999994</v>
      </c>
      <c r="L9" s="1">
        <f t="shared" si="8"/>
        <v>19.006999999999998</v>
      </c>
      <c r="M9" s="1">
        <v>46.470999999999997</v>
      </c>
      <c r="N9" s="1"/>
      <c r="O9" s="1">
        <v>52</v>
      </c>
      <c r="P9" s="1"/>
      <c r="Q9" s="1">
        <f t="shared" si="4"/>
        <v>3.8013999999999997</v>
      </c>
      <c r="R9" s="5"/>
      <c r="S9" s="5">
        <f t="shared" ref="S9:S10" si="12">V9</f>
        <v>50</v>
      </c>
      <c r="T9" s="5">
        <f t="shared" si="9"/>
        <v>50</v>
      </c>
      <c r="U9" s="5"/>
      <c r="V9" s="5">
        <v>50</v>
      </c>
      <c r="W9" s="1" t="s">
        <v>44</v>
      </c>
      <c r="X9" s="1">
        <f t="shared" ref="X9:X72" si="13">(F9+N9+O9+P9+S9)/Q9</f>
        <v>27.106329247119486</v>
      </c>
      <c r="Y9" s="1">
        <f t="shared" ref="Y9:Y72" si="14">(F9+N9+O9+P9)/Q9</f>
        <v>13.953280370389859</v>
      </c>
      <c r="Z9" s="1">
        <v>5.4866000000000001</v>
      </c>
      <c r="AA9" s="1">
        <v>2.0973999999999999</v>
      </c>
      <c r="AB9" s="1">
        <v>3.1841999999999979</v>
      </c>
      <c r="AC9" s="1">
        <v>2.5592000000000001</v>
      </c>
      <c r="AD9" s="1">
        <v>4.6882000000000001</v>
      </c>
      <c r="AE9" s="1">
        <v>3.6566000000000001</v>
      </c>
      <c r="AF9" s="1">
        <v>4.8512000000000004</v>
      </c>
      <c r="AG9" s="1">
        <v>2.4891999999999981</v>
      </c>
      <c r="AH9" s="1">
        <v>6.4730000000000008</v>
      </c>
      <c r="AI9" s="1">
        <v>6.6941999999999986</v>
      </c>
      <c r="AJ9" s="1" t="s">
        <v>44</v>
      </c>
      <c r="AK9" s="1">
        <f t="shared" si="10"/>
        <v>50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38</v>
      </c>
      <c r="C10" s="1">
        <v>192.86</v>
      </c>
      <c r="D10" s="1">
        <v>558.79999999999995</v>
      </c>
      <c r="E10" s="1">
        <v>580.322</v>
      </c>
      <c r="F10" s="1">
        <v>48.546999999999997</v>
      </c>
      <c r="G10" s="7">
        <v>1</v>
      </c>
      <c r="H10" s="1">
        <v>60</v>
      </c>
      <c r="I10" s="1" t="s">
        <v>43</v>
      </c>
      <c r="J10" s="1">
        <v>333.52</v>
      </c>
      <c r="K10" s="1">
        <f t="shared" si="3"/>
        <v>246.80200000000002</v>
      </c>
      <c r="L10" s="1">
        <f t="shared" si="8"/>
        <v>325.89699999999999</v>
      </c>
      <c r="M10" s="1">
        <v>254.42500000000001</v>
      </c>
      <c r="N10" s="1">
        <v>200</v>
      </c>
      <c r="O10" s="1">
        <v>200</v>
      </c>
      <c r="P10" s="1">
        <v>200</v>
      </c>
      <c r="Q10" s="1">
        <f t="shared" si="4"/>
        <v>65.179400000000001</v>
      </c>
      <c r="R10" s="5">
        <f t="shared" ref="R10" si="15">14*Q10-P10-O10-N10-F10</f>
        <v>263.96460000000002</v>
      </c>
      <c r="S10" s="5">
        <f t="shared" si="12"/>
        <v>330</v>
      </c>
      <c r="T10" s="5">
        <f t="shared" si="9"/>
        <v>230</v>
      </c>
      <c r="U10" s="5">
        <v>100</v>
      </c>
      <c r="V10" s="5">
        <v>330</v>
      </c>
      <c r="W10" s="1" t="s">
        <v>44</v>
      </c>
      <c r="X10" s="1">
        <f t="shared" si="13"/>
        <v>15.013132983734124</v>
      </c>
      <c r="Y10" s="1">
        <f t="shared" si="14"/>
        <v>9.9501836469804879</v>
      </c>
      <c r="Z10" s="1">
        <v>66.014600000000002</v>
      </c>
      <c r="AA10" s="1">
        <v>57.743999999999993</v>
      </c>
      <c r="AB10" s="1">
        <v>67.385000000000005</v>
      </c>
      <c r="AC10" s="1">
        <v>64.848199999999991</v>
      </c>
      <c r="AD10" s="1">
        <v>73.055599999999998</v>
      </c>
      <c r="AE10" s="1">
        <v>57.397199999999998</v>
      </c>
      <c r="AF10" s="1">
        <v>56.106000000000023</v>
      </c>
      <c r="AG10" s="1">
        <v>49.461199999999998</v>
      </c>
      <c r="AH10" s="1">
        <v>61.498599999999989</v>
      </c>
      <c r="AI10" s="1">
        <v>65.7864</v>
      </c>
      <c r="AJ10" s="1" t="s">
        <v>44</v>
      </c>
      <c r="AK10" s="1">
        <f t="shared" si="10"/>
        <v>230</v>
      </c>
      <c r="AL10" s="1">
        <f t="shared" si="11"/>
        <v>100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38</v>
      </c>
      <c r="C11" s="1">
        <v>10.888</v>
      </c>
      <c r="D11" s="1">
        <v>20.076000000000001</v>
      </c>
      <c r="E11" s="1">
        <v>28.552</v>
      </c>
      <c r="F11" s="1"/>
      <c r="G11" s="7">
        <v>1</v>
      </c>
      <c r="H11" s="1">
        <v>120</v>
      </c>
      <c r="I11" s="1" t="s">
        <v>43</v>
      </c>
      <c r="J11" s="1">
        <v>9</v>
      </c>
      <c r="K11" s="1">
        <f t="shared" si="3"/>
        <v>19.552</v>
      </c>
      <c r="L11" s="1">
        <f t="shared" si="8"/>
        <v>8.4759999999999991</v>
      </c>
      <c r="M11" s="1">
        <v>20.076000000000001</v>
      </c>
      <c r="N11" s="1"/>
      <c r="O11" s="1">
        <v>52</v>
      </c>
      <c r="P11" s="1"/>
      <c r="Q11" s="1">
        <f t="shared" si="4"/>
        <v>1.6951999999999998</v>
      </c>
      <c r="R11" s="5">
        <v>10</v>
      </c>
      <c r="S11" s="5">
        <v>15</v>
      </c>
      <c r="T11" s="5">
        <f t="shared" si="9"/>
        <v>15</v>
      </c>
      <c r="U11" s="5"/>
      <c r="V11" s="5">
        <v>30</v>
      </c>
      <c r="W11" s="1"/>
      <c r="X11" s="1">
        <f t="shared" si="13"/>
        <v>39.52336007550732</v>
      </c>
      <c r="Y11" s="1">
        <f t="shared" si="14"/>
        <v>30.674846625766875</v>
      </c>
      <c r="Z11" s="1">
        <v>5.6595999999999993</v>
      </c>
      <c r="AA11" s="1">
        <v>2.2909999999999999</v>
      </c>
      <c r="AB11" s="1">
        <v>2.3843999999999999</v>
      </c>
      <c r="AC11" s="1">
        <v>1.8939999999999999</v>
      </c>
      <c r="AD11" s="1">
        <v>5.0682</v>
      </c>
      <c r="AE11" s="1">
        <v>1.0848</v>
      </c>
      <c r="AF11" s="1">
        <v>4.7033999999999994</v>
      </c>
      <c r="AG11" s="1">
        <v>1.6849999999999989</v>
      </c>
      <c r="AH11" s="1">
        <v>5.7644000000000002</v>
      </c>
      <c r="AI11" s="1">
        <v>4.9436000000000009</v>
      </c>
      <c r="AJ11" s="1"/>
      <c r="AK11" s="1">
        <f t="shared" si="10"/>
        <v>15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4" t="s">
        <v>48</v>
      </c>
      <c r="B12" s="14" t="s">
        <v>38</v>
      </c>
      <c r="C12" s="14"/>
      <c r="D12" s="14">
        <v>40.182000000000002</v>
      </c>
      <c r="E12" s="14">
        <v>40.182000000000002</v>
      </c>
      <c r="F12" s="14"/>
      <c r="G12" s="15">
        <v>0</v>
      </c>
      <c r="H12" s="14" t="e">
        <v>#N/A</v>
      </c>
      <c r="I12" s="14" t="s">
        <v>40</v>
      </c>
      <c r="J12" s="14"/>
      <c r="K12" s="14">
        <f t="shared" si="3"/>
        <v>40.182000000000002</v>
      </c>
      <c r="L12" s="14">
        <f t="shared" si="8"/>
        <v>0</v>
      </c>
      <c r="M12" s="14">
        <v>40.182000000000002</v>
      </c>
      <c r="N12" s="14"/>
      <c r="O12" s="14">
        <v>0</v>
      </c>
      <c r="P12" s="14"/>
      <c r="Q12" s="14">
        <f t="shared" si="4"/>
        <v>0</v>
      </c>
      <c r="R12" s="16"/>
      <c r="S12" s="5">
        <f t="shared" ref="S12:S72" si="16">ROUND(R12,0)</f>
        <v>0</v>
      </c>
      <c r="T12" s="5">
        <f t="shared" si="9"/>
        <v>0</v>
      </c>
      <c r="U12" s="5"/>
      <c r="V12" s="16"/>
      <c r="W12" s="14"/>
      <c r="X12" s="1" t="e">
        <f t="shared" si="13"/>
        <v>#DIV/0!</v>
      </c>
      <c r="Y12" s="14" t="e">
        <f t="shared" si="14"/>
        <v>#DIV/0!</v>
      </c>
      <c r="Z12" s="14">
        <v>0</v>
      </c>
      <c r="AA12" s="14">
        <v>-0.27319999999999989</v>
      </c>
      <c r="AB12" s="14">
        <v>0</v>
      </c>
      <c r="AC12" s="14">
        <v>0</v>
      </c>
      <c r="AD12" s="14">
        <v>0</v>
      </c>
      <c r="AE12" s="14">
        <v>0</v>
      </c>
      <c r="AF12" s="14">
        <v>-0.26899999999999979</v>
      </c>
      <c r="AG12" s="14">
        <v>13.4468</v>
      </c>
      <c r="AH12" s="14">
        <v>26.906999999999989</v>
      </c>
      <c r="AI12" s="14">
        <v>19.1112</v>
      </c>
      <c r="AJ12" s="14" t="s">
        <v>49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38</v>
      </c>
      <c r="C13" s="1">
        <v>60.811</v>
      </c>
      <c r="D13" s="1">
        <v>52.353000000000002</v>
      </c>
      <c r="E13" s="1">
        <v>83.587000000000003</v>
      </c>
      <c r="F13" s="1">
        <v>22.824999999999999</v>
      </c>
      <c r="G13" s="7">
        <v>1</v>
      </c>
      <c r="H13" s="1">
        <v>60</v>
      </c>
      <c r="I13" s="1" t="s">
        <v>43</v>
      </c>
      <c r="J13" s="1">
        <v>82.8</v>
      </c>
      <c r="K13" s="1">
        <f t="shared" si="3"/>
        <v>0.78700000000000614</v>
      </c>
      <c r="L13" s="1">
        <f t="shared" si="8"/>
        <v>83.587000000000003</v>
      </c>
      <c r="M13" s="1"/>
      <c r="N13" s="1"/>
      <c r="O13" s="1">
        <v>50</v>
      </c>
      <c r="P13" s="1"/>
      <c r="Q13" s="1">
        <f t="shared" si="4"/>
        <v>16.717400000000001</v>
      </c>
      <c r="R13" s="5">
        <f>13*Q13-P13-O13-N13-F13</f>
        <v>144.50120000000004</v>
      </c>
      <c r="S13" s="5">
        <v>150</v>
      </c>
      <c r="T13" s="5">
        <f t="shared" si="9"/>
        <v>80</v>
      </c>
      <c r="U13" s="5">
        <v>70</v>
      </c>
      <c r="V13" s="5">
        <v>180</v>
      </c>
      <c r="W13" s="1"/>
      <c r="X13" s="1">
        <f t="shared" si="13"/>
        <v>13.328926746982184</v>
      </c>
      <c r="Y13" s="1">
        <f t="shared" si="14"/>
        <v>4.3562396066373958</v>
      </c>
      <c r="Z13" s="1">
        <v>10.634600000000001</v>
      </c>
      <c r="AA13" s="1">
        <v>11.0174</v>
      </c>
      <c r="AB13" s="1">
        <v>10.723800000000001</v>
      </c>
      <c r="AC13" s="1">
        <v>6.1980000000000004</v>
      </c>
      <c r="AD13" s="1">
        <v>17.535</v>
      </c>
      <c r="AE13" s="1">
        <v>13.7456</v>
      </c>
      <c r="AF13" s="1">
        <v>8.8886000000000003</v>
      </c>
      <c r="AG13" s="1">
        <v>11.1188</v>
      </c>
      <c r="AH13" s="1">
        <v>15.1266</v>
      </c>
      <c r="AI13" s="1">
        <v>10.799799999999999</v>
      </c>
      <c r="AJ13" s="1"/>
      <c r="AK13" s="1">
        <f t="shared" si="10"/>
        <v>80</v>
      </c>
      <c r="AL13" s="1">
        <f t="shared" si="11"/>
        <v>70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51</v>
      </c>
      <c r="B14" s="14" t="s">
        <v>38</v>
      </c>
      <c r="C14" s="14"/>
      <c r="D14" s="14">
        <v>22.64</v>
      </c>
      <c r="E14" s="14">
        <v>22.64</v>
      </c>
      <c r="F14" s="14"/>
      <c r="G14" s="15">
        <v>0</v>
      </c>
      <c r="H14" s="14" t="e">
        <v>#N/A</v>
      </c>
      <c r="I14" s="14" t="s">
        <v>40</v>
      </c>
      <c r="J14" s="14"/>
      <c r="K14" s="14">
        <f t="shared" si="3"/>
        <v>22.64</v>
      </c>
      <c r="L14" s="14">
        <f t="shared" si="8"/>
        <v>0</v>
      </c>
      <c r="M14" s="14">
        <v>22.64</v>
      </c>
      <c r="N14" s="14"/>
      <c r="O14" s="14">
        <v>0</v>
      </c>
      <c r="P14" s="14"/>
      <c r="Q14" s="14">
        <f t="shared" si="4"/>
        <v>0</v>
      </c>
      <c r="R14" s="16"/>
      <c r="S14" s="5">
        <f t="shared" si="16"/>
        <v>0</v>
      </c>
      <c r="T14" s="5">
        <f t="shared" si="9"/>
        <v>0</v>
      </c>
      <c r="U14" s="5"/>
      <c r="V14" s="16"/>
      <c r="W14" s="14"/>
      <c r="X14" s="1" t="e">
        <f t="shared" si="13"/>
        <v>#DIV/0!</v>
      </c>
      <c r="Y14" s="14" t="e">
        <f t="shared" si="14"/>
        <v>#DIV/0!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/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38</v>
      </c>
      <c r="C15" s="1">
        <v>146.001</v>
      </c>
      <c r="D15" s="1">
        <v>604.35699999999997</v>
      </c>
      <c r="E15" s="1">
        <v>608.27200000000005</v>
      </c>
      <c r="F15" s="1">
        <v>109.667</v>
      </c>
      <c r="G15" s="7">
        <v>1</v>
      </c>
      <c r="H15" s="1">
        <v>60</v>
      </c>
      <c r="I15" s="1" t="s">
        <v>43</v>
      </c>
      <c r="J15" s="1">
        <v>267.39999999999998</v>
      </c>
      <c r="K15" s="1">
        <f t="shared" si="3"/>
        <v>340.87200000000007</v>
      </c>
      <c r="L15" s="1">
        <f t="shared" si="8"/>
        <v>259.23500000000007</v>
      </c>
      <c r="M15" s="1">
        <v>349.03699999999998</v>
      </c>
      <c r="N15" s="1">
        <v>200</v>
      </c>
      <c r="O15" s="1">
        <v>200</v>
      </c>
      <c r="P15" s="1">
        <v>200</v>
      </c>
      <c r="Q15" s="1">
        <f t="shared" si="4"/>
        <v>51.847000000000016</v>
      </c>
      <c r="R15" s="5">
        <f t="shared" ref="R15:R20" si="17">14*Q15-P15-O15-N15-F15</f>
        <v>16.191000000000173</v>
      </c>
      <c r="S15" s="5">
        <v>70</v>
      </c>
      <c r="T15" s="5">
        <f t="shared" si="9"/>
        <v>40</v>
      </c>
      <c r="U15" s="5">
        <v>30</v>
      </c>
      <c r="V15" s="5">
        <v>200</v>
      </c>
      <c r="W15" s="1"/>
      <c r="X15" s="1">
        <f t="shared" si="13"/>
        <v>15.037842112369082</v>
      </c>
      <c r="Y15" s="1">
        <f t="shared" si="14"/>
        <v>13.687715779119328</v>
      </c>
      <c r="Z15" s="1">
        <v>61.661999999999992</v>
      </c>
      <c r="AA15" s="1">
        <v>50.743199999999987</v>
      </c>
      <c r="AB15" s="1">
        <v>24.515399999999989</v>
      </c>
      <c r="AC15" s="1">
        <v>54.789199999999987</v>
      </c>
      <c r="AD15" s="1">
        <v>66.315600000000003</v>
      </c>
      <c r="AE15" s="1">
        <v>43.561999999999998</v>
      </c>
      <c r="AF15" s="1">
        <v>50.871599999999987</v>
      </c>
      <c r="AG15" s="1">
        <v>44.753599999999977</v>
      </c>
      <c r="AH15" s="1">
        <v>60.102800000000023</v>
      </c>
      <c r="AI15" s="1">
        <v>53.701199999999993</v>
      </c>
      <c r="AJ15" s="1"/>
      <c r="AK15" s="1">
        <f t="shared" si="10"/>
        <v>40</v>
      </c>
      <c r="AL15" s="1">
        <f t="shared" si="11"/>
        <v>30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42</v>
      </c>
      <c r="C16" s="1">
        <v>139</v>
      </c>
      <c r="D16" s="1">
        <v>296</v>
      </c>
      <c r="E16" s="1">
        <v>150</v>
      </c>
      <c r="F16" s="1">
        <v>264</v>
      </c>
      <c r="G16" s="7">
        <v>0.25</v>
      </c>
      <c r="H16" s="1">
        <v>120</v>
      </c>
      <c r="I16" s="1" t="s">
        <v>43</v>
      </c>
      <c r="J16" s="1">
        <v>152</v>
      </c>
      <c r="K16" s="1">
        <f t="shared" si="3"/>
        <v>-2</v>
      </c>
      <c r="L16" s="1">
        <f t="shared" si="8"/>
        <v>150</v>
      </c>
      <c r="M16" s="1"/>
      <c r="N16" s="1"/>
      <c r="O16" s="1">
        <v>0</v>
      </c>
      <c r="P16" s="1"/>
      <c r="Q16" s="1">
        <f t="shared" si="4"/>
        <v>30</v>
      </c>
      <c r="R16" s="5">
        <f t="shared" si="17"/>
        <v>156</v>
      </c>
      <c r="S16" s="5">
        <v>190</v>
      </c>
      <c r="T16" s="5">
        <f t="shared" si="9"/>
        <v>110</v>
      </c>
      <c r="U16" s="5">
        <v>80</v>
      </c>
      <c r="V16" s="5">
        <v>200</v>
      </c>
      <c r="W16" s="1"/>
      <c r="X16" s="1">
        <f t="shared" si="13"/>
        <v>15.133333333333333</v>
      </c>
      <c r="Y16" s="1">
        <f t="shared" si="14"/>
        <v>8.8000000000000007</v>
      </c>
      <c r="Z16" s="1">
        <v>20.399999999999999</v>
      </c>
      <c r="AA16" s="1">
        <v>35.200000000000003</v>
      </c>
      <c r="AB16" s="1">
        <v>31.4</v>
      </c>
      <c r="AC16" s="1">
        <v>23.6</v>
      </c>
      <c r="AD16" s="1">
        <v>32.4</v>
      </c>
      <c r="AE16" s="1">
        <v>34.799999999999997</v>
      </c>
      <c r="AF16" s="1">
        <v>28.8</v>
      </c>
      <c r="AG16" s="1">
        <v>21.8</v>
      </c>
      <c r="AH16" s="1">
        <v>34</v>
      </c>
      <c r="AI16" s="1">
        <v>40.200000000000003</v>
      </c>
      <c r="AJ16" s="1"/>
      <c r="AK16" s="1">
        <f t="shared" si="10"/>
        <v>27.5</v>
      </c>
      <c r="AL16" s="1">
        <f t="shared" si="11"/>
        <v>20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38</v>
      </c>
      <c r="C17" s="1">
        <v>88.322000000000003</v>
      </c>
      <c r="D17" s="1">
        <v>69.061000000000007</v>
      </c>
      <c r="E17" s="1">
        <v>72.944999999999993</v>
      </c>
      <c r="F17" s="1">
        <v>26.077999999999999</v>
      </c>
      <c r="G17" s="7">
        <v>1</v>
      </c>
      <c r="H17" s="1">
        <v>60</v>
      </c>
      <c r="I17" s="1" t="s">
        <v>43</v>
      </c>
      <c r="J17" s="1">
        <v>70.8</v>
      </c>
      <c r="K17" s="1">
        <f t="shared" si="3"/>
        <v>2.144999999999996</v>
      </c>
      <c r="L17" s="1">
        <f t="shared" si="8"/>
        <v>72.944999999999993</v>
      </c>
      <c r="M17" s="1"/>
      <c r="N17" s="1"/>
      <c r="O17" s="1">
        <v>90</v>
      </c>
      <c r="P17" s="1"/>
      <c r="Q17" s="1">
        <f t="shared" si="4"/>
        <v>14.588999999999999</v>
      </c>
      <c r="R17" s="5">
        <f t="shared" si="17"/>
        <v>88.167999999999978</v>
      </c>
      <c r="S17" s="5">
        <v>100</v>
      </c>
      <c r="T17" s="5">
        <f t="shared" si="9"/>
        <v>100</v>
      </c>
      <c r="U17" s="5"/>
      <c r="V17" s="5">
        <v>100</v>
      </c>
      <c r="W17" s="1"/>
      <c r="X17" s="1">
        <f t="shared" si="13"/>
        <v>14.811022002878882</v>
      </c>
      <c r="Y17" s="1">
        <f t="shared" si="14"/>
        <v>7.9565426005894864</v>
      </c>
      <c r="Z17" s="1">
        <v>12.537000000000001</v>
      </c>
      <c r="AA17" s="1">
        <v>11.4566</v>
      </c>
      <c r="AB17" s="1">
        <v>3.021599999999999</v>
      </c>
      <c r="AC17" s="1">
        <v>9.1920000000000019</v>
      </c>
      <c r="AD17" s="1">
        <v>13.047800000000001</v>
      </c>
      <c r="AE17" s="1">
        <v>8.2901999999999987</v>
      </c>
      <c r="AF17" s="1">
        <v>9.0975999999999999</v>
      </c>
      <c r="AG17" s="1">
        <v>10.911199999999999</v>
      </c>
      <c r="AH17" s="1">
        <v>13.3592</v>
      </c>
      <c r="AI17" s="1">
        <v>13.355600000000001</v>
      </c>
      <c r="AJ17" s="1"/>
      <c r="AK17" s="1">
        <f t="shared" si="10"/>
        <v>100</v>
      </c>
      <c r="AL17" s="1">
        <f t="shared" si="1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42</v>
      </c>
      <c r="C18" s="1">
        <v>160</v>
      </c>
      <c r="D18" s="1">
        <v>528</v>
      </c>
      <c r="E18" s="1">
        <v>372</v>
      </c>
      <c r="F18" s="1">
        <v>193</v>
      </c>
      <c r="G18" s="7">
        <v>0.25</v>
      </c>
      <c r="H18" s="1">
        <v>120</v>
      </c>
      <c r="I18" s="1" t="s">
        <v>43</v>
      </c>
      <c r="J18" s="1">
        <v>253</v>
      </c>
      <c r="K18" s="1">
        <f t="shared" si="3"/>
        <v>119</v>
      </c>
      <c r="L18" s="1">
        <f t="shared" si="8"/>
        <v>252</v>
      </c>
      <c r="M18" s="1">
        <v>120</v>
      </c>
      <c r="N18" s="1"/>
      <c r="O18" s="1">
        <v>300</v>
      </c>
      <c r="P18" s="1"/>
      <c r="Q18" s="1">
        <f t="shared" si="4"/>
        <v>50.4</v>
      </c>
      <c r="R18" s="5">
        <f t="shared" si="17"/>
        <v>212.60000000000002</v>
      </c>
      <c r="S18" s="5">
        <f>V18</f>
        <v>300</v>
      </c>
      <c r="T18" s="5">
        <f t="shared" si="9"/>
        <v>180</v>
      </c>
      <c r="U18" s="5">
        <v>120</v>
      </c>
      <c r="V18" s="5">
        <v>300</v>
      </c>
      <c r="W18" s="1" t="s">
        <v>44</v>
      </c>
      <c r="X18" s="1">
        <f t="shared" si="13"/>
        <v>15.734126984126984</v>
      </c>
      <c r="Y18" s="1">
        <f t="shared" si="14"/>
        <v>9.7817460317460316</v>
      </c>
      <c r="Z18" s="1">
        <v>53.8</v>
      </c>
      <c r="AA18" s="1">
        <v>50.4</v>
      </c>
      <c r="AB18" s="1">
        <v>48.6</v>
      </c>
      <c r="AC18" s="1">
        <v>40.6</v>
      </c>
      <c r="AD18" s="1">
        <v>48.2</v>
      </c>
      <c r="AE18" s="1">
        <v>45.4</v>
      </c>
      <c r="AF18" s="1">
        <v>37.200000000000003</v>
      </c>
      <c r="AG18" s="1">
        <v>47.4</v>
      </c>
      <c r="AH18" s="1">
        <v>42.4</v>
      </c>
      <c r="AI18" s="1">
        <v>42.6</v>
      </c>
      <c r="AJ18" s="1" t="s">
        <v>44</v>
      </c>
      <c r="AK18" s="1">
        <f t="shared" si="10"/>
        <v>45</v>
      </c>
      <c r="AL18" s="1">
        <f t="shared" si="11"/>
        <v>30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42</v>
      </c>
      <c r="C19" s="1">
        <v>72</v>
      </c>
      <c r="D19" s="1">
        <v>92</v>
      </c>
      <c r="E19" s="1">
        <v>127</v>
      </c>
      <c r="F19" s="1">
        <v>27</v>
      </c>
      <c r="G19" s="7">
        <v>0.4</v>
      </c>
      <c r="H19" s="1">
        <v>60</v>
      </c>
      <c r="I19" s="1" t="s">
        <v>43</v>
      </c>
      <c r="J19" s="1">
        <v>124</v>
      </c>
      <c r="K19" s="1">
        <f t="shared" si="3"/>
        <v>3</v>
      </c>
      <c r="L19" s="1">
        <f t="shared" si="8"/>
        <v>127</v>
      </c>
      <c r="M19" s="1"/>
      <c r="N19" s="1"/>
      <c r="O19" s="1">
        <v>138</v>
      </c>
      <c r="P19" s="1"/>
      <c r="Q19" s="1">
        <f t="shared" si="4"/>
        <v>25.4</v>
      </c>
      <c r="R19" s="5">
        <f t="shared" si="17"/>
        <v>190.59999999999997</v>
      </c>
      <c r="S19" s="5">
        <v>150</v>
      </c>
      <c r="T19" s="5">
        <f t="shared" si="9"/>
        <v>90</v>
      </c>
      <c r="U19" s="5">
        <v>60</v>
      </c>
      <c r="V19" s="5">
        <v>150</v>
      </c>
      <c r="W19" s="1"/>
      <c r="X19" s="1">
        <f t="shared" si="13"/>
        <v>12.401574803149607</v>
      </c>
      <c r="Y19" s="1">
        <f t="shared" si="14"/>
        <v>6.4960629921259843</v>
      </c>
      <c r="Z19" s="1">
        <v>19.8</v>
      </c>
      <c r="AA19" s="1">
        <v>17.399999999999999</v>
      </c>
      <c r="AB19" s="1">
        <v>19.2</v>
      </c>
      <c r="AC19" s="1">
        <v>13.4</v>
      </c>
      <c r="AD19" s="1">
        <v>19.2</v>
      </c>
      <c r="AE19" s="1">
        <v>16.600000000000001</v>
      </c>
      <c r="AF19" s="1">
        <v>14.8</v>
      </c>
      <c r="AG19" s="1">
        <v>14.4</v>
      </c>
      <c r="AH19" s="1">
        <v>9.1999999999999993</v>
      </c>
      <c r="AI19" s="1">
        <v>21.8</v>
      </c>
      <c r="AJ19" s="1"/>
      <c r="AK19" s="1">
        <f t="shared" si="10"/>
        <v>36</v>
      </c>
      <c r="AL19" s="1">
        <f t="shared" si="11"/>
        <v>24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38</v>
      </c>
      <c r="C20" s="1">
        <v>224.642</v>
      </c>
      <c r="D20" s="1">
        <v>439.71899999999999</v>
      </c>
      <c r="E20" s="1">
        <v>304.53199999999998</v>
      </c>
      <c r="F20" s="1">
        <v>323.82</v>
      </c>
      <c r="G20" s="7">
        <v>1</v>
      </c>
      <c r="H20" s="1">
        <v>45</v>
      </c>
      <c r="I20" s="1" t="s">
        <v>43</v>
      </c>
      <c r="J20" s="1">
        <v>291.3</v>
      </c>
      <c r="K20" s="1">
        <f t="shared" si="3"/>
        <v>13.231999999999971</v>
      </c>
      <c r="L20" s="1">
        <f t="shared" si="8"/>
        <v>304.53199999999998</v>
      </c>
      <c r="M20" s="1"/>
      <c r="N20" s="1">
        <v>200</v>
      </c>
      <c r="O20" s="1">
        <v>220</v>
      </c>
      <c r="P20" s="1"/>
      <c r="Q20" s="1">
        <f t="shared" si="4"/>
        <v>60.906399999999998</v>
      </c>
      <c r="R20" s="5">
        <f t="shared" si="17"/>
        <v>108.86959999999993</v>
      </c>
      <c r="S20" s="5">
        <v>150</v>
      </c>
      <c r="T20" s="5">
        <f t="shared" si="9"/>
        <v>80</v>
      </c>
      <c r="U20" s="5">
        <v>70</v>
      </c>
      <c r="V20" s="5">
        <v>300</v>
      </c>
      <c r="W20" s="1"/>
      <c r="X20" s="1">
        <f t="shared" si="13"/>
        <v>14.675305058253318</v>
      </c>
      <c r="Y20" s="1">
        <f t="shared" si="14"/>
        <v>12.212509686995126</v>
      </c>
      <c r="Z20" s="1">
        <v>66.009799999999998</v>
      </c>
      <c r="AA20" s="1">
        <v>62.093800000000002</v>
      </c>
      <c r="AB20" s="1">
        <v>56.831000000000003</v>
      </c>
      <c r="AC20" s="1">
        <v>64.650000000000006</v>
      </c>
      <c r="AD20" s="1">
        <v>60.746400000000008</v>
      </c>
      <c r="AE20" s="1">
        <v>50.914999999999999</v>
      </c>
      <c r="AF20" s="1">
        <v>68.290199999999999</v>
      </c>
      <c r="AG20" s="1">
        <v>73.460999999999984</v>
      </c>
      <c r="AH20" s="1">
        <v>83.468399999999974</v>
      </c>
      <c r="AI20" s="1">
        <v>65.718400000000003</v>
      </c>
      <c r="AJ20" s="1"/>
      <c r="AK20" s="1">
        <f t="shared" si="10"/>
        <v>80</v>
      </c>
      <c r="AL20" s="1">
        <f t="shared" si="11"/>
        <v>70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4" t="s">
        <v>58</v>
      </c>
      <c r="B21" s="14" t="s">
        <v>42</v>
      </c>
      <c r="C21" s="14"/>
      <c r="D21" s="14">
        <v>152</v>
      </c>
      <c r="E21" s="14">
        <v>152</v>
      </c>
      <c r="F21" s="14"/>
      <c r="G21" s="15">
        <v>0</v>
      </c>
      <c r="H21" s="14" t="e">
        <v>#N/A</v>
      </c>
      <c r="I21" s="14" t="s">
        <v>40</v>
      </c>
      <c r="J21" s="14"/>
      <c r="K21" s="14">
        <f t="shared" si="3"/>
        <v>152</v>
      </c>
      <c r="L21" s="14">
        <f t="shared" si="8"/>
        <v>0</v>
      </c>
      <c r="M21" s="14">
        <v>152</v>
      </c>
      <c r="N21" s="14"/>
      <c r="O21" s="14">
        <v>0</v>
      </c>
      <c r="P21" s="14"/>
      <c r="Q21" s="14">
        <f t="shared" si="4"/>
        <v>0</v>
      </c>
      <c r="R21" s="16"/>
      <c r="S21" s="5">
        <f t="shared" si="16"/>
        <v>0</v>
      </c>
      <c r="T21" s="5">
        <f t="shared" si="9"/>
        <v>0</v>
      </c>
      <c r="U21" s="5"/>
      <c r="V21" s="16"/>
      <c r="W21" s="14"/>
      <c r="X21" s="1" t="e">
        <f t="shared" si="13"/>
        <v>#DIV/0!</v>
      </c>
      <c r="Y21" s="14" t="e">
        <f t="shared" si="14"/>
        <v>#DIV/0!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/>
      <c r="AK21" s="1">
        <f t="shared" si="10"/>
        <v>0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42</v>
      </c>
      <c r="C22" s="1">
        <v>444</v>
      </c>
      <c r="D22" s="1">
        <v>154</v>
      </c>
      <c r="E22" s="1">
        <v>372</v>
      </c>
      <c r="F22" s="1">
        <v>141</v>
      </c>
      <c r="G22" s="7">
        <v>0.12</v>
      </c>
      <c r="H22" s="1">
        <v>60</v>
      </c>
      <c r="I22" s="1" t="s">
        <v>43</v>
      </c>
      <c r="J22" s="1">
        <v>231</v>
      </c>
      <c r="K22" s="1">
        <f t="shared" si="3"/>
        <v>141</v>
      </c>
      <c r="L22" s="1">
        <f t="shared" si="8"/>
        <v>220</v>
      </c>
      <c r="M22" s="1">
        <v>152</v>
      </c>
      <c r="N22" s="1">
        <v>300</v>
      </c>
      <c r="O22" s="1">
        <v>260</v>
      </c>
      <c r="P22" s="1"/>
      <c r="Q22" s="1">
        <f t="shared" si="4"/>
        <v>44</v>
      </c>
      <c r="R22" s="5"/>
      <c r="S22" s="5">
        <f t="shared" ref="S22:S23" si="18">V22</f>
        <v>150</v>
      </c>
      <c r="T22" s="5">
        <f t="shared" si="9"/>
        <v>150</v>
      </c>
      <c r="U22" s="5"/>
      <c r="V22" s="5">
        <v>150</v>
      </c>
      <c r="W22" s="1" t="s">
        <v>44</v>
      </c>
      <c r="X22" s="1">
        <f t="shared" si="13"/>
        <v>19.34090909090909</v>
      </c>
      <c r="Y22" s="1">
        <f t="shared" si="14"/>
        <v>15.931818181818182</v>
      </c>
      <c r="Z22" s="1">
        <v>64.599999999999994</v>
      </c>
      <c r="AA22" s="1">
        <v>24.6</v>
      </c>
      <c r="AB22" s="1">
        <v>59</v>
      </c>
      <c r="AC22" s="1">
        <v>43.2</v>
      </c>
      <c r="AD22" s="1">
        <v>26.6</v>
      </c>
      <c r="AE22" s="1">
        <v>40.4</v>
      </c>
      <c r="AF22" s="1">
        <v>44.6</v>
      </c>
      <c r="AG22" s="1">
        <v>19.600000000000001</v>
      </c>
      <c r="AH22" s="1">
        <v>37.6</v>
      </c>
      <c r="AI22" s="1">
        <v>42.4</v>
      </c>
      <c r="AJ22" s="1" t="s">
        <v>44</v>
      </c>
      <c r="AK22" s="1">
        <f t="shared" si="10"/>
        <v>18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60</v>
      </c>
      <c r="B23" s="1" t="s">
        <v>42</v>
      </c>
      <c r="C23" s="1">
        <v>65</v>
      </c>
      <c r="D23" s="1">
        <v>432</v>
      </c>
      <c r="E23" s="1">
        <v>291</v>
      </c>
      <c r="F23" s="1">
        <v>133</v>
      </c>
      <c r="G23" s="7">
        <v>0.25</v>
      </c>
      <c r="H23" s="1">
        <v>120</v>
      </c>
      <c r="I23" s="1" t="s">
        <v>43</v>
      </c>
      <c r="J23" s="1">
        <v>155</v>
      </c>
      <c r="K23" s="1">
        <f t="shared" si="3"/>
        <v>136</v>
      </c>
      <c r="L23" s="1">
        <f t="shared" si="8"/>
        <v>139</v>
      </c>
      <c r="M23" s="1">
        <v>152</v>
      </c>
      <c r="N23" s="1">
        <v>200</v>
      </c>
      <c r="O23" s="1">
        <v>230</v>
      </c>
      <c r="P23" s="1">
        <v>200</v>
      </c>
      <c r="Q23" s="1">
        <f t="shared" si="4"/>
        <v>27.8</v>
      </c>
      <c r="R23" s="5"/>
      <c r="S23" s="5">
        <f t="shared" si="18"/>
        <v>100</v>
      </c>
      <c r="T23" s="5">
        <f t="shared" si="9"/>
        <v>60</v>
      </c>
      <c r="U23" s="5">
        <v>40</v>
      </c>
      <c r="V23" s="5">
        <v>100</v>
      </c>
      <c r="W23" s="1" t="s">
        <v>44</v>
      </c>
      <c r="X23" s="1">
        <f t="shared" si="13"/>
        <v>31.043165467625897</v>
      </c>
      <c r="Y23" s="1">
        <f t="shared" si="14"/>
        <v>27.446043165467625</v>
      </c>
      <c r="Z23" s="1">
        <v>68.2</v>
      </c>
      <c r="AA23" s="1">
        <v>46.8</v>
      </c>
      <c r="AB23" s="1">
        <v>35.799999999999997</v>
      </c>
      <c r="AC23" s="1">
        <v>45.8</v>
      </c>
      <c r="AD23" s="1">
        <v>47</v>
      </c>
      <c r="AE23" s="1">
        <v>32.200000000000003</v>
      </c>
      <c r="AF23" s="1">
        <v>41.8</v>
      </c>
      <c r="AG23" s="1">
        <v>44</v>
      </c>
      <c r="AH23" s="1">
        <v>49.2</v>
      </c>
      <c r="AI23" s="1">
        <v>59.2</v>
      </c>
      <c r="AJ23" s="1" t="s">
        <v>44</v>
      </c>
      <c r="AK23" s="1">
        <f t="shared" si="10"/>
        <v>15</v>
      </c>
      <c r="AL23" s="1">
        <f t="shared" si="11"/>
        <v>10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4" t="s">
        <v>61</v>
      </c>
      <c r="B24" s="14" t="s">
        <v>42</v>
      </c>
      <c r="C24" s="14"/>
      <c r="D24" s="14">
        <v>16</v>
      </c>
      <c r="E24" s="14">
        <v>16</v>
      </c>
      <c r="F24" s="14"/>
      <c r="G24" s="15">
        <v>0</v>
      </c>
      <c r="H24" s="14" t="e">
        <v>#N/A</v>
      </c>
      <c r="I24" s="14" t="s">
        <v>40</v>
      </c>
      <c r="J24" s="14"/>
      <c r="K24" s="14">
        <f t="shared" si="3"/>
        <v>16</v>
      </c>
      <c r="L24" s="14">
        <f t="shared" si="8"/>
        <v>0</v>
      </c>
      <c r="M24" s="14">
        <v>16</v>
      </c>
      <c r="N24" s="14"/>
      <c r="O24" s="14">
        <v>0</v>
      </c>
      <c r="P24" s="14"/>
      <c r="Q24" s="14">
        <f t="shared" si="4"/>
        <v>0</v>
      </c>
      <c r="R24" s="16"/>
      <c r="S24" s="5">
        <f t="shared" si="16"/>
        <v>0</v>
      </c>
      <c r="T24" s="5">
        <f t="shared" si="9"/>
        <v>0</v>
      </c>
      <c r="U24" s="5"/>
      <c r="V24" s="16">
        <v>100</v>
      </c>
      <c r="W24" s="14"/>
      <c r="X24" s="1" t="e">
        <f t="shared" si="13"/>
        <v>#DIV/0!</v>
      </c>
      <c r="Y24" s="14" t="e">
        <f t="shared" si="14"/>
        <v>#DIV/0!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/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38</v>
      </c>
      <c r="C25" s="1">
        <v>28.994</v>
      </c>
      <c r="D25" s="1">
        <v>39.634</v>
      </c>
      <c r="E25" s="1">
        <v>60.52</v>
      </c>
      <c r="F25" s="1">
        <v>2.4140000000000001</v>
      </c>
      <c r="G25" s="7">
        <v>1</v>
      </c>
      <c r="H25" s="1">
        <v>120</v>
      </c>
      <c r="I25" s="1" t="s">
        <v>43</v>
      </c>
      <c r="J25" s="1">
        <v>20.5</v>
      </c>
      <c r="K25" s="1">
        <f t="shared" si="3"/>
        <v>40.020000000000003</v>
      </c>
      <c r="L25" s="1">
        <f t="shared" si="8"/>
        <v>20.886000000000003</v>
      </c>
      <c r="M25" s="1">
        <v>39.634</v>
      </c>
      <c r="N25" s="1"/>
      <c r="O25" s="1">
        <v>39</v>
      </c>
      <c r="P25" s="1"/>
      <c r="Q25" s="1">
        <f t="shared" si="4"/>
        <v>4.1772000000000009</v>
      </c>
      <c r="R25" s="5">
        <f t="shared" ref="R25:R26" si="19">14*Q25-P25-O25-N25-F25</f>
        <v>17.066800000000015</v>
      </c>
      <c r="S25" s="5">
        <v>30</v>
      </c>
      <c r="T25" s="5">
        <f t="shared" si="9"/>
        <v>30</v>
      </c>
      <c r="U25" s="5"/>
      <c r="V25" s="5">
        <v>40</v>
      </c>
      <c r="W25" s="1"/>
      <c r="X25" s="1">
        <f t="shared" si="13"/>
        <v>17.09614095566408</v>
      </c>
      <c r="Y25" s="1">
        <f t="shared" si="14"/>
        <v>9.9142966580484515</v>
      </c>
      <c r="Z25" s="1">
        <v>4.7030000000000003</v>
      </c>
      <c r="AA25" s="1">
        <v>1.6554</v>
      </c>
      <c r="AB25" s="1">
        <v>1.3293999999999999</v>
      </c>
      <c r="AC25" s="1">
        <v>1.6356000000000011</v>
      </c>
      <c r="AD25" s="1">
        <v>3.4807999999999999</v>
      </c>
      <c r="AE25" s="1">
        <v>3.2877999999999998</v>
      </c>
      <c r="AF25" s="1">
        <v>2.9515999999999991</v>
      </c>
      <c r="AG25" s="1">
        <v>2.3633999999999999</v>
      </c>
      <c r="AH25" s="1">
        <v>5.5464000000000011</v>
      </c>
      <c r="AI25" s="1">
        <v>0.48639999999999972</v>
      </c>
      <c r="AJ25" s="1"/>
      <c r="AK25" s="1">
        <f t="shared" si="10"/>
        <v>30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42</v>
      </c>
      <c r="C26" s="1">
        <v>237</v>
      </c>
      <c r="D26" s="1"/>
      <c r="E26" s="1">
        <v>215</v>
      </c>
      <c r="F26" s="1">
        <v>15</v>
      </c>
      <c r="G26" s="7">
        <v>0.4</v>
      </c>
      <c r="H26" s="1">
        <v>45</v>
      </c>
      <c r="I26" s="1" t="s">
        <v>43</v>
      </c>
      <c r="J26" s="1">
        <v>215</v>
      </c>
      <c r="K26" s="1">
        <f t="shared" si="3"/>
        <v>0</v>
      </c>
      <c r="L26" s="1">
        <f t="shared" si="8"/>
        <v>215</v>
      </c>
      <c r="M26" s="1"/>
      <c r="N26" s="1">
        <v>300</v>
      </c>
      <c r="O26" s="1">
        <v>230</v>
      </c>
      <c r="P26" s="1"/>
      <c r="Q26" s="1">
        <f t="shared" si="4"/>
        <v>43</v>
      </c>
      <c r="R26" s="5">
        <f t="shared" si="19"/>
        <v>57</v>
      </c>
      <c r="S26" s="5">
        <v>90</v>
      </c>
      <c r="T26" s="5">
        <f t="shared" si="9"/>
        <v>0</v>
      </c>
      <c r="U26" s="5">
        <v>90</v>
      </c>
      <c r="V26" s="5">
        <v>200</v>
      </c>
      <c r="W26" s="1"/>
      <c r="X26" s="1">
        <f t="shared" si="13"/>
        <v>14.767441860465116</v>
      </c>
      <c r="Y26" s="1">
        <f t="shared" si="14"/>
        <v>12.674418604651162</v>
      </c>
      <c r="Z26" s="1">
        <v>56</v>
      </c>
      <c r="AA26" s="1">
        <v>1.4</v>
      </c>
      <c r="AB26" s="1">
        <v>10.199999999999999</v>
      </c>
      <c r="AC26" s="1">
        <v>44.6</v>
      </c>
      <c r="AD26" s="1">
        <v>11.6</v>
      </c>
      <c r="AE26" s="1">
        <v>24.8</v>
      </c>
      <c r="AF26" s="1">
        <v>18.399999999999999</v>
      </c>
      <c r="AG26" s="1">
        <v>31.6</v>
      </c>
      <c r="AH26" s="1">
        <v>39.200000000000003</v>
      </c>
      <c r="AI26" s="1">
        <v>51.2</v>
      </c>
      <c r="AJ26" s="1"/>
      <c r="AK26" s="1">
        <f t="shared" si="10"/>
        <v>0</v>
      </c>
      <c r="AL26" s="1">
        <f t="shared" si="11"/>
        <v>36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38</v>
      </c>
      <c r="C27" s="1">
        <v>72.378</v>
      </c>
      <c r="D27" s="1">
        <v>302.79399999999998</v>
      </c>
      <c r="E27" s="1">
        <v>132.70099999999999</v>
      </c>
      <c r="F27" s="1">
        <v>211.48699999999999</v>
      </c>
      <c r="G27" s="7">
        <v>1</v>
      </c>
      <c r="H27" s="1">
        <v>60</v>
      </c>
      <c r="I27" s="1" t="s">
        <v>43</v>
      </c>
      <c r="J27" s="1">
        <v>160.6</v>
      </c>
      <c r="K27" s="1">
        <f t="shared" si="3"/>
        <v>-27.899000000000001</v>
      </c>
      <c r="L27" s="1">
        <f t="shared" si="8"/>
        <v>132.70099999999999</v>
      </c>
      <c r="M27" s="1"/>
      <c r="N27" s="1"/>
      <c r="O27" s="1">
        <v>180</v>
      </c>
      <c r="P27" s="1"/>
      <c r="Q27" s="1">
        <f t="shared" si="4"/>
        <v>26.540199999999999</v>
      </c>
      <c r="R27" s="5"/>
      <c r="S27" s="5">
        <v>30</v>
      </c>
      <c r="T27" s="5">
        <f t="shared" si="9"/>
        <v>0</v>
      </c>
      <c r="U27" s="5">
        <v>30</v>
      </c>
      <c r="V27" s="5">
        <v>150</v>
      </c>
      <c r="W27" s="1"/>
      <c r="X27" s="1">
        <f t="shared" si="13"/>
        <v>15.881078514856707</v>
      </c>
      <c r="Y27" s="1">
        <f t="shared" si="14"/>
        <v>14.750717779067227</v>
      </c>
      <c r="Z27" s="1">
        <v>34.049400000000013</v>
      </c>
      <c r="AA27" s="1">
        <v>34.8108</v>
      </c>
      <c r="AB27" s="1">
        <v>28.040600000000001</v>
      </c>
      <c r="AC27" s="1">
        <v>34.970799999999997</v>
      </c>
      <c r="AD27" s="1">
        <v>42.596600000000002</v>
      </c>
      <c r="AE27" s="1">
        <v>31.910599999999999</v>
      </c>
      <c r="AF27" s="1">
        <v>30.489599999999999</v>
      </c>
      <c r="AG27" s="1">
        <v>28.898800000000001</v>
      </c>
      <c r="AH27" s="1">
        <v>37.494600000000013</v>
      </c>
      <c r="AI27" s="1">
        <v>37.174799999999998</v>
      </c>
      <c r="AJ27" s="1"/>
      <c r="AK27" s="1">
        <f t="shared" si="10"/>
        <v>0</v>
      </c>
      <c r="AL27" s="1">
        <f t="shared" si="11"/>
        <v>30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42</v>
      </c>
      <c r="C28" s="1"/>
      <c r="D28" s="1">
        <v>216</v>
      </c>
      <c r="E28" s="1">
        <v>38</v>
      </c>
      <c r="F28" s="1">
        <v>161</v>
      </c>
      <c r="G28" s="7">
        <v>0.22</v>
      </c>
      <c r="H28" s="1">
        <v>120</v>
      </c>
      <c r="I28" s="1" t="s">
        <v>43</v>
      </c>
      <c r="J28" s="1">
        <v>57</v>
      </c>
      <c r="K28" s="1">
        <f t="shared" si="3"/>
        <v>-19</v>
      </c>
      <c r="L28" s="1">
        <f t="shared" si="8"/>
        <v>38</v>
      </c>
      <c r="M28" s="1"/>
      <c r="N28" s="1">
        <v>100</v>
      </c>
      <c r="O28" s="1">
        <v>260</v>
      </c>
      <c r="P28" s="1"/>
      <c r="Q28" s="1">
        <f t="shared" si="4"/>
        <v>7.6</v>
      </c>
      <c r="R28" s="5"/>
      <c r="S28" s="5">
        <v>50</v>
      </c>
      <c r="T28" s="5">
        <f t="shared" si="9"/>
        <v>0</v>
      </c>
      <c r="U28" s="5">
        <v>50</v>
      </c>
      <c r="V28" s="5">
        <v>100</v>
      </c>
      <c r="W28" s="1"/>
      <c r="X28" s="1">
        <f t="shared" si="13"/>
        <v>75.131578947368425</v>
      </c>
      <c r="Y28" s="1">
        <f t="shared" si="14"/>
        <v>68.55263157894737</v>
      </c>
      <c r="Z28" s="1">
        <v>39.6</v>
      </c>
      <c r="AA28" s="1">
        <v>28</v>
      </c>
      <c r="AB28" s="1">
        <v>13.4</v>
      </c>
      <c r="AC28" s="1">
        <v>26.4</v>
      </c>
      <c r="AD28" s="1">
        <v>24.4</v>
      </c>
      <c r="AE28" s="1">
        <v>8.6</v>
      </c>
      <c r="AF28" s="1">
        <v>25.4</v>
      </c>
      <c r="AG28" s="1">
        <v>14.2</v>
      </c>
      <c r="AH28" s="1">
        <v>21.2</v>
      </c>
      <c r="AI28" s="1">
        <v>34.200000000000003</v>
      </c>
      <c r="AJ28" s="1"/>
      <c r="AK28" s="1">
        <f t="shared" si="10"/>
        <v>0</v>
      </c>
      <c r="AL28" s="1">
        <f t="shared" si="11"/>
        <v>11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66</v>
      </c>
      <c r="B29" s="14" t="s">
        <v>42</v>
      </c>
      <c r="C29" s="14"/>
      <c r="D29" s="14">
        <v>200</v>
      </c>
      <c r="E29" s="14">
        <v>200</v>
      </c>
      <c r="F29" s="14"/>
      <c r="G29" s="15">
        <v>0</v>
      </c>
      <c r="H29" s="14" t="e">
        <v>#N/A</v>
      </c>
      <c r="I29" s="14" t="s">
        <v>40</v>
      </c>
      <c r="J29" s="14"/>
      <c r="K29" s="14">
        <f t="shared" si="3"/>
        <v>200</v>
      </c>
      <c r="L29" s="14">
        <f t="shared" si="8"/>
        <v>0</v>
      </c>
      <c r="M29" s="14">
        <v>200</v>
      </c>
      <c r="N29" s="14"/>
      <c r="O29" s="14">
        <v>0</v>
      </c>
      <c r="P29" s="14"/>
      <c r="Q29" s="14">
        <f t="shared" si="4"/>
        <v>0</v>
      </c>
      <c r="R29" s="16"/>
      <c r="S29" s="5">
        <f t="shared" si="16"/>
        <v>0</v>
      </c>
      <c r="T29" s="5">
        <f t="shared" si="9"/>
        <v>0</v>
      </c>
      <c r="U29" s="5"/>
      <c r="V29" s="16">
        <v>100</v>
      </c>
      <c r="W29" s="14"/>
      <c r="X29" s="1" t="e">
        <f t="shared" si="13"/>
        <v>#DIV/0!</v>
      </c>
      <c r="Y29" s="14" t="e">
        <f t="shared" si="14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/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42</v>
      </c>
      <c r="C30" s="1">
        <v>10</v>
      </c>
      <c r="D30" s="1">
        <v>20</v>
      </c>
      <c r="E30" s="1">
        <v>24</v>
      </c>
      <c r="F30" s="1"/>
      <c r="G30" s="7">
        <v>0.09</v>
      </c>
      <c r="H30" s="1">
        <v>45</v>
      </c>
      <c r="I30" s="1" t="s">
        <v>43</v>
      </c>
      <c r="J30" s="1">
        <v>60</v>
      </c>
      <c r="K30" s="1">
        <f t="shared" si="3"/>
        <v>-36</v>
      </c>
      <c r="L30" s="1">
        <f t="shared" si="8"/>
        <v>24</v>
      </c>
      <c r="M30" s="1"/>
      <c r="N30" s="1"/>
      <c r="O30" s="1">
        <v>146</v>
      </c>
      <c r="P30" s="1"/>
      <c r="Q30" s="1">
        <f t="shared" si="4"/>
        <v>4.8</v>
      </c>
      <c r="R30" s="5"/>
      <c r="S30" s="5">
        <f t="shared" si="16"/>
        <v>0</v>
      </c>
      <c r="T30" s="5">
        <f t="shared" si="9"/>
        <v>0</v>
      </c>
      <c r="U30" s="5"/>
      <c r="V30" s="5"/>
      <c r="W30" s="1"/>
      <c r="X30" s="1">
        <f t="shared" si="13"/>
        <v>30.416666666666668</v>
      </c>
      <c r="Y30" s="1">
        <f t="shared" si="14"/>
        <v>30.416666666666668</v>
      </c>
      <c r="Z30" s="1">
        <v>16.8</v>
      </c>
      <c r="AA30" s="1">
        <v>8</v>
      </c>
      <c r="AB30" s="1">
        <v>8.1999999999999993</v>
      </c>
      <c r="AC30" s="1">
        <v>11.8</v>
      </c>
      <c r="AD30" s="1">
        <v>13.4</v>
      </c>
      <c r="AE30" s="1">
        <v>7.8</v>
      </c>
      <c r="AF30" s="1">
        <v>11.6</v>
      </c>
      <c r="AG30" s="1">
        <v>-0.4</v>
      </c>
      <c r="AH30" s="1">
        <v>8.8000000000000007</v>
      </c>
      <c r="AI30" s="1">
        <v>20.8</v>
      </c>
      <c r="AJ30" s="1"/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38</v>
      </c>
      <c r="C31" s="1">
        <v>187.69200000000001</v>
      </c>
      <c r="D31" s="1">
        <v>291.73599999999999</v>
      </c>
      <c r="E31" s="1">
        <v>216.679</v>
      </c>
      <c r="F31" s="1">
        <v>223.505</v>
      </c>
      <c r="G31" s="7">
        <v>1</v>
      </c>
      <c r="H31" s="1">
        <v>45</v>
      </c>
      <c r="I31" s="1" t="s">
        <v>43</v>
      </c>
      <c r="J31" s="1">
        <v>215.03800000000001</v>
      </c>
      <c r="K31" s="1">
        <f t="shared" si="3"/>
        <v>1.6409999999999911</v>
      </c>
      <c r="L31" s="1">
        <f t="shared" si="8"/>
        <v>216.679</v>
      </c>
      <c r="M31" s="1"/>
      <c r="N31" s="1">
        <v>200</v>
      </c>
      <c r="O31" s="1">
        <v>294</v>
      </c>
      <c r="P31" s="1"/>
      <c r="Q31" s="1">
        <f t="shared" si="4"/>
        <v>43.335799999999999</v>
      </c>
      <c r="R31" s="5"/>
      <c r="S31" s="5">
        <f t="shared" si="16"/>
        <v>0</v>
      </c>
      <c r="T31" s="5">
        <f t="shared" si="9"/>
        <v>0</v>
      </c>
      <c r="U31" s="5"/>
      <c r="V31" s="5"/>
      <c r="W31" s="1"/>
      <c r="X31" s="1">
        <f t="shared" si="13"/>
        <v>16.556865224594908</v>
      </c>
      <c r="Y31" s="1">
        <f t="shared" si="14"/>
        <v>16.556865224594908</v>
      </c>
      <c r="Z31" s="1">
        <v>64.100200000000001</v>
      </c>
      <c r="AA31" s="1">
        <v>53.619399999999999</v>
      </c>
      <c r="AB31" s="1">
        <v>36.131400000000014</v>
      </c>
      <c r="AC31" s="1">
        <v>60.12</v>
      </c>
      <c r="AD31" s="1">
        <v>60.603400000000008</v>
      </c>
      <c r="AE31" s="1">
        <v>39.859400000000008</v>
      </c>
      <c r="AF31" s="1">
        <v>43.773600000000002</v>
      </c>
      <c r="AG31" s="1">
        <v>37.223599999999998</v>
      </c>
      <c r="AH31" s="1">
        <v>48.410799999999988</v>
      </c>
      <c r="AI31" s="1">
        <v>65.386400000000009</v>
      </c>
      <c r="AJ31" s="1"/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69</v>
      </c>
      <c r="B32" s="1" t="s">
        <v>42</v>
      </c>
      <c r="C32" s="1">
        <v>25</v>
      </c>
      <c r="D32" s="1">
        <v>16</v>
      </c>
      <c r="E32" s="1">
        <v>40</v>
      </c>
      <c r="F32" s="1"/>
      <c r="G32" s="7">
        <v>0.4</v>
      </c>
      <c r="H32" s="1" t="e">
        <v>#N/A</v>
      </c>
      <c r="I32" s="1" t="s">
        <v>43</v>
      </c>
      <c r="J32" s="1">
        <v>62</v>
      </c>
      <c r="K32" s="1">
        <f t="shared" si="3"/>
        <v>-22</v>
      </c>
      <c r="L32" s="1">
        <f t="shared" si="8"/>
        <v>40</v>
      </c>
      <c r="M32" s="1"/>
      <c r="N32" s="1">
        <v>100</v>
      </c>
      <c r="O32" s="1">
        <v>104</v>
      </c>
      <c r="P32" s="1"/>
      <c r="Q32" s="1">
        <f t="shared" si="4"/>
        <v>8</v>
      </c>
      <c r="R32" s="5"/>
      <c r="S32" s="5">
        <f t="shared" ref="S32:S33" si="20">V32</f>
        <v>50</v>
      </c>
      <c r="T32" s="5">
        <f t="shared" si="9"/>
        <v>0</v>
      </c>
      <c r="U32" s="5">
        <v>50</v>
      </c>
      <c r="V32" s="5">
        <v>50</v>
      </c>
      <c r="W32" s="1" t="s">
        <v>44</v>
      </c>
      <c r="X32" s="1">
        <f t="shared" si="13"/>
        <v>31.75</v>
      </c>
      <c r="Y32" s="1">
        <f t="shared" si="14"/>
        <v>25.5</v>
      </c>
      <c r="Z32" s="1">
        <v>22.4</v>
      </c>
      <c r="AA32" s="1">
        <v>11.2</v>
      </c>
      <c r="AB32" s="1">
        <v>14</v>
      </c>
      <c r="AC32" s="1">
        <v>17.2</v>
      </c>
      <c r="AD32" s="1">
        <v>13</v>
      </c>
      <c r="AE32" s="1">
        <v>10</v>
      </c>
      <c r="AF32" s="1">
        <v>16.2</v>
      </c>
      <c r="AG32" s="1">
        <v>11.6</v>
      </c>
      <c r="AH32" s="1">
        <v>15.4</v>
      </c>
      <c r="AI32" s="1">
        <v>19</v>
      </c>
      <c r="AJ32" s="1" t="s">
        <v>44</v>
      </c>
      <c r="AK32" s="1">
        <f t="shared" si="10"/>
        <v>0</v>
      </c>
      <c r="AL32" s="1">
        <f t="shared" si="11"/>
        <v>20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42</v>
      </c>
      <c r="C33" s="1">
        <v>607</v>
      </c>
      <c r="D33" s="1">
        <v>361</v>
      </c>
      <c r="E33" s="1">
        <v>503</v>
      </c>
      <c r="F33" s="1">
        <v>449</v>
      </c>
      <c r="G33" s="7">
        <v>0.4</v>
      </c>
      <c r="H33" s="1">
        <v>60</v>
      </c>
      <c r="I33" s="1" t="s">
        <v>43</v>
      </c>
      <c r="J33" s="1">
        <v>509</v>
      </c>
      <c r="K33" s="1">
        <f t="shared" si="3"/>
        <v>-6</v>
      </c>
      <c r="L33" s="1">
        <f t="shared" si="8"/>
        <v>503</v>
      </c>
      <c r="M33" s="1"/>
      <c r="N33" s="1">
        <v>200</v>
      </c>
      <c r="O33" s="1">
        <v>280</v>
      </c>
      <c r="P33" s="1">
        <v>200</v>
      </c>
      <c r="Q33" s="1">
        <f t="shared" si="4"/>
        <v>100.6</v>
      </c>
      <c r="R33" s="5">
        <f t="shared" ref="R33:R38" si="21">14*Q33-P33-O33-N33-F33</f>
        <v>279.39999999999986</v>
      </c>
      <c r="S33" s="5">
        <f t="shared" si="20"/>
        <v>500</v>
      </c>
      <c r="T33" s="5">
        <f t="shared" si="9"/>
        <v>300</v>
      </c>
      <c r="U33" s="5">
        <v>200</v>
      </c>
      <c r="V33" s="5">
        <v>500</v>
      </c>
      <c r="W33" s="1" t="s">
        <v>44</v>
      </c>
      <c r="X33" s="1">
        <f t="shared" si="13"/>
        <v>16.192842942345926</v>
      </c>
      <c r="Y33" s="1">
        <f t="shared" si="14"/>
        <v>11.222664015904574</v>
      </c>
      <c r="Z33" s="1">
        <v>107.2</v>
      </c>
      <c r="AA33" s="1">
        <v>92.4</v>
      </c>
      <c r="AB33" s="1">
        <v>97.4</v>
      </c>
      <c r="AC33" s="1">
        <v>106</v>
      </c>
      <c r="AD33" s="1">
        <v>103.8</v>
      </c>
      <c r="AE33" s="1">
        <v>50.8</v>
      </c>
      <c r="AF33" s="1">
        <v>93</v>
      </c>
      <c r="AG33" s="1">
        <v>87.4</v>
      </c>
      <c r="AH33" s="1">
        <v>78.599999999999994</v>
      </c>
      <c r="AI33" s="1">
        <v>109.6</v>
      </c>
      <c r="AJ33" s="1" t="s">
        <v>44</v>
      </c>
      <c r="AK33" s="1">
        <f t="shared" si="10"/>
        <v>120</v>
      </c>
      <c r="AL33" s="1">
        <f t="shared" si="11"/>
        <v>80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42</v>
      </c>
      <c r="C34" s="1">
        <v>463</v>
      </c>
      <c r="D34" s="1">
        <v>200</v>
      </c>
      <c r="E34" s="1">
        <v>589</v>
      </c>
      <c r="F34" s="1">
        <v>67</v>
      </c>
      <c r="G34" s="7">
        <v>0.4</v>
      </c>
      <c r="H34" s="1">
        <v>60</v>
      </c>
      <c r="I34" s="1" t="s">
        <v>43</v>
      </c>
      <c r="J34" s="1">
        <v>390</v>
      </c>
      <c r="K34" s="1">
        <f t="shared" si="3"/>
        <v>199</v>
      </c>
      <c r="L34" s="1">
        <f t="shared" si="8"/>
        <v>389</v>
      </c>
      <c r="M34" s="1">
        <v>200</v>
      </c>
      <c r="N34" s="1">
        <v>200</v>
      </c>
      <c r="O34" s="1">
        <v>265</v>
      </c>
      <c r="P34" s="1">
        <v>200</v>
      </c>
      <c r="Q34" s="1">
        <f t="shared" si="4"/>
        <v>77.8</v>
      </c>
      <c r="R34" s="5">
        <f t="shared" si="21"/>
        <v>357.20000000000005</v>
      </c>
      <c r="S34" s="5">
        <v>380</v>
      </c>
      <c r="T34" s="5">
        <f t="shared" si="9"/>
        <v>180</v>
      </c>
      <c r="U34" s="5">
        <v>200</v>
      </c>
      <c r="V34" s="5">
        <v>400</v>
      </c>
      <c r="W34" s="1"/>
      <c r="X34" s="1">
        <f t="shared" si="13"/>
        <v>14.29305912596401</v>
      </c>
      <c r="Y34" s="1">
        <f t="shared" si="14"/>
        <v>9.4087403598971733</v>
      </c>
      <c r="Z34" s="1">
        <v>73.599999999999994</v>
      </c>
      <c r="AA34" s="1">
        <v>34.6</v>
      </c>
      <c r="AB34" s="1">
        <v>72.599999999999994</v>
      </c>
      <c r="AC34" s="1">
        <v>74</v>
      </c>
      <c r="AD34" s="1">
        <v>36.4</v>
      </c>
      <c r="AE34" s="1">
        <v>69</v>
      </c>
      <c r="AF34" s="1">
        <v>61.2</v>
      </c>
      <c r="AG34" s="1">
        <v>53</v>
      </c>
      <c r="AH34" s="1">
        <v>61.8</v>
      </c>
      <c r="AI34" s="1">
        <v>96.2</v>
      </c>
      <c r="AJ34" s="1"/>
      <c r="AK34" s="1">
        <f t="shared" si="10"/>
        <v>72</v>
      </c>
      <c r="AL34" s="1">
        <f t="shared" si="11"/>
        <v>80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42</v>
      </c>
      <c r="C35" s="1">
        <v>479</v>
      </c>
      <c r="D35" s="1">
        <v>1</v>
      </c>
      <c r="E35" s="1">
        <v>456</v>
      </c>
      <c r="F35" s="1">
        <v>3</v>
      </c>
      <c r="G35" s="7">
        <v>0.4</v>
      </c>
      <c r="H35" s="1">
        <v>60</v>
      </c>
      <c r="I35" s="1" t="s">
        <v>43</v>
      </c>
      <c r="J35" s="1">
        <v>457</v>
      </c>
      <c r="K35" s="1">
        <f t="shared" si="3"/>
        <v>-1</v>
      </c>
      <c r="L35" s="1">
        <f t="shared" si="8"/>
        <v>456</v>
      </c>
      <c r="M35" s="1"/>
      <c r="N35" s="1">
        <v>300</v>
      </c>
      <c r="O35" s="1">
        <v>270</v>
      </c>
      <c r="P35" s="1">
        <v>300</v>
      </c>
      <c r="Q35" s="1">
        <f t="shared" si="4"/>
        <v>91.2</v>
      </c>
      <c r="R35" s="5">
        <f t="shared" si="21"/>
        <v>403.79999999999995</v>
      </c>
      <c r="S35" s="5">
        <v>480</v>
      </c>
      <c r="T35" s="5">
        <f t="shared" si="9"/>
        <v>240</v>
      </c>
      <c r="U35" s="5">
        <v>240</v>
      </c>
      <c r="V35" s="5">
        <v>500</v>
      </c>
      <c r="W35" s="1"/>
      <c r="X35" s="1">
        <f t="shared" si="13"/>
        <v>14.835526315789473</v>
      </c>
      <c r="Y35" s="1">
        <f t="shared" si="14"/>
        <v>9.5723684210526319</v>
      </c>
      <c r="Z35" s="1">
        <v>94.6</v>
      </c>
      <c r="AA35" s="1">
        <v>41.2</v>
      </c>
      <c r="AB35" s="1">
        <v>81.2</v>
      </c>
      <c r="AC35" s="1">
        <v>101.8</v>
      </c>
      <c r="AD35" s="1">
        <v>69.8</v>
      </c>
      <c r="AE35" s="1">
        <v>81.2</v>
      </c>
      <c r="AF35" s="1">
        <v>65.400000000000006</v>
      </c>
      <c r="AG35" s="1">
        <v>60.6</v>
      </c>
      <c r="AH35" s="1">
        <v>64</v>
      </c>
      <c r="AI35" s="1">
        <v>95.2</v>
      </c>
      <c r="AJ35" s="1"/>
      <c r="AK35" s="1">
        <f t="shared" si="10"/>
        <v>96</v>
      </c>
      <c r="AL35" s="1">
        <f t="shared" si="11"/>
        <v>96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42</v>
      </c>
      <c r="C36" s="1">
        <v>110</v>
      </c>
      <c r="D36" s="1">
        <v>2</v>
      </c>
      <c r="E36" s="1">
        <v>104</v>
      </c>
      <c r="F36" s="1"/>
      <c r="G36" s="7">
        <v>0.1</v>
      </c>
      <c r="H36" s="1">
        <v>45</v>
      </c>
      <c r="I36" s="1" t="s">
        <v>43</v>
      </c>
      <c r="J36" s="1">
        <v>124</v>
      </c>
      <c r="K36" s="1">
        <f t="shared" si="3"/>
        <v>-20</v>
      </c>
      <c r="L36" s="1">
        <f t="shared" si="8"/>
        <v>104</v>
      </c>
      <c r="M36" s="1"/>
      <c r="N36" s="1">
        <v>100</v>
      </c>
      <c r="O36" s="1">
        <v>160</v>
      </c>
      <c r="P36" s="1"/>
      <c r="Q36" s="1">
        <f t="shared" si="4"/>
        <v>20.8</v>
      </c>
      <c r="R36" s="5">
        <f t="shared" si="21"/>
        <v>31.199999999999989</v>
      </c>
      <c r="S36" s="5">
        <v>50</v>
      </c>
      <c r="T36" s="5">
        <f t="shared" si="9"/>
        <v>0</v>
      </c>
      <c r="U36" s="5">
        <v>50</v>
      </c>
      <c r="V36" s="5">
        <v>200</v>
      </c>
      <c r="W36" s="1"/>
      <c r="X36" s="1">
        <f t="shared" si="13"/>
        <v>14.903846153846153</v>
      </c>
      <c r="Y36" s="1">
        <f t="shared" si="14"/>
        <v>12.5</v>
      </c>
      <c r="Z36" s="1">
        <v>28.2</v>
      </c>
      <c r="AA36" s="1">
        <v>-1.8</v>
      </c>
      <c r="AB36" s="1">
        <v>16</v>
      </c>
      <c r="AC36" s="1">
        <v>23.8</v>
      </c>
      <c r="AD36" s="1">
        <v>13</v>
      </c>
      <c r="AE36" s="1">
        <v>18.399999999999999</v>
      </c>
      <c r="AF36" s="1">
        <v>26</v>
      </c>
      <c r="AG36" s="1">
        <v>17.2</v>
      </c>
      <c r="AH36" s="1">
        <v>20.2</v>
      </c>
      <c r="AI36" s="1">
        <v>31.2</v>
      </c>
      <c r="AJ36" s="1"/>
      <c r="AK36" s="1">
        <f t="shared" si="10"/>
        <v>0</v>
      </c>
      <c r="AL36" s="1">
        <f t="shared" si="11"/>
        <v>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74</v>
      </c>
      <c r="B37" s="1" t="s">
        <v>42</v>
      </c>
      <c r="C37" s="1">
        <v>238</v>
      </c>
      <c r="D37" s="1">
        <v>2</v>
      </c>
      <c r="E37" s="1">
        <v>223</v>
      </c>
      <c r="F37" s="1">
        <v>3</v>
      </c>
      <c r="G37" s="7">
        <v>0.1</v>
      </c>
      <c r="H37" s="1">
        <v>60</v>
      </c>
      <c r="I37" s="1" t="s">
        <v>43</v>
      </c>
      <c r="J37" s="1">
        <v>201</v>
      </c>
      <c r="K37" s="1">
        <f t="shared" ref="K37:K68" si="22">E37-J37</f>
        <v>22</v>
      </c>
      <c r="L37" s="1">
        <f t="shared" si="8"/>
        <v>223</v>
      </c>
      <c r="M37" s="1"/>
      <c r="N37" s="1">
        <v>100</v>
      </c>
      <c r="O37" s="1">
        <v>200</v>
      </c>
      <c r="P37" s="1">
        <v>100</v>
      </c>
      <c r="Q37" s="1">
        <f t="shared" si="4"/>
        <v>44.6</v>
      </c>
      <c r="R37" s="5">
        <f t="shared" si="21"/>
        <v>221.39999999999998</v>
      </c>
      <c r="S37" s="5">
        <f t="shared" ref="S37:S38" si="23">V37</f>
        <v>250</v>
      </c>
      <c r="T37" s="5">
        <f t="shared" si="9"/>
        <v>180</v>
      </c>
      <c r="U37" s="5">
        <v>70</v>
      </c>
      <c r="V37" s="5">
        <v>250</v>
      </c>
      <c r="W37" s="1" t="s">
        <v>44</v>
      </c>
      <c r="X37" s="1">
        <f t="shared" si="13"/>
        <v>14.641255605381165</v>
      </c>
      <c r="Y37" s="1">
        <f t="shared" si="14"/>
        <v>9.0358744394618835</v>
      </c>
      <c r="Z37" s="1">
        <v>44.2</v>
      </c>
      <c r="AA37" s="1">
        <v>23.6</v>
      </c>
      <c r="AB37" s="1">
        <v>37</v>
      </c>
      <c r="AC37" s="1">
        <v>39.6</v>
      </c>
      <c r="AD37" s="1">
        <v>38.799999999999997</v>
      </c>
      <c r="AE37" s="1">
        <v>34</v>
      </c>
      <c r="AF37" s="1">
        <v>31.2</v>
      </c>
      <c r="AG37" s="1">
        <v>41</v>
      </c>
      <c r="AH37" s="1">
        <v>23.8</v>
      </c>
      <c r="AI37" s="1">
        <v>29</v>
      </c>
      <c r="AJ37" s="1" t="s">
        <v>44</v>
      </c>
      <c r="AK37" s="1">
        <f t="shared" si="10"/>
        <v>18</v>
      </c>
      <c r="AL37" s="1">
        <f t="shared" si="11"/>
        <v>7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75</v>
      </c>
      <c r="B38" s="1" t="s">
        <v>42</v>
      </c>
      <c r="C38" s="1">
        <v>273</v>
      </c>
      <c r="D38" s="1">
        <v>122</v>
      </c>
      <c r="E38" s="1">
        <v>305</v>
      </c>
      <c r="F38" s="1">
        <v>59</v>
      </c>
      <c r="G38" s="7">
        <v>0.1</v>
      </c>
      <c r="H38" s="1">
        <v>60</v>
      </c>
      <c r="I38" s="1" t="s">
        <v>43</v>
      </c>
      <c r="J38" s="1">
        <v>185</v>
      </c>
      <c r="K38" s="1">
        <f t="shared" si="22"/>
        <v>120</v>
      </c>
      <c r="L38" s="1">
        <f t="shared" si="8"/>
        <v>185</v>
      </c>
      <c r="M38" s="1">
        <v>120</v>
      </c>
      <c r="N38" s="1">
        <v>100</v>
      </c>
      <c r="O38" s="1">
        <v>192</v>
      </c>
      <c r="P38" s="1"/>
      <c r="Q38" s="1">
        <f t="shared" ref="Q38:Q69" si="24">L38/5</f>
        <v>37</v>
      </c>
      <c r="R38" s="5">
        <f t="shared" si="21"/>
        <v>167</v>
      </c>
      <c r="S38" s="5">
        <f t="shared" si="23"/>
        <v>200</v>
      </c>
      <c r="T38" s="5">
        <f t="shared" si="9"/>
        <v>120</v>
      </c>
      <c r="U38" s="5">
        <v>80</v>
      </c>
      <c r="V38" s="5">
        <v>200</v>
      </c>
      <c r="W38" s="1" t="s">
        <v>44</v>
      </c>
      <c r="X38" s="1">
        <f t="shared" si="13"/>
        <v>14.891891891891891</v>
      </c>
      <c r="Y38" s="1">
        <f t="shared" si="14"/>
        <v>9.486486486486486</v>
      </c>
      <c r="Z38" s="1">
        <v>38.6</v>
      </c>
      <c r="AA38" s="1">
        <v>24.4</v>
      </c>
      <c r="AB38" s="1">
        <v>36.200000000000003</v>
      </c>
      <c r="AC38" s="1">
        <v>29</v>
      </c>
      <c r="AD38" s="1">
        <v>17</v>
      </c>
      <c r="AE38" s="1">
        <v>26.8</v>
      </c>
      <c r="AF38" s="1">
        <v>39.6</v>
      </c>
      <c r="AG38" s="1">
        <v>-0.8</v>
      </c>
      <c r="AH38" s="1">
        <v>20.2</v>
      </c>
      <c r="AI38" s="1">
        <v>46</v>
      </c>
      <c r="AJ38" s="1" t="s">
        <v>44</v>
      </c>
      <c r="AK38" s="1">
        <f t="shared" si="10"/>
        <v>12</v>
      </c>
      <c r="AL38" s="1">
        <f t="shared" si="11"/>
        <v>8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76</v>
      </c>
      <c r="B39" s="1" t="s">
        <v>42</v>
      </c>
      <c r="C39" s="1">
        <v>122</v>
      </c>
      <c r="D39" s="1">
        <v>171</v>
      </c>
      <c r="E39" s="1">
        <v>289</v>
      </c>
      <c r="F39" s="1"/>
      <c r="G39" s="7">
        <v>0.4</v>
      </c>
      <c r="H39" s="1">
        <v>45</v>
      </c>
      <c r="I39" s="1" t="s">
        <v>43</v>
      </c>
      <c r="J39" s="1">
        <v>206</v>
      </c>
      <c r="K39" s="1">
        <f t="shared" si="22"/>
        <v>83</v>
      </c>
      <c r="L39" s="1">
        <f t="shared" si="8"/>
        <v>121</v>
      </c>
      <c r="M39" s="1">
        <v>168</v>
      </c>
      <c r="N39" s="1">
        <v>200</v>
      </c>
      <c r="O39" s="1">
        <v>339</v>
      </c>
      <c r="P39" s="1">
        <v>200</v>
      </c>
      <c r="Q39" s="1">
        <f t="shared" si="24"/>
        <v>24.2</v>
      </c>
      <c r="R39" s="5"/>
      <c r="S39" s="5">
        <f t="shared" si="16"/>
        <v>0</v>
      </c>
      <c r="T39" s="5">
        <f t="shared" si="9"/>
        <v>0</v>
      </c>
      <c r="U39" s="5"/>
      <c r="V39" s="5"/>
      <c r="W39" s="1"/>
      <c r="X39" s="1">
        <f t="shared" si="13"/>
        <v>30.537190082644628</v>
      </c>
      <c r="Y39" s="1">
        <f t="shared" si="14"/>
        <v>30.537190082644628</v>
      </c>
      <c r="Z39" s="1">
        <v>79</v>
      </c>
      <c r="AA39" s="1">
        <v>2.2000000000000002</v>
      </c>
      <c r="AB39" s="1">
        <v>30</v>
      </c>
      <c r="AC39" s="1">
        <v>61.8</v>
      </c>
      <c r="AD39" s="1">
        <v>19.8</v>
      </c>
      <c r="AE39" s="1">
        <v>39.6</v>
      </c>
      <c r="AF39" s="1">
        <v>47.8</v>
      </c>
      <c r="AG39" s="1">
        <v>35.200000000000003</v>
      </c>
      <c r="AH39" s="1">
        <v>36.799999999999997</v>
      </c>
      <c r="AI39" s="1">
        <v>69.8</v>
      </c>
      <c r="AJ39" s="1"/>
      <c r="AK39" s="1">
        <f t="shared" si="10"/>
        <v>0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4" t="s">
        <v>77</v>
      </c>
      <c r="B40" s="14" t="s">
        <v>42</v>
      </c>
      <c r="C40" s="14">
        <v>3</v>
      </c>
      <c r="D40" s="14"/>
      <c r="E40" s="14">
        <v>-3</v>
      </c>
      <c r="F40" s="14">
        <v>3</v>
      </c>
      <c r="G40" s="15">
        <v>0</v>
      </c>
      <c r="H40" s="14" t="e">
        <v>#N/A</v>
      </c>
      <c r="I40" s="14" t="s">
        <v>40</v>
      </c>
      <c r="J40" s="14">
        <v>4</v>
      </c>
      <c r="K40" s="14">
        <f t="shared" si="22"/>
        <v>-7</v>
      </c>
      <c r="L40" s="14">
        <f t="shared" si="8"/>
        <v>-3</v>
      </c>
      <c r="M40" s="14"/>
      <c r="N40" s="14"/>
      <c r="O40" s="14">
        <v>0</v>
      </c>
      <c r="P40" s="14"/>
      <c r="Q40" s="14">
        <f t="shared" si="24"/>
        <v>-0.6</v>
      </c>
      <c r="R40" s="16"/>
      <c r="S40" s="5">
        <f t="shared" si="16"/>
        <v>0</v>
      </c>
      <c r="T40" s="5">
        <f t="shared" si="9"/>
        <v>0</v>
      </c>
      <c r="U40" s="5"/>
      <c r="V40" s="16"/>
      <c r="W40" s="14"/>
      <c r="X40" s="1">
        <f t="shared" si="13"/>
        <v>-5</v>
      </c>
      <c r="Y40" s="14">
        <f t="shared" si="14"/>
        <v>-5</v>
      </c>
      <c r="Z40" s="14">
        <v>0.4</v>
      </c>
      <c r="AA40" s="14">
        <v>0</v>
      </c>
      <c r="AB40" s="14">
        <v>0.4</v>
      </c>
      <c r="AC40" s="14">
        <v>2.2000000000000002</v>
      </c>
      <c r="AD40" s="14">
        <v>4</v>
      </c>
      <c r="AE40" s="14">
        <v>1.6</v>
      </c>
      <c r="AF40" s="14">
        <v>5.6</v>
      </c>
      <c r="AG40" s="14">
        <v>0.6</v>
      </c>
      <c r="AH40" s="14">
        <v>2.4</v>
      </c>
      <c r="AI40" s="14">
        <v>-2</v>
      </c>
      <c r="AJ40" s="14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38</v>
      </c>
      <c r="C41" s="1">
        <v>303.12900000000002</v>
      </c>
      <c r="D41" s="1">
        <v>36.353000000000002</v>
      </c>
      <c r="E41" s="1">
        <v>179.63800000000001</v>
      </c>
      <c r="F41" s="1">
        <v>135.62200000000001</v>
      </c>
      <c r="G41" s="7">
        <v>1</v>
      </c>
      <c r="H41" s="1">
        <v>60</v>
      </c>
      <c r="I41" s="1" t="s">
        <v>43</v>
      </c>
      <c r="J41" s="1">
        <v>178.1</v>
      </c>
      <c r="K41" s="1">
        <f t="shared" si="22"/>
        <v>1.5380000000000109</v>
      </c>
      <c r="L41" s="1">
        <f t="shared" si="8"/>
        <v>179.63800000000001</v>
      </c>
      <c r="M41" s="1"/>
      <c r="N41" s="1"/>
      <c r="O41" s="1">
        <v>180</v>
      </c>
      <c r="P41" s="1"/>
      <c r="Q41" s="1">
        <f t="shared" si="24"/>
        <v>35.927599999999998</v>
      </c>
      <c r="R41" s="5">
        <f t="shared" ref="R41:R42" si="25">14*Q41-P41-O41-N41-F41</f>
        <v>187.36439999999999</v>
      </c>
      <c r="S41" s="5">
        <v>220</v>
      </c>
      <c r="T41" s="5">
        <f t="shared" si="9"/>
        <v>100</v>
      </c>
      <c r="U41" s="5">
        <v>120</v>
      </c>
      <c r="V41" s="5">
        <v>250</v>
      </c>
      <c r="W41" s="1"/>
      <c r="X41" s="1">
        <f t="shared" si="13"/>
        <v>14.908371280018708</v>
      </c>
      <c r="Y41" s="1">
        <f t="shared" si="14"/>
        <v>8.7849452788385545</v>
      </c>
      <c r="Z41" s="1">
        <v>33.181800000000003</v>
      </c>
      <c r="AA41" s="1">
        <v>28.456199999999999</v>
      </c>
      <c r="AB41" s="1">
        <v>41.143799999999999</v>
      </c>
      <c r="AC41" s="1">
        <v>23.216799999999999</v>
      </c>
      <c r="AD41" s="1">
        <v>34.612400000000001</v>
      </c>
      <c r="AE41" s="1">
        <v>38.884599999999999</v>
      </c>
      <c r="AF41" s="1">
        <v>26.727399999999999</v>
      </c>
      <c r="AG41" s="1">
        <v>30.028400000000001</v>
      </c>
      <c r="AH41" s="1">
        <v>41.2986</v>
      </c>
      <c r="AI41" s="1">
        <v>26.02</v>
      </c>
      <c r="AJ41" s="1"/>
      <c r="AK41" s="1">
        <f t="shared" si="10"/>
        <v>100</v>
      </c>
      <c r="AL41" s="1">
        <f t="shared" si="11"/>
        <v>120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38</v>
      </c>
      <c r="C42" s="1">
        <v>162.37100000000001</v>
      </c>
      <c r="D42" s="1">
        <v>209.93100000000001</v>
      </c>
      <c r="E42" s="1">
        <v>372.20100000000002</v>
      </c>
      <c r="F42" s="1">
        <v>0.10100000000000001</v>
      </c>
      <c r="G42" s="7">
        <v>1</v>
      </c>
      <c r="H42" s="1">
        <v>45</v>
      </c>
      <c r="I42" s="1" t="s">
        <v>43</v>
      </c>
      <c r="J42" s="1">
        <v>168</v>
      </c>
      <c r="K42" s="1">
        <f t="shared" si="22"/>
        <v>204.20100000000002</v>
      </c>
      <c r="L42" s="1">
        <f t="shared" si="8"/>
        <v>162.27000000000001</v>
      </c>
      <c r="M42" s="1">
        <v>209.93100000000001</v>
      </c>
      <c r="N42" s="1">
        <v>100</v>
      </c>
      <c r="O42" s="1">
        <v>218</v>
      </c>
      <c r="P42" s="1">
        <v>100</v>
      </c>
      <c r="Q42" s="1">
        <f t="shared" si="24"/>
        <v>32.454000000000001</v>
      </c>
      <c r="R42" s="5">
        <f t="shared" si="25"/>
        <v>36.254999999999995</v>
      </c>
      <c r="S42" s="5">
        <v>60</v>
      </c>
      <c r="T42" s="5">
        <f t="shared" si="9"/>
        <v>20</v>
      </c>
      <c r="U42" s="5">
        <v>40</v>
      </c>
      <c r="V42" s="5">
        <v>70</v>
      </c>
      <c r="W42" s="1"/>
      <c r="X42" s="1">
        <f t="shared" si="13"/>
        <v>14.731650952116842</v>
      </c>
      <c r="Y42" s="1">
        <f t="shared" si="14"/>
        <v>12.882880384544277</v>
      </c>
      <c r="Z42" s="1">
        <v>45.600800000000007</v>
      </c>
      <c r="AA42" s="1">
        <v>0.279200000000003</v>
      </c>
      <c r="AB42" s="1">
        <v>24.77480000000001</v>
      </c>
      <c r="AC42" s="1">
        <v>42.441800000000008</v>
      </c>
      <c r="AD42" s="1">
        <v>23.382000000000001</v>
      </c>
      <c r="AE42" s="1">
        <v>28.097999999999999</v>
      </c>
      <c r="AF42" s="1">
        <v>34.483400000000003</v>
      </c>
      <c r="AG42" s="1">
        <v>21.465399999999999</v>
      </c>
      <c r="AH42" s="1">
        <v>28.608799999999999</v>
      </c>
      <c r="AI42" s="1">
        <v>35.964399999999998</v>
      </c>
      <c r="AJ42" s="1"/>
      <c r="AK42" s="1">
        <f t="shared" si="10"/>
        <v>20</v>
      </c>
      <c r="AL42" s="1">
        <f t="shared" si="11"/>
        <v>40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38</v>
      </c>
      <c r="C43" s="1">
        <v>23.209</v>
      </c>
      <c r="D43" s="1">
        <v>680.01199999999994</v>
      </c>
      <c r="E43" s="1">
        <v>237.83600000000001</v>
      </c>
      <c r="F43" s="1">
        <v>435.33199999999999</v>
      </c>
      <c r="G43" s="7">
        <v>1</v>
      </c>
      <c r="H43" s="1">
        <v>45</v>
      </c>
      <c r="I43" s="1" t="s">
        <v>43</v>
      </c>
      <c r="J43" s="1">
        <v>104</v>
      </c>
      <c r="K43" s="1">
        <f t="shared" si="22"/>
        <v>133.83600000000001</v>
      </c>
      <c r="L43" s="1">
        <f t="shared" si="8"/>
        <v>82.205000000000013</v>
      </c>
      <c r="M43" s="1">
        <v>155.631</v>
      </c>
      <c r="N43" s="1">
        <v>100</v>
      </c>
      <c r="O43" s="1">
        <v>120</v>
      </c>
      <c r="P43" s="1"/>
      <c r="Q43" s="1">
        <f t="shared" si="24"/>
        <v>16.441000000000003</v>
      </c>
      <c r="R43" s="5"/>
      <c r="S43" s="5">
        <f t="shared" si="16"/>
        <v>0</v>
      </c>
      <c r="T43" s="5">
        <f t="shared" si="9"/>
        <v>0</v>
      </c>
      <c r="U43" s="5"/>
      <c r="V43" s="5">
        <v>50</v>
      </c>
      <c r="W43" s="1"/>
      <c r="X43" s="1">
        <f t="shared" si="13"/>
        <v>39.859619244571491</v>
      </c>
      <c r="Y43" s="1">
        <f t="shared" si="14"/>
        <v>39.859619244571491</v>
      </c>
      <c r="Z43" s="1">
        <v>48.303999999999988</v>
      </c>
      <c r="AA43" s="1">
        <v>50.658800000000006</v>
      </c>
      <c r="AB43" s="1">
        <v>33.056600000000003</v>
      </c>
      <c r="AC43" s="1">
        <v>39.499600000000001</v>
      </c>
      <c r="AD43" s="1">
        <v>51.622199999999999</v>
      </c>
      <c r="AE43" s="1">
        <v>33.297199999999997</v>
      </c>
      <c r="AF43" s="1">
        <v>34.4816</v>
      </c>
      <c r="AG43" s="1">
        <v>28.029199999999989</v>
      </c>
      <c r="AH43" s="1">
        <v>32.1066</v>
      </c>
      <c r="AI43" s="1">
        <v>42.979799999999997</v>
      </c>
      <c r="AJ43" s="1"/>
      <c r="AK43" s="1">
        <f t="shared" si="10"/>
        <v>0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81</v>
      </c>
      <c r="B44" s="14" t="s">
        <v>42</v>
      </c>
      <c r="C44" s="14"/>
      <c r="D44" s="14">
        <v>70</v>
      </c>
      <c r="E44" s="14">
        <v>70</v>
      </c>
      <c r="F44" s="14"/>
      <c r="G44" s="15">
        <v>0</v>
      </c>
      <c r="H44" s="14" t="e">
        <v>#N/A</v>
      </c>
      <c r="I44" s="14" t="s">
        <v>40</v>
      </c>
      <c r="J44" s="14"/>
      <c r="K44" s="14">
        <f t="shared" si="22"/>
        <v>70</v>
      </c>
      <c r="L44" s="14">
        <f t="shared" si="8"/>
        <v>0</v>
      </c>
      <c r="M44" s="14">
        <v>70</v>
      </c>
      <c r="N44" s="14"/>
      <c r="O44" s="14"/>
      <c r="P44" s="14"/>
      <c r="Q44" s="14">
        <f t="shared" si="24"/>
        <v>0</v>
      </c>
      <c r="R44" s="16"/>
      <c r="S44" s="5">
        <f t="shared" si="16"/>
        <v>0</v>
      </c>
      <c r="T44" s="5">
        <f t="shared" si="9"/>
        <v>0</v>
      </c>
      <c r="U44" s="5"/>
      <c r="V44" s="16">
        <v>100</v>
      </c>
      <c r="W44" s="14"/>
      <c r="X44" s="1" t="e">
        <f t="shared" si="13"/>
        <v>#DIV/0!</v>
      </c>
      <c r="Y44" s="14" t="e">
        <f t="shared" si="14"/>
        <v>#DIV/0!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/>
      <c r="AK44" s="1">
        <f t="shared" si="10"/>
        <v>0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42</v>
      </c>
      <c r="C45" s="1">
        <v>23</v>
      </c>
      <c r="D45" s="1"/>
      <c r="E45" s="1">
        <v>10</v>
      </c>
      <c r="F45" s="1">
        <v>3</v>
      </c>
      <c r="G45" s="7">
        <v>0.09</v>
      </c>
      <c r="H45" s="1">
        <v>45</v>
      </c>
      <c r="I45" s="1" t="s">
        <v>43</v>
      </c>
      <c r="J45" s="1">
        <v>22</v>
      </c>
      <c r="K45" s="1">
        <f t="shared" si="22"/>
        <v>-12</v>
      </c>
      <c r="L45" s="1">
        <f t="shared" si="8"/>
        <v>10</v>
      </c>
      <c r="M45" s="1"/>
      <c r="N45" s="1"/>
      <c r="O45" s="1">
        <v>0</v>
      </c>
      <c r="P45" s="1"/>
      <c r="Q45" s="1">
        <f t="shared" si="24"/>
        <v>2</v>
      </c>
      <c r="R45" s="5">
        <f>11*Q45-P45-O45-N45-F45</f>
        <v>19</v>
      </c>
      <c r="S45" s="5">
        <f t="shared" si="16"/>
        <v>19</v>
      </c>
      <c r="T45" s="5">
        <f t="shared" si="9"/>
        <v>19</v>
      </c>
      <c r="U45" s="5"/>
      <c r="V45" s="5"/>
      <c r="W45" s="1"/>
      <c r="X45" s="1">
        <f t="shared" si="13"/>
        <v>11</v>
      </c>
      <c r="Y45" s="1">
        <f t="shared" si="14"/>
        <v>1.5</v>
      </c>
      <c r="Z45" s="1">
        <v>-0.4</v>
      </c>
      <c r="AA45" s="1">
        <v>0.2</v>
      </c>
      <c r="AB45" s="1">
        <v>1.2</v>
      </c>
      <c r="AC45" s="1">
        <v>2.8</v>
      </c>
      <c r="AD45" s="1">
        <v>4.2</v>
      </c>
      <c r="AE45" s="1">
        <v>0.2</v>
      </c>
      <c r="AF45" s="1">
        <v>1.8</v>
      </c>
      <c r="AG45" s="1">
        <v>5.2</v>
      </c>
      <c r="AH45" s="1">
        <v>5.6</v>
      </c>
      <c r="AI45" s="1">
        <v>2.8</v>
      </c>
      <c r="AJ45" s="1"/>
      <c r="AK45" s="1">
        <f t="shared" si="10"/>
        <v>1.71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1" t="s">
        <v>83</v>
      </c>
      <c r="B46" s="11" t="s">
        <v>42</v>
      </c>
      <c r="C46" s="11"/>
      <c r="D46" s="11"/>
      <c r="E46" s="11"/>
      <c r="F46" s="11"/>
      <c r="G46" s="12">
        <v>0.35</v>
      </c>
      <c r="H46" s="11">
        <v>45</v>
      </c>
      <c r="I46" s="11" t="s">
        <v>43</v>
      </c>
      <c r="J46" s="11"/>
      <c r="K46" s="11">
        <f t="shared" si="22"/>
        <v>0</v>
      </c>
      <c r="L46" s="11">
        <f t="shared" si="8"/>
        <v>0</v>
      </c>
      <c r="M46" s="11"/>
      <c r="N46" s="11"/>
      <c r="O46" s="11">
        <v>0</v>
      </c>
      <c r="P46" s="11"/>
      <c r="Q46" s="11">
        <f t="shared" si="24"/>
        <v>0</v>
      </c>
      <c r="R46" s="13"/>
      <c r="S46" s="5">
        <v>96</v>
      </c>
      <c r="T46" s="5">
        <f t="shared" si="9"/>
        <v>0</v>
      </c>
      <c r="U46" s="5">
        <v>96</v>
      </c>
      <c r="V46" s="13">
        <v>200</v>
      </c>
      <c r="W46" s="11"/>
      <c r="X46" s="1" t="e">
        <f t="shared" si="13"/>
        <v>#DIV/0!</v>
      </c>
      <c r="Y46" s="11" t="e">
        <f t="shared" si="14"/>
        <v>#DIV/0!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 t="s">
        <v>173</v>
      </c>
      <c r="AK46" s="1">
        <f t="shared" si="10"/>
        <v>0</v>
      </c>
      <c r="AL46" s="1">
        <f t="shared" si="11"/>
        <v>33.599999999999994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38</v>
      </c>
      <c r="C47" s="1">
        <v>199.58799999999999</v>
      </c>
      <c r="D47" s="1">
        <v>490.178</v>
      </c>
      <c r="E47" s="1">
        <v>396.63499999999999</v>
      </c>
      <c r="F47" s="1">
        <v>164.89400000000001</v>
      </c>
      <c r="G47" s="7">
        <v>1</v>
      </c>
      <c r="H47" s="1">
        <v>45</v>
      </c>
      <c r="I47" s="1" t="s">
        <v>43</v>
      </c>
      <c r="J47" s="1">
        <v>184.6</v>
      </c>
      <c r="K47" s="1">
        <f t="shared" si="22"/>
        <v>212.035</v>
      </c>
      <c r="L47" s="1">
        <f t="shared" si="8"/>
        <v>189.16899999999998</v>
      </c>
      <c r="M47" s="1">
        <v>207.46600000000001</v>
      </c>
      <c r="N47" s="1"/>
      <c r="O47" s="1">
        <v>0</v>
      </c>
      <c r="P47" s="1"/>
      <c r="Q47" s="1">
        <f t="shared" si="24"/>
        <v>37.833799999999997</v>
      </c>
      <c r="R47" s="5">
        <f>13*Q47-P47-O47-N47-F47</f>
        <v>326.94539999999995</v>
      </c>
      <c r="S47" s="5">
        <v>350</v>
      </c>
      <c r="T47" s="5">
        <f t="shared" si="9"/>
        <v>200</v>
      </c>
      <c r="U47" s="5">
        <v>150</v>
      </c>
      <c r="V47" s="5">
        <v>400</v>
      </c>
      <c r="W47" s="1"/>
      <c r="X47" s="1">
        <f t="shared" si="13"/>
        <v>13.609365170826088</v>
      </c>
      <c r="Y47" s="1">
        <f t="shared" si="14"/>
        <v>4.3583779583335538</v>
      </c>
      <c r="Z47" s="1">
        <v>30.785</v>
      </c>
      <c r="AA47" s="1">
        <v>38.028399999999998</v>
      </c>
      <c r="AB47" s="1">
        <v>36.332000000000008</v>
      </c>
      <c r="AC47" s="1">
        <v>17.5702</v>
      </c>
      <c r="AD47" s="1">
        <v>33.548400000000001</v>
      </c>
      <c r="AE47" s="1">
        <v>24.808800000000002</v>
      </c>
      <c r="AF47" s="1">
        <v>20.728000000000002</v>
      </c>
      <c r="AG47" s="1">
        <v>23.415199999999999</v>
      </c>
      <c r="AH47" s="1">
        <v>28.3766</v>
      </c>
      <c r="AI47" s="1">
        <v>27.845800000000001</v>
      </c>
      <c r="AJ47" s="1"/>
      <c r="AK47" s="1">
        <f t="shared" si="10"/>
        <v>200</v>
      </c>
      <c r="AL47" s="1">
        <f t="shared" si="11"/>
        <v>150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42</v>
      </c>
      <c r="C48" s="1">
        <v>435</v>
      </c>
      <c r="D48" s="1">
        <v>2</v>
      </c>
      <c r="E48" s="1">
        <v>355</v>
      </c>
      <c r="F48" s="1">
        <v>42</v>
      </c>
      <c r="G48" s="7">
        <v>0.3</v>
      </c>
      <c r="H48" s="1" t="e">
        <v>#N/A</v>
      </c>
      <c r="I48" s="1" t="s">
        <v>43</v>
      </c>
      <c r="J48" s="1">
        <v>350</v>
      </c>
      <c r="K48" s="1">
        <f t="shared" si="22"/>
        <v>5</v>
      </c>
      <c r="L48" s="1">
        <f t="shared" si="8"/>
        <v>355</v>
      </c>
      <c r="M48" s="1"/>
      <c r="N48" s="1">
        <v>200</v>
      </c>
      <c r="O48" s="1">
        <v>260</v>
      </c>
      <c r="P48" s="1">
        <v>100</v>
      </c>
      <c r="Q48" s="1">
        <f t="shared" si="24"/>
        <v>71</v>
      </c>
      <c r="R48" s="5">
        <f t="shared" ref="R48:R51" si="26">14*Q48-P48-O48-N48-F48</f>
        <v>392</v>
      </c>
      <c r="S48" s="5">
        <f>V48</f>
        <v>450</v>
      </c>
      <c r="T48" s="5">
        <f t="shared" si="9"/>
        <v>250</v>
      </c>
      <c r="U48" s="5">
        <v>200</v>
      </c>
      <c r="V48" s="5">
        <v>450</v>
      </c>
      <c r="W48" s="1" t="s">
        <v>44</v>
      </c>
      <c r="X48" s="1">
        <f t="shared" si="13"/>
        <v>14.816901408450704</v>
      </c>
      <c r="Y48" s="1">
        <f t="shared" si="14"/>
        <v>8.47887323943662</v>
      </c>
      <c r="Z48" s="1">
        <v>63.4</v>
      </c>
      <c r="AA48" s="1">
        <v>48.6</v>
      </c>
      <c r="AB48" s="1">
        <v>31.8</v>
      </c>
      <c r="AC48" s="1">
        <v>24.4</v>
      </c>
      <c r="AD48" s="1">
        <v>38</v>
      </c>
      <c r="AE48" s="1">
        <v>41.6</v>
      </c>
      <c r="AF48" s="1">
        <v>16.399999999999999</v>
      </c>
      <c r="AG48" s="1">
        <v>0</v>
      </c>
      <c r="AH48" s="1">
        <v>0</v>
      </c>
      <c r="AI48" s="1">
        <v>16.399999999999999</v>
      </c>
      <c r="AJ48" s="1" t="s">
        <v>44</v>
      </c>
      <c r="AK48" s="1">
        <f t="shared" si="10"/>
        <v>75</v>
      </c>
      <c r="AL48" s="1">
        <f t="shared" si="11"/>
        <v>60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86</v>
      </c>
      <c r="B49" s="1" t="s">
        <v>38</v>
      </c>
      <c r="C49" s="1"/>
      <c r="D49" s="1">
        <v>122.94799999999999</v>
      </c>
      <c r="E49" s="1">
        <v>15.16</v>
      </c>
      <c r="F49" s="1">
        <v>98.492000000000004</v>
      </c>
      <c r="G49" s="7">
        <v>1</v>
      </c>
      <c r="H49" s="1">
        <v>30</v>
      </c>
      <c r="I49" s="1" t="s">
        <v>43</v>
      </c>
      <c r="J49" s="1">
        <v>13</v>
      </c>
      <c r="K49" s="1">
        <f t="shared" si="22"/>
        <v>2.16</v>
      </c>
      <c r="L49" s="1">
        <f t="shared" si="8"/>
        <v>15.16</v>
      </c>
      <c r="M49" s="1"/>
      <c r="N49" s="1"/>
      <c r="O49" s="1">
        <v>0</v>
      </c>
      <c r="P49" s="1"/>
      <c r="Q49" s="1">
        <f t="shared" si="24"/>
        <v>3.032</v>
      </c>
      <c r="R49" s="5"/>
      <c r="S49" s="5">
        <f t="shared" si="16"/>
        <v>0</v>
      </c>
      <c r="T49" s="5">
        <f t="shared" si="9"/>
        <v>0</v>
      </c>
      <c r="U49" s="5"/>
      <c r="V49" s="5"/>
      <c r="W49" s="1"/>
      <c r="X49" s="1">
        <f t="shared" si="13"/>
        <v>32.484168865435358</v>
      </c>
      <c r="Y49" s="1">
        <f t="shared" si="14"/>
        <v>32.484168865435358</v>
      </c>
      <c r="Z49" s="1">
        <v>5.2308000000000003</v>
      </c>
      <c r="AA49" s="1">
        <v>10.2088</v>
      </c>
      <c r="AB49" s="1">
        <v>4.2248000000000001</v>
      </c>
      <c r="AC49" s="1">
        <v>1.8375999999999999</v>
      </c>
      <c r="AD49" s="1">
        <v>7.0523999999999996</v>
      </c>
      <c r="AE49" s="1">
        <v>0</v>
      </c>
      <c r="AF49" s="1">
        <v>5.3639999999999999</v>
      </c>
      <c r="AG49" s="1">
        <v>0</v>
      </c>
      <c r="AH49" s="1">
        <v>0</v>
      </c>
      <c r="AI49" s="1">
        <v>0</v>
      </c>
      <c r="AJ49" s="1" t="s">
        <v>87</v>
      </c>
      <c r="AK49" s="1">
        <f t="shared" si="10"/>
        <v>0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88</v>
      </c>
      <c r="B50" s="1" t="s">
        <v>38</v>
      </c>
      <c r="C50" s="1">
        <v>118.104</v>
      </c>
      <c r="D50" s="1">
        <v>4.7389999999999999</v>
      </c>
      <c r="E50" s="1">
        <v>100.053</v>
      </c>
      <c r="F50" s="1">
        <v>1.573</v>
      </c>
      <c r="G50" s="7">
        <v>1</v>
      </c>
      <c r="H50" s="1">
        <v>45</v>
      </c>
      <c r="I50" s="1" t="s">
        <v>43</v>
      </c>
      <c r="J50" s="1">
        <v>110.52</v>
      </c>
      <c r="K50" s="1">
        <f t="shared" si="22"/>
        <v>-10.466999999999999</v>
      </c>
      <c r="L50" s="1">
        <f t="shared" si="8"/>
        <v>100.053</v>
      </c>
      <c r="M50" s="1"/>
      <c r="N50" s="1">
        <v>100</v>
      </c>
      <c r="O50" s="1">
        <v>180</v>
      </c>
      <c r="P50" s="1">
        <v>100</v>
      </c>
      <c r="Q50" s="1">
        <f t="shared" si="24"/>
        <v>20.0106</v>
      </c>
      <c r="R50" s="5"/>
      <c r="S50" s="5">
        <f t="shared" si="16"/>
        <v>0</v>
      </c>
      <c r="T50" s="5">
        <f t="shared" si="9"/>
        <v>0</v>
      </c>
      <c r="U50" s="5"/>
      <c r="V50" s="5"/>
      <c r="W50" s="1"/>
      <c r="X50" s="1">
        <f t="shared" si="13"/>
        <v>19.068543671853917</v>
      </c>
      <c r="Y50" s="1">
        <f t="shared" si="14"/>
        <v>19.068543671853917</v>
      </c>
      <c r="Z50" s="1">
        <v>40.477400000000003</v>
      </c>
      <c r="AA50" s="1">
        <v>21.309200000000001</v>
      </c>
      <c r="AB50" s="1">
        <v>9.9591999999999992</v>
      </c>
      <c r="AC50" s="1">
        <v>35.158799999999999</v>
      </c>
      <c r="AD50" s="1">
        <v>36.550600000000003</v>
      </c>
      <c r="AE50" s="1">
        <v>24.369599999999998</v>
      </c>
      <c r="AF50" s="1">
        <v>25.849</v>
      </c>
      <c r="AG50" s="1">
        <v>25.031400000000001</v>
      </c>
      <c r="AH50" s="1">
        <v>31.244599999999998</v>
      </c>
      <c r="AI50" s="1">
        <v>29.065799999999999</v>
      </c>
      <c r="AJ50" s="1"/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89</v>
      </c>
      <c r="B51" s="1" t="s">
        <v>42</v>
      </c>
      <c r="C51" s="1">
        <v>524</v>
      </c>
      <c r="D51" s="1">
        <v>496</v>
      </c>
      <c r="E51" s="1">
        <v>565</v>
      </c>
      <c r="F51" s="1">
        <v>415</v>
      </c>
      <c r="G51" s="7">
        <v>0.35</v>
      </c>
      <c r="H51" s="1">
        <v>45</v>
      </c>
      <c r="I51" s="1" t="s">
        <v>43</v>
      </c>
      <c r="J51" s="1">
        <v>566</v>
      </c>
      <c r="K51" s="1">
        <f t="shared" si="22"/>
        <v>-1</v>
      </c>
      <c r="L51" s="1">
        <f t="shared" si="8"/>
        <v>565</v>
      </c>
      <c r="M51" s="1"/>
      <c r="N51" s="1">
        <v>300</v>
      </c>
      <c r="O51" s="1">
        <v>220</v>
      </c>
      <c r="P51" s="1">
        <v>200</v>
      </c>
      <c r="Q51" s="1">
        <f t="shared" si="24"/>
        <v>113</v>
      </c>
      <c r="R51" s="5">
        <f t="shared" si="26"/>
        <v>447</v>
      </c>
      <c r="S51" s="5">
        <f>V51</f>
        <v>600</v>
      </c>
      <c r="T51" s="5">
        <f t="shared" si="9"/>
        <v>360</v>
      </c>
      <c r="U51" s="5">
        <v>240</v>
      </c>
      <c r="V51" s="5">
        <v>600</v>
      </c>
      <c r="W51" s="1" t="s">
        <v>44</v>
      </c>
      <c r="X51" s="1">
        <f t="shared" si="13"/>
        <v>15.353982300884956</v>
      </c>
      <c r="Y51" s="1">
        <f t="shared" si="14"/>
        <v>10.044247787610619</v>
      </c>
      <c r="Z51" s="1">
        <v>112.6</v>
      </c>
      <c r="AA51" s="1">
        <v>101.4</v>
      </c>
      <c r="AB51" s="1">
        <v>108</v>
      </c>
      <c r="AC51" s="1">
        <v>123.2</v>
      </c>
      <c r="AD51" s="1">
        <v>113.2</v>
      </c>
      <c r="AE51" s="1">
        <v>105.4</v>
      </c>
      <c r="AF51" s="1">
        <v>112</v>
      </c>
      <c r="AG51" s="1">
        <v>108.4</v>
      </c>
      <c r="AH51" s="1">
        <v>129.19999999999999</v>
      </c>
      <c r="AI51" s="1">
        <v>130.19999999999999</v>
      </c>
      <c r="AJ51" s="1" t="s">
        <v>44</v>
      </c>
      <c r="AK51" s="1">
        <f t="shared" si="10"/>
        <v>125.99999999999999</v>
      </c>
      <c r="AL51" s="1">
        <f t="shared" si="11"/>
        <v>84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90</v>
      </c>
      <c r="B52" s="1" t="s">
        <v>42</v>
      </c>
      <c r="C52" s="1">
        <v>50</v>
      </c>
      <c r="D52" s="1">
        <v>904</v>
      </c>
      <c r="E52" s="1">
        <v>420</v>
      </c>
      <c r="F52" s="1">
        <v>486</v>
      </c>
      <c r="G52" s="7">
        <v>0.41</v>
      </c>
      <c r="H52" s="1">
        <v>45</v>
      </c>
      <c r="I52" s="1" t="s">
        <v>43</v>
      </c>
      <c r="J52" s="1">
        <v>241</v>
      </c>
      <c r="K52" s="1">
        <f t="shared" si="22"/>
        <v>179</v>
      </c>
      <c r="L52" s="1">
        <f t="shared" si="8"/>
        <v>172</v>
      </c>
      <c r="M52" s="1">
        <v>248</v>
      </c>
      <c r="N52" s="1">
        <v>200</v>
      </c>
      <c r="O52" s="1">
        <v>218</v>
      </c>
      <c r="P52" s="1">
        <v>200</v>
      </c>
      <c r="Q52" s="1">
        <f t="shared" si="24"/>
        <v>34.4</v>
      </c>
      <c r="R52" s="5"/>
      <c r="S52" s="5">
        <f t="shared" si="16"/>
        <v>0</v>
      </c>
      <c r="T52" s="5">
        <f t="shared" si="9"/>
        <v>0</v>
      </c>
      <c r="U52" s="5"/>
      <c r="V52" s="5"/>
      <c r="W52" s="1"/>
      <c r="X52" s="1">
        <f t="shared" si="13"/>
        <v>32.093023255813954</v>
      </c>
      <c r="Y52" s="1">
        <f t="shared" si="14"/>
        <v>32.093023255813954</v>
      </c>
      <c r="Z52" s="1">
        <v>90</v>
      </c>
      <c r="AA52" s="1">
        <v>79.599999999999994</v>
      </c>
      <c r="AB52" s="1">
        <v>38</v>
      </c>
      <c r="AC52" s="1">
        <v>76.599999999999994</v>
      </c>
      <c r="AD52" s="1">
        <v>66</v>
      </c>
      <c r="AE52" s="1">
        <v>50.8</v>
      </c>
      <c r="AF52" s="1">
        <v>47.6</v>
      </c>
      <c r="AG52" s="1">
        <v>50.6</v>
      </c>
      <c r="AH52" s="1">
        <v>41.6</v>
      </c>
      <c r="AI52" s="1">
        <v>58.2</v>
      </c>
      <c r="AJ52" s="1"/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4" t="s">
        <v>91</v>
      </c>
      <c r="B53" s="14" t="s">
        <v>42</v>
      </c>
      <c r="C53" s="14"/>
      <c r="D53" s="14">
        <v>10</v>
      </c>
      <c r="E53" s="20">
        <v>10</v>
      </c>
      <c r="F53" s="14"/>
      <c r="G53" s="15">
        <v>0</v>
      </c>
      <c r="H53" s="14" t="e">
        <v>#N/A</v>
      </c>
      <c r="I53" s="14" t="s">
        <v>40</v>
      </c>
      <c r="J53" s="14">
        <v>40</v>
      </c>
      <c r="K53" s="14">
        <f t="shared" si="22"/>
        <v>-30</v>
      </c>
      <c r="L53" s="14">
        <f t="shared" si="8"/>
        <v>10</v>
      </c>
      <c r="M53" s="14"/>
      <c r="N53" s="14"/>
      <c r="O53" s="14"/>
      <c r="P53" s="14"/>
      <c r="Q53" s="14">
        <f t="shared" si="24"/>
        <v>2</v>
      </c>
      <c r="R53" s="16"/>
      <c r="S53" s="5">
        <f t="shared" si="16"/>
        <v>0</v>
      </c>
      <c r="T53" s="5">
        <f t="shared" si="9"/>
        <v>0</v>
      </c>
      <c r="U53" s="5"/>
      <c r="V53" s="16"/>
      <c r="W53" s="14"/>
      <c r="X53" s="1">
        <f t="shared" si="13"/>
        <v>0</v>
      </c>
      <c r="Y53" s="14">
        <f t="shared" si="14"/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7" t="s">
        <v>169</v>
      </c>
      <c r="AK53" s="1">
        <f t="shared" si="10"/>
        <v>0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4" t="s">
        <v>92</v>
      </c>
      <c r="B54" s="14" t="s">
        <v>42</v>
      </c>
      <c r="C54" s="14"/>
      <c r="D54" s="14">
        <v>30</v>
      </c>
      <c r="E54" s="14">
        <v>30</v>
      </c>
      <c r="F54" s="14"/>
      <c r="G54" s="15">
        <v>0</v>
      </c>
      <c r="H54" s="14" t="e">
        <v>#N/A</v>
      </c>
      <c r="I54" s="14" t="s">
        <v>40</v>
      </c>
      <c r="J54" s="14">
        <v>30</v>
      </c>
      <c r="K54" s="14">
        <f t="shared" si="22"/>
        <v>0</v>
      </c>
      <c r="L54" s="14">
        <f t="shared" si="8"/>
        <v>30</v>
      </c>
      <c r="M54" s="14"/>
      <c r="N54" s="14"/>
      <c r="O54" s="14"/>
      <c r="P54" s="14"/>
      <c r="Q54" s="14">
        <f t="shared" si="24"/>
        <v>6</v>
      </c>
      <c r="R54" s="16"/>
      <c r="S54" s="5">
        <f t="shared" si="16"/>
        <v>0</v>
      </c>
      <c r="T54" s="5">
        <f t="shared" si="9"/>
        <v>0</v>
      </c>
      <c r="U54" s="5"/>
      <c r="V54" s="16"/>
      <c r="W54" s="14"/>
      <c r="X54" s="1">
        <f t="shared" si="13"/>
        <v>0</v>
      </c>
      <c r="Y54" s="14">
        <f t="shared" si="14"/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/>
      <c r="AK54" s="1">
        <f t="shared" si="10"/>
        <v>0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93</v>
      </c>
      <c r="B55" s="1" t="s">
        <v>42</v>
      </c>
      <c r="C55" s="1">
        <v>3</v>
      </c>
      <c r="D55" s="1">
        <v>77</v>
      </c>
      <c r="E55" s="1">
        <v>37</v>
      </c>
      <c r="F55" s="1">
        <v>32</v>
      </c>
      <c r="G55" s="7">
        <v>0.4</v>
      </c>
      <c r="H55" s="1">
        <v>30</v>
      </c>
      <c r="I55" s="1" t="s">
        <v>43</v>
      </c>
      <c r="J55" s="1">
        <v>38</v>
      </c>
      <c r="K55" s="1">
        <f t="shared" si="22"/>
        <v>-1</v>
      </c>
      <c r="L55" s="1">
        <f t="shared" si="8"/>
        <v>37</v>
      </c>
      <c r="M55" s="1"/>
      <c r="N55" s="1"/>
      <c r="O55" s="1">
        <v>88</v>
      </c>
      <c r="P55" s="1"/>
      <c r="Q55" s="1">
        <f t="shared" si="24"/>
        <v>7.4</v>
      </c>
      <c r="R55" s="5"/>
      <c r="S55" s="5">
        <f t="shared" si="16"/>
        <v>0</v>
      </c>
      <c r="T55" s="5">
        <f t="shared" si="9"/>
        <v>0</v>
      </c>
      <c r="U55" s="5"/>
      <c r="V55" s="5"/>
      <c r="W55" s="1"/>
      <c r="X55" s="1">
        <f t="shared" si="13"/>
        <v>16.216216216216214</v>
      </c>
      <c r="Y55" s="1">
        <f t="shared" si="14"/>
        <v>16.216216216216214</v>
      </c>
      <c r="Z55" s="1">
        <v>12.2</v>
      </c>
      <c r="AA55" s="1">
        <v>9.1999999999999993</v>
      </c>
      <c r="AB55" s="1">
        <v>2.6</v>
      </c>
      <c r="AC55" s="1">
        <v>0.4</v>
      </c>
      <c r="AD55" s="1">
        <v>13.6</v>
      </c>
      <c r="AE55" s="1">
        <v>1.2</v>
      </c>
      <c r="AF55" s="1">
        <v>8.1999999999999993</v>
      </c>
      <c r="AG55" s="1">
        <v>-0.2</v>
      </c>
      <c r="AH55" s="1">
        <v>4.8</v>
      </c>
      <c r="AI55" s="1">
        <v>13.8</v>
      </c>
      <c r="AJ55" s="1"/>
      <c r="AK55" s="1">
        <f t="shared" si="10"/>
        <v>0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38</v>
      </c>
      <c r="C56" s="1">
        <v>6.343</v>
      </c>
      <c r="D56" s="1">
        <v>0.16600000000000001</v>
      </c>
      <c r="E56" s="1">
        <v>6.5090000000000003</v>
      </c>
      <c r="F56" s="1"/>
      <c r="G56" s="7">
        <v>1</v>
      </c>
      <c r="H56" s="1">
        <v>30</v>
      </c>
      <c r="I56" s="1" t="s">
        <v>43</v>
      </c>
      <c r="J56" s="1">
        <v>6</v>
      </c>
      <c r="K56" s="1">
        <f t="shared" si="22"/>
        <v>0.50900000000000034</v>
      </c>
      <c r="L56" s="1">
        <f t="shared" si="8"/>
        <v>6.5090000000000003</v>
      </c>
      <c r="M56" s="1"/>
      <c r="N56" s="1"/>
      <c r="O56" s="1">
        <v>19</v>
      </c>
      <c r="P56" s="1"/>
      <c r="Q56" s="1">
        <f t="shared" si="24"/>
        <v>1.3018000000000001</v>
      </c>
      <c r="R56" s="5"/>
      <c r="S56" s="5">
        <f t="shared" si="16"/>
        <v>0</v>
      </c>
      <c r="T56" s="5">
        <f t="shared" si="9"/>
        <v>0</v>
      </c>
      <c r="U56" s="5"/>
      <c r="V56" s="5"/>
      <c r="W56" s="1"/>
      <c r="X56" s="1">
        <f t="shared" si="13"/>
        <v>14.595175910278076</v>
      </c>
      <c r="Y56" s="1">
        <f t="shared" si="14"/>
        <v>14.595175910278076</v>
      </c>
      <c r="Z56" s="1">
        <v>2.1145999999999998</v>
      </c>
      <c r="AA56" s="1">
        <v>1.2396</v>
      </c>
      <c r="AB56" s="1">
        <v>0.2044</v>
      </c>
      <c r="AC56" s="1">
        <v>1.9076</v>
      </c>
      <c r="AD56" s="1">
        <v>1.4874000000000001</v>
      </c>
      <c r="AE56" s="1">
        <v>0</v>
      </c>
      <c r="AF56" s="1">
        <v>0.54720000000000002</v>
      </c>
      <c r="AG56" s="1">
        <v>-0.2</v>
      </c>
      <c r="AH56" s="1">
        <v>0.224</v>
      </c>
      <c r="AI56" s="1">
        <v>3.3386</v>
      </c>
      <c r="AJ56" s="1"/>
      <c r="AK56" s="1">
        <f t="shared" si="10"/>
        <v>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95</v>
      </c>
      <c r="B57" s="1" t="s">
        <v>42</v>
      </c>
      <c r="C57" s="1">
        <v>84</v>
      </c>
      <c r="D57" s="1">
        <v>72</v>
      </c>
      <c r="E57" s="1">
        <v>113</v>
      </c>
      <c r="F57" s="1">
        <v>37</v>
      </c>
      <c r="G57" s="7">
        <v>0.41</v>
      </c>
      <c r="H57" s="1">
        <v>45</v>
      </c>
      <c r="I57" s="1" t="s">
        <v>43</v>
      </c>
      <c r="J57" s="1">
        <v>114</v>
      </c>
      <c r="K57" s="1">
        <f t="shared" si="22"/>
        <v>-1</v>
      </c>
      <c r="L57" s="1">
        <f t="shared" si="8"/>
        <v>113</v>
      </c>
      <c r="M57" s="1"/>
      <c r="N57" s="1"/>
      <c r="O57" s="1">
        <v>24</v>
      </c>
      <c r="P57" s="1"/>
      <c r="Q57" s="1">
        <f t="shared" si="24"/>
        <v>22.6</v>
      </c>
      <c r="R57" s="5">
        <f>12*Q57-P57-O57-N57-F57</f>
        <v>210.20000000000005</v>
      </c>
      <c r="S57" s="5">
        <v>230</v>
      </c>
      <c r="T57" s="5">
        <f t="shared" si="9"/>
        <v>150</v>
      </c>
      <c r="U57" s="5">
        <v>80</v>
      </c>
      <c r="V57" s="5">
        <v>278</v>
      </c>
      <c r="W57" s="1"/>
      <c r="X57" s="1">
        <f t="shared" si="13"/>
        <v>12.876106194690264</v>
      </c>
      <c r="Y57" s="1">
        <f t="shared" si="14"/>
        <v>2.6991150442477876</v>
      </c>
      <c r="Z57" s="1">
        <v>10.6</v>
      </c>
      <c r="AA57" s="1">
        <v>13.4</v>
      </c>
      <c r="AB57" s="1">
        <v>14.6</v>
      </c>
      <c r="AC57" s="1">
        <v>7.6</v>
      </c>
      <c r="AD57" s="1">
        <v>15.6</v>
      </c>
      <c r="AE57" s="1">
        <v>13.4</v>
      </c>
      <c r="AF57" s="1">
        <v>3.4</v>
      </c>
      <c r="AG57" s="1">
        <v>13.6</v>
      </c>
      <c r="AH57" s="1">
        <v>8.8000000000000007</v>
      </c>
      <c r="AI57" s="1">
        <v>5.4</v>
      </c>
      <c r="AJ57" s="1"/>
      <c r="AK57" s="1">
        <f t="shared" si="10"/>
        <v>61.499999999999993</v>
      </c>
      <c r="AL57" s="1">
        <f t="shared" si="11"/>
        <v>32.799999999999997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96</v>
      </c>
      <c r="B58" s="1" t="s">
        <v>38</v>
      </c>
      <c r="C58" s="1">
        <v>20.437999999999999</v>
      </c>
      <c r="D58" s="1">
        <v>4.2060000000000004</v>
      </c>
      <c r="E58" s="1">
        <v>9.7379999999999995</v>
      </c>
      <c r="F58" s="1">
        <v>7.3559999999999999</v>
      </c>
      <c r="G58" s="7">
        <v>1</v>
      </c>
      <c r="H58" s="1">
        <v>45</v>
      </c>
      <c r="I58" s="1" t="s">
        <v>43</v>
      </c>
      <c r="J58" s="1">
        <v>9</v>
      </c>
      <c r="K58" s="1">
        <f t="shared" si="22"/>
        <v>0.73799999999999955</v>
      </c>
      <c r="L58" s="1">
        <f t="shared" si="8"/>
        <v>9.7379999999999995</v>
      </c>
      <c r="M58" s="1"/>
      <c r="N58" s="1"/>
      <c r="O58" s="1">
        <v>5</v>
      </c>
      <c r="P58" s="1"/>
      <c r="Q58" s="1">
        <f t="shared" si="24"/>
        <v>1.9476</v>
      </c>
      <c r="R58" s="5">
        <f t="shared" ref="R58:R59" si="27">14*Q58-P58-O58-N58-F58</f>
        <v>14.910400000000001</v>
      </c>
      <c r="S58" s="5">
        <f t="shared" si="16"/>
        <v>15</v>
      </c>
      <c r="T58" s="5">
        <f t="shared" si="9"/>
        <v>15</v>
      </c>
      <c r="U58" s="5"/>
      <c r="V58" s="5"/>
      <c r="W58" s="1"/>
      <c r="X58" s="1">
        <f t="shared" si="13"/>
        <v>14.046005339905525</v>
      </c>
      <c r="Y58" s="1">
        <f t="shared" si="14"/>
        <v>6.3442185253645516</v>
      </c>
      <c r="Z58" s="1">
        <v>1.8774</v>
      </c>
      <c r="AA58" s="1">
        <v>2.3894000000000002</v>
      </c>
      <c r="AB58" s="1">
        <v>1.8348</v>
      </c>
      <c r="AC58" s="1">
        <v>3.3727999999999998</v>
      </c>
      <c r="AD58" s="1">
        <v>1.4712000000000001</v>
      </c>
      <c r="AE58" s="1">
        <v>1.7170000000000001</v>
      </c>
      <c r="AF58" s="1">
        <v>3.46</v>
      </c>
      <c r="AG58" s="1">
        <v>5.2555999999999994</v>
      </c>
      <c r="AH58" s="1">
        <v>4.2603999999999997</v>
      </c>
      <c r="AI58" s="1">
        <v>3.3683999999999998</v>
      </c>
      <c r="AJ58" s="1"/>
      <c r="AK58" s="1">
        <f t="shared" si="10"/>
        <v>15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97</v>
      </c>
      <c r="B59" s="1" t="s">
        <v>42</v>
      </c>
      <c r="C59" s="1">
        <v>147</v>
      </c>
      <c r="D59" s="1">
        <v>252</v>
      </c>
      <c r="E59" s="1">
        <v>214</v>
      </c>
      <c r="F59" s="1">
        <v>170</v>
      </c>
      <c r="G59" s="7">
        <v>0.36</v>
      </c>
      <c r="H59" s="1">
        <v>45</v>
      </c>
      <c r="I59" s="1" t="s">
        <v>43</v>
      </c>
      <c r="J59" s="1">
        <v>252</v>
      </c>
      <c r="K59" s="1">
        <f t="shared" si="22"/>
        <v>-38</v>
      </c>
      <c r="L59" s="1">
        <f t="shared" si="8"/>
        <v>214</v>
      </c>
      <c r="M59" s="1"/>
      <c r="N59" s="1">
        <v>60</v>
      </c>
      <c r="O59" s="1">
        <v>120</v>
      </c>
      <c r="P59" s="1"/>
      <c r="Q59" s="1">
        <f t="shared" si="24"/>
        <v>42.8</v>
      </c>
      <c r="R59" s="5">
        <f t="shared" si="27"/>
        <v>249.19999999999993</v>
      </c>
      <c r="S59" s="5">
        <v>280</v>
      </c>
      <c r="T59" s="5">
        <f t="shared" si="9"/>
        <v>172</v>
      </c>
      <c r="U59" s="5">
        <v>108</v>
      </c>
      <c r="V59" s="5">
        <v>300</v>
      </c>
      <c r="W59" s="1"/>
      <c r="X59" s="1">
        <f t="shared" si="13"/>
        <v>14.7196261682243</v>
      </c>
      <c r="Y59" s="1">
        <f t="shared" si="14"/>
        <v>8.1775700934579447</v>
      </c>
      <c r="Z59" s="1">
        <v>36</v>
      </c>
      <c r="AA59" s="1">
        <v>37.4</v>
      </c>
      <c r="AB59" s="1">
        <v>32.6</v>
      </c>
      <c r="AC59" s="1">
        <v>36.6</v>
      </c>
      <c r="AD59" s="1">
        <v>35.200000000000003</v>
      </c>
      <c r="AE59" s="1">
        <v>22.6</v>
      </c>
      <c r="AF59" s="1">
        <v>35.4</v>
      </c>
      <c r="AG59" s="1">
        <v>16.600000000000001</v>
      </c>
      <c r="AH59" s="1">
        <v>34</v>
      </c>
      <c r="AI59" s="1">
        <v>43</v>
      </c>
      <c r="AJ59" s="1"/>
      <c r="AK59" s="1">
        <f t="shared" si="10"/>
        <v>61.919999999999995</v>
      </c>
      <c r="AL59" s="1">
        <f t="shared" si="11"/>
        <v>38.879999999999995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98</v>
      </c>
      <c r="B60" s="1" t="s">
        <v>38</v>
      </c>
      <c r="C60" s="1">
        <v>36.999000000000002</v>
      </c>
      <c r="D60" s="1"/>
      <c r="E60" s="1">
        <v>22.103000000000002</v>
      </c>
      <c r="F60" s="1">
        <v>11.523999999999999</v>
      </c>
      <c r="G60" s="7">
        <v>1</v>
      </c>
      <c r="H60" s="1">
        <v>45</v>
      </c>
      <c r="I60" s="1" t="s">
        <v>43</v>
      </c>
      <c r="J60" s="1">
        <v>21</v>
      </c>
      <c r="K60" s="1">
        <f t="shared" si="22"/>
        <v>1.1030000000000015</v>
      </c>
      <c r="L60" s="1">
        <f t="shared" si="8"/>
        <v>22.103000000000002</v>
      </c>
      <c r="M60" s="1"/>
      <c r="N60" s="1"/>
      <c r="O60" s="1">
        <v>80</v>
      </c>
      <c r="P60" s="1"/>
      <c r="Q60" s="1">
        <f t="shared" si="24"/>
        <v>4.4206000000000003</v>
      </c>
      <c r="R60" s="5"/>
      <c r="S60" s="5">
        <f t="shared" si="16"/>
        <v>0</v>
      </c>
      <c r="T60" s="5">
        <f t="shared" si="9"/>
        <v>0</v>
      </c>
      <c r="U60" s="5"/>
      <c r="V60" s="5"/>
      <c r="W60" s="1"/>
      <c r="X60" s="1">
        <f t="shared" si="13"/>
        <v>20.703976835723655</v>
      </c>
      <c r="Y60" s="1">
        <f t="shared" si="14"/>
        <v>20.703976835723655</v>
      </c>
      <c r="Z60" s="1">
        <v>8.3469999999999995</v>
      </c>
      <c r="AA60" s="1">
        <v>2.5701999999999998</v>
      </c>
      <c r="AB60" s="1">
        <v>6.6150000000000002</v>
      </c>
      <c r="AC60" s="1">
        <v>6.3924000000000003</v>
      </c>
      <c r="AD60" s="1">
        <v>4.6736000000000004</v>
      </c>
      <c r="AE60" s="1">
        <v>5.3398000000000003</v>
      </c>
      <c r="AF60" s="1">
        <v>7.0476000000000001</v>
      </c>
      <c r="AG60" s="1">
        <v>6.6400000000000006</v>
      </c>
      <c r="AH60" s="1">
        <v>9.8933999999999997</v>
      </c>
      <c r="AI60" s="1">
        <v>7.1219999999999999</v>
      </c>
      <c r="AJ60" s="1"/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42</v>
      </c>
      <c r="C61" s="1">
        <v>100</v>
      </c>
      <c r="D61" s="1"/>
      <c r="E61" s="1">
        <v>99</v>
      </c>
      <c r="F61" s="1"/>
      <c r="G61" s="7">
        <v>0.41</v>
      </c>
      <c r="H61" s="1">
        <v>45</v>
      </c>
      <c r="I61" s="1" t="s">
        <v>43</v>
      </c>
      <c r="J61" s="1">
        <v>105</v>
      </c>
      <c r="K61" s="1">
        <f t="shared" si="22"/>
        <v>-6</v>
      </c>
      <c r="L61" s="1">
        <f t="shared" si="8"/>
        <v>99</v>
      </c>
      <c r="M61" s="1"/>
      <c r="N61" s="1"/>
      <c r="O61" s="1">
        <v>50</v>
      </c>
      <c r="P61" s="1"/>
      <c r="Q61" s="1">
        <f t="shared" si="24"/>
        <v>19.8</v>
      </c>
      <c r="R61" s="5">
        <f>12*Q61-P61-O61-N61-F61</f>
        <v>187.60000000000002</v>
      </c>
      <c r="S61" s="5">
        <v>200</v>
      </c>
      <c r="T61" s="5">
        <f t="shared" si="9"/>
        <v>140</v>
      </c>
      <c r="U61" s="5">
        <v>60</v>
      </c>
      <c r="V61" s="5">
        <v>250</v>
      </c>
      <c r="W61" s="1"/>
      <c r="X61" s="1">
        <f t="shared" si="13"/>
        <v>12.626262626262626</v>
      </c>
      <c r="Y61" s="1">
        <f t="shared" si="14"/>
        <v>2.5252525252525251</v>
      </c>
      <c r="Z61" s="1">
        <v>9.8000000000000007</v>
      </c>
      <c r="AA61" s="1">
        <v>9</v>
      </c>
      <c r="AB61" s="1">
        <v>13</v>
      </c>
      <c r="AC61" s="1">
        <v>8.8000000000000007</v>
      </c>
      <c r="AD61" s="1">
        <v>10.199999999999999</v>
      </c>
      <c r="AE61" s="1">
        <v>9.4</v>
      </c>
      <c r="AF61" s="1">
        <v>11.6</v>
      </c>
      <c r="AG61" s="1">
        <v>8.4</v>
      </c>
      <c r="AH61" s="1">
        <v>9.1999999999999993</v>
      </c>
      <c r="AI61" s="1">
        <v>13.8</v>
      </c>
      <c r="AJ61" s="1"/>
      <c r="AK61" s="1">
        <f t="shared" si="10"/>
        <v>57.4</v>
      </c>
      <c r="AL61" s="1">
        <f t="shared" si="11"/>
        <v>24.599999999999998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42</v>
      </c>
      <c r="C62" s="1">
        <v>7</v>
      </c>
      <c r="D62" s="1"/>
      <c r="E62" s="1">
        <v>2</v>
      </c>
      <c r="F62" s="1">
        <v>5</v>
      </c>
      <c r="G62" s="7">
        <v>0.41</v>
      </c>
      <c r="H62" s="1">
        <v>45</v>
      </c>
      <c r="I62" s="1" t="s">
        <v>43</v>
      </c>
      <c r="J62" s="1">
        <v>40</v>
      </c>
      <c r="K62" s="1">
        <f t="shared" si="22"/>
        <v>-38</v>
      </c>
      <c r="L62" s="1">
        <f t="shared" si="8"/>
        <v>2</v>
      </c>
      <c r="M62" s="1"/>
      <c r="N62" s="1"/>
      <c r="O62" s="1">
        <v>95</v>
      </c>
      <c r="P62" s="1"/>
      <c r="Q62" s="1">
        <f t="shared" si="24"/>
        <v>0.4</v>
      </c>
      <c r="R62" s="5"/>
      <c r="S62" s="5">
        <f t="shared" si="16"/>
        <v>0</v>
      </c>
      <c r="T62" s="5">
        <f t="shared" si="9"/>
        <v>0</v>
      </c>
      <c r="U62" s="5"/>
      <c r="V62" s="5"/>
      <c r="W62" s="1"/>
      <c r="X62" s="1">
        <f t="shared" si="13"/>
        <v>250</v>
      </c>
      <c r="Y62" s="1">
        <f t="shared" si="14"/>
        <v>250</v>
      </c>
      <c r="Z62" s="1">
        <v>10</v>
      </c>
      <c r="AA62" s="1">
        <v>2</v>
      </c>
      <c r="AB62" s="1">
        <v>4.8</v>
      </c>
      <c r="AC62" s="1">
        <v>4.4000000000000004</v>
      </c>
      <c r="AD62" s="1">
        <v>3.8</v>
      </c>
      <c r="AE62" s="1">
        <v>4.2</v>
      </c>
      <c r="AF62" s="1">
        <v>3</v>
      </c>
      <c r="AG62" s="1">
        <v>3.4</v>
      </c>
      <c r="AH62" s="1">
        <v>5</v>
      </c>
      <c r="AI62" s="1">
        <v>2</v>
      </c>
      <c r="AJ62" s="1" t="s">
        <v>101</v>
      </c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4" t="s">
        <v>102</v>
      </c>
      <c r="B63" s="14" t="s">
        <v>42</v>
      </c>
      <c r="C63" s="14"/>
      <c r="D63" s="14">
        <v>56</v>
      </c>
      <c r="E63" s="14">
        <v>56</v>
      </c>
      <c r="F63" s="14"/>
      <c r="G63" s="15">
        <v>0</v>
      </c>
      <c r="H63" s="14" t="e">
        <v>#N/A</v>
      </c>
      <c r="I63" s="14" t="s">
        <v>40</v>
      </c>
      <c r="J63" s="14"/>
      <c r="K63" s="14">
        <f t="shared" si="22"/>
        <v>56</v>
      </c>
      <c r="L63" s="14">
        <f t="shared" si="8"/>
        <v>0</v>
      </c>
      <c r="M63" s="14">
        <v>56</v>
      </c>
      <c r="N63" s="14"/>
      <c r="O63" s="14">
        <v>0</v>
      </c>
      <c r="P63" s="14"/>
      <c r="Q63" s="14">
        <f t="shared" si="24"/>
        <v>0</v>
      </c>
      <c r="R63" s="16"/>
      <c r="S63" s="5">
        <f t="shared" si="16"/>
        <v>0</v>
      </c>
      <c r="T63" s="5">
        <f t="shared" si="9"/>
        <v>0</v>
      </c>
      <c r="U63" s="5"/>
      <c r="V63" s="16">
        <v>100</v>
      </c>
      <c r="W63" s="14"/>
      <c r="X63" s="1" t="e">
        <f t="shared" si="13"/>
        <v>#DIV/0!</v>
      </c>
      <c r="Y63" s="14" t="e">
        <f t="shared" si="14"/>
        <v>#DIV/0!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/>
      <c r="AK63" s="1">
        <f t="shared" si="10"/>
        <v>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103</v>
      </c>
      <c r="B64" s="14" t="s">
        <v>42</v>
      </c>
      <c r="C64" s="14"/>
      <c r="D64" s="14">
        <v>30</v>
      </c>
      <c r="E64" s="14">
        <v>30</v>
      </c>
      <c r="F64" s="14"/>
      <c r="G64" s="15">
        <v>0</v>
      </c>
      <c r="H64" s="14" t="e">
        <v>#N/A</v>
      </c>
      <c r="I64" s="14" t="s">
        <v>40</v>
      </c>
      <c r="J64" s="14">
        <v>30</v>
      </c>
      <c r="K64" s="14">
        <f t="shared" si="22"/>
        <v>0</v>
      </c>
      <c r="L64" s="14">
        <f t="shared" si="8"/>
        <v>30</v>
      </c>
      <c r="M64" s="14"/>
      <c r="N64" s="14"/>
      <c r="O64" s="14"/>
      <c r="P64" s="14"/>
      <c r="Q64" s="14">
        <f t="shared" si="24"/>
        <v>6</v>
      </c>
      <c r="R64" s="16"/>
      <c r="S64" s="5">
        <f t="shared" si="16"/>
        <v>0</v>
      </c>
      <c r="T64" s="5">
        <f t="shared" si="9"/>
        <v>0</v>
      </c>
      <c r="U64" s="5"/>
      <c r="V64" s="16">
        <v>50</v>
      </c>
      <c r="W64" s="14"/>
      <c r="X64" s="1">
        <f t="shared" si="13"/>
        <v>0</v>
      </c>
      <c r="Y64" s="14">
        <f t="shared" si="14"/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/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104</v>
      </c>
      <c r="B65" s="1" t="s">
        <v>42</v>
      </c>
      <c r="C65" s="1">
        <v>123</v>
      </c>
      <c r="D65" s="1"/>
      <c r="E65" s="1">
        <v>66</v>
      </c>
      <c r="F65" s="1">
        <v>48</v>
      </c>
      <c r="G65" s="7">
        <v>0.33</v>
      </c>
      <c r="H65" s="1" t="e">
        <v>#N/A</v>
      </c>
      <c r="I65" s="1" t="s">
        <v>43</v>
      </c>
      <c r="J65" s="1">
        <v>67</v>
      </c>
      <c r="K65" s="1">
        <f t="shared" si="22"/>
        <v>-1</v>
      </c>
      <c r="L65" s="1">
        <f t="shared" si="8"/>
        <v>66</v>
      </c>
      <c r="M65" s="1"/>
      <c r="N65" s="1"/>
      <c r="O65" s="1">
        <v>23</v>
      </c>
      <c r="P65" s="1"/>
      <c r="Q65" s="1">
        <f t="shared" si="24"/>
        <v>13.2</v>
      </c>
      <c r="R65" s="5">
        <f t="shared" ref="R65:R70" si="28">14*Q65-P65-O65-N65-F65</f>
        <v>113.79999999999998</v>
      </c>
      <c r="S65" s="5">
        <f>V65</f>
        <v>150</v>
      </c>
      <c r="T65" s="5">
        <f t="shared" si="9"/>
        <v>150</v>
      </c>
      <c r="U65" s="5"/>
      <c r="V65" s="5">
        <v>150</v>
      </c>
      <c r="W65" s="1" t="s">
        <v>44</v>
      </c>
      <c r="X65" s="1">
        <f t="shared" si="13"/>
        <v>16.742424242424242</v>
      </c>
      <c r="Y65" s="1">
        <f t="shared" si="14"/>
        <v>5.3787878787878789</v>
      </c>
      <c r="Z65" s="1">
        <v>9.6</v>
      </c>
      <c r="AA65" s="1">
        <v>9</v>
      </c>
      <c r="AB65" s="1">
        <v>2</v>
      </c>
      <c r="AC65" s="1">
        <v>7.2</v>
      </c>
      <c r="AD65" s="1">
        <v>14.4</v>
      </c>
      <c r="AE65" s="1">
        <v>7.6</v>
      </c>
      <c r="AF65" s="1">
        <v>10.199999999999999</v>
      </c>
      <c r="AG65" s="1">
        <v>8.4</v>
      </c>
      <c r="AH65" s="1">
        <v>9.4</v>
      </c>
      <c r="AI65" s="1">
        <v>10.199999999999999</v>
      </c>
      <c r="AJ65" s="1" t="s">
        <v>44</v>
      </c>
      <c r="AK65" s="1">
        <f t="shared" si="10"/>
        <v>49.5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105</v>
      </c>
      <c r="B66" s="1" t="s">
        <v>42</v>
      </c>
      <c r="C66" s="1">
        <v>64</v>
      </c>
      <c r="D66" s="1"/>
      <c r="E66" s="1">
        <v>57</v>
      </c>
      <c r="F66" s="1">
        <v>2</v>
      </c>
      <c r="G66" s="7">
        <v>0.33</v>
      </c>
      <c r="H66" s="1">
        <v>45</v>
      </c>
      <c r="I66" s="1" t="s">
        <v>43</v>
      </c>
      <c r="J66" s="1">
        <v>54</v>
      </c>
      <c r="K66" s="1">
        <f t="shared" si="22"/>
        <v>3</v>
      </c>
      <c r="L66" s="1">
        <f t="shared" si="8"/>
        <v>57</v>
      </c>
      <c r="M66" s="1"/>
      <c r="N66" s="1"/>
      <c r="O66" s="1">
        <v>50</v>
      </c>
      <c r="P66" s="1"/>
      <c r="Q66" s="1">
        <f t="shared" si="24"/>
        <v>11.4</v>
      </c>
      <c r="R66" s="5">
        <f t="shared" si="28"/>
        <v>107.6</v>
      </c>
      <c r="S66" s="5">
        <v>112</v>
      </c>
      <c r="T66" s="5">
        <f t="shared" si="9"/>
        <v>112</v>
      </c>
      <c r="U66" s="5"/>
      <c r="V66" s="5">
        <v>119</v>
      </c>
      <c r="W66" s="1"/>
      <c r="X66" s="1">
        <f t="shared" si="13"/>
        <v>14.385964912280702</v>
      </c>
      <c r="Y66" s="1">
        <f t="shared" si="14"/>
        <v>4.5614035087719298</v>
      </c>
      <c r="Z66" s="1">
        <v>7.2</v>
      </c>
      <c r="AA66" s="1">
        <v>6.4</v>
      </c>
      <c r="AB66" s="1">
        <v>9.8000000000000007</v>
      </c>
      <c r="AC66" s="1">
        <v>3.6</v>
      </c>
      <c r="AD66" s="1">
        <v>8.1999999999999993</v>
      </c>
      <c r="AE66" s="1">
        <v>11.4</v>
      </c>
      <c r="AF66" s="1">
        <v>-0.2</v>
      </c>
      <c r="AG66" s="1">
        <v>0</v>
      </c>
      <c r="AH66" s="1">
        <v>10.4</v>
      </c>
      <c r="AI66" s="1">
        <v>3.4</v>
      </c>
      <c r="AJ66" s="1"/>
      <c r="AK66" s="1">
        <f t="shared" si="10"/>
        <v>36.96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106</v>
      </c>
      <c r="B67" s="1" t="s">
        <v>42</v>
      </c>
      <c r="C67" s="1">
        <v>155</v>
      </c>
      <c r="D67" s="1"/>
      <c r="E67" s="1">
        <v>155</v>
      </c>
      <c r="F67" s="1">
        <v>-1</v>
      </c>
      <c r="G67" s="7">
        <v>0.33</v>
      </c>
      <c r="H67" s="1">
        <v>45</v>
      </c>
      <c r="I67" s="1" t="s">
        <v>43</v>
      </c>
      <c r="J67" s="1">
        <v>176</v>
      </c>
      <c r="K67" s="1">
        <f t="shared" si="22"/>
        <v>-21</v>
      </c>
      <c r="L67" s="1">
        <f t="shared" si="8"/>
        <v>155</v>
      </c>
      <c r="M67" s="1"/>
      <c r="N67" s="1">
        <v>100</v>
      </c>
      <c r="O67" s="1">
        <v>220</v>
      </c>
      <c r="P67" s="1">
        <v>100</v>
      </c>
      <c r="Q67" s="1">
        <f t="shared" si="24"/>
        <v>31</v>
      </c>
      <c r="R67" s="5">
        <f t="shared" si="28"/>
        <v>15</v>
      </c>
      <c r="S67" s="5">
        <f>V67</f>
        <v>200</v>
      </c>
      <c r="T67" s="5">
        <f t="shared" si="9"/>
        <v>200</v>
      </c>
      <c r="U67" s="5"/>
      <c r="V67" s="5">
        <v>200</v>
      </c>
      <c r="W67" s="1" t="s">
        <v>44</v>
      </c>
      <c r="X67" s="1">
        <f t="shared" si="13"/>
        <v>19.967741935483872</v>
      </c>
      <c r="Y67" s="1">
        <f t="shared" si="14"/>
        <v>13.516129032258064</v>
      </c>
      <c r="Z67" s="1">
        <v>45.4</v>
      </c>
      <c r="AA67" s="1">
        <v>9.8000000000000007</v>
      </c>
      <c r="AB67" s="1">
        <v>17.600000000000001</v>
      </c>
      <c r="AC67" s="1">
        <v>27</v>
      </c>
      <c r="AD67" s="1">
        <v>15.8</v>
      </c>
      <c r="AE67" s="1">
        <v>7.8</v>
      </c>
      <c r="AF67" s="1">
        <v>33</v>
      </c>
      <c r="AG67" s="1">
        <v>0.2</v>
      </c>
      <c r="AH67" s="1">
        <v>6.6</v>
      </c>
      <c r="AI67" s="1">
        <v>30.8</v>
      </c>
      <c r="AJ67" s="1" t="s">
        <v>44</v>
      </c>
      <c r="AK67" s="1">
        <f t="shared" si="10"/>
        <v>66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107</v>
      </c>
      <c r="B68" s="1" t="s">
        <v>42</v>
      </c>
      <c r="C68" s="1">
        <v>10</v>
      </c>
      <c r="D68" s="1">
        <v>136</v>
      </c>
      <c r="E68" s="1">
        <v>146</v>
      </c>
      <c r="F68" s="1"/>
      <c r="G68" s="7">
        <v>0.33</v>
      </c>
      <c r="H68" s="1">
        <v>45</v>
      </c>
      <c r="I68" s="1" t="s">
        <v>43</v>
      </c>
      <c r="J68" s="1">
        <v>52</v>
      </c>
      <c r="K68" s="1">
        <f t="shared" si="22"/>
        <v>94</v>
      </c>
      <c r="L68" s="1">
        <f t="shared" si="8"/>
        <v>50</v>
      </c>
      <c r="M68" s="1">
        <v>96</v>
      </c>
      <c r="N68" s="1"/>
      <c r="O68" s="1">
        <v>150</v>
      </c>
      <c r="P68" s="1"/>
      <c r="Q68" s="1">
        <f t="shared" si="24"/>
        <v>10</v>
      </c>
      <c r="R68" s="5"/>
      <c r="S68" s="5">
        <v>20</v>
      </c>
      <c r="T68" s="5">
        <f t="shared" si="9"/>
        <v>0</v>
      </c>
      <c r="U68" s="5">
        <v>20</v>
      </c>
      <c r="V68" s="5">
        <v>50</v>
      </c>
      <c r="W68" s="1"/>
      <c r="X68" s="1">
        <f t="shared" si="13"/>
        <v>17</v>
      </c>
      <c r="Y68" s="1">
        <f t="shared" si="14"/>
        <v>15</v>
      </c>
      <c r="Z68" s="1">
        <v>14.6</v>
      </c>
      <c r="AA68" s="1">
        <v>8.1999999999999993</v>
      </c>
      <c r="AB68" s="1">
        <v>6</v>
      </c>
      <c r="AC68" s="1">
        <v>10.4</v>
      </c>
      <c r="AD68" s="1">
        <v>9</v>
      </c>
      <c r="AE68" s="1">
        <v>9</v>
      </c>
      <c r="AF68" s="1">
        <v>11</v>
      </c>
      <c r="AG68" s="1">
        <v>0.2</v>
      </c>
      <c r="AH68" s="1">
        <v>10.199999999999999</v>
      </c>
      <c r="AI68" s="1">
        <v>15.2</v>
      </c>
      <c r="AJ68" s="1"/>
      <c r="AK68" s="1">
        <f t="shared" si="10"/>
        <v>0</v>
      </c>
      <c r="AL68" s="1">
        <f t="shared" si="11"/>
        <v>6.6000000000000005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108</v>
      </c>
      <c r="B69" s="1" t="s">
        <v>42</v>
      </c>
      <c r="C69" s="1">
        <v>126</v>
      </c>
      <c r="D69" s="1"/>
      <c r="E69" s="1">
        <v>121</v>
      </c>
      <c r="F69" s="1">
        <v>4</v>
      </c>
      <c r="G69" s="7">
        <v>0.36</v>
      </c>
      <c r="H69" s="1">
        <v>45</v>
      </c>
      <c r="I69" s="1" t="s">
        <v>43</v>
      </c>
      <c r="J69" s="1">
        <v>131</v>
      </c>
      <c r="K69" s="1">
        <f t="shared" ref="K69:K99" si="29">E69-J69</f>
        <v>-10</v>
      </c>
      <c r="L69" s="1">
        <f t="shared" si="8"/>
        <v>121</v>
      </c>
      <c r="M69" s="1"/>
      <c r="N69" s="1">
        <v>100</v>
      </c>
      <c r="O69" s="1">
        <v>150</v>
      </c>
      <c r="P69" s="1">
        <v>100</v>
      </c>
      <c r="Q69" s="1">
        <f t="shared" si="24"/>
        <v>24.2</v>
      </c>
      <c r="R69" s="5"/>
      <c r="S69" s="5">
        <f t="shared" si="16"/>
        <v>0</v>
      </c>
      <c r="T69" s="5">
        <f t="shared" si="9"/>
        <v>0</v>
      </c>
      <c r="U69" s="5"/>
      <c r="V69" s="5"/>
      <c r="W69" s="1"/>
      <c r="X69" s="1">
        <f t="shared" si="13"/>
        <v>14.62809917355372</v>
      </c>
      <c r="Y69" s="1">
        <f t="shared" si="14"/>
        <v>14.62809917355372</v>
      </c>
      <c r="Z69" s="1">
        <v>43.8</v>
      </c>
      <c r="AA69" s="1">
        <v>21.6</v>
      </c>
      <c r="AB69" s="1">
        <v>24.6</v>
      </c>
      <c r="AC69" s="1">
        <v>33.6</v>
      </c>
      <c r="AD69" s="1">
        <v>23.6</v>
      </c>
      <c r="AE69" s="1">
        <v>14.8</v>
      </c>
      <c r="AF69" s="1">
        <v>33.4</v>
      </c>
      <c r="AG69" s="1">
        <v>21</v>
      </c>
      <c r="AH69" s="1">
        <v>21.6</v>
      </c>
      <c r="AI69" s="1">
        <v>29.8</v>
      </c>
      <c r="AJ69" s="1"/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109</v>
      </c>
      <c r="B70" s="1" t="s">
        <v>38</v>
      </c>
      <c r="C70" s="1">
        <v>487.19299999999998</v>
      </c>
      <c r="D70" s="1">
        <v>1267.2619999999999</v>
      </c>
      <c r="E70" s="1">
        <v>1748.2670000000001</v>
      </c>
      <c r="F70" s="1">
        <v>-0.39600000000000002</v>
      </c>
      <c r="G70" s="7">
        <v>1</v>
      </c>
      <c r="H70" s="1">
        <v>45</v>
      </c>
      <c r="I70" s="1" t="s">
        <v>43</v>
      </c>
      <c r="J70" s="1">
        <v>558.5</v>
      </c>
      <c r="K70" s="1">
        <f t="shared" si="29"/>
        <v>1189.7670000000001</v>
      </c>
      <c r="L70" s="1">
        <f t="shared" ref="L70:L117" si="30">E70-M70</f>
        <v>536.04</v>
      </c>
      <c r="M70" s="1">
        <v>1212.2270000000001</v>
      </c>
      <c r="N70" s="1">
        <v>400</v>
      </c>
      <c r="O70" s="1">
        <v>480</v>
      </c>
      <c r="P70" s="1">
        <v>500</v>
      </c>
      <c r="Q70" s="1">
        <f t="shared" ref="Q70:Q101" si="31">L70/5</f>
        <v>107.208</v>
      </c>
      <c r="R70" s="5">
        <f t="shared" si="28"/>
        <v>121.30800000000004</v>
      </c>
      <c r="S70" s="5">
        <v>170</v>
      </c>
      <c r="T70" s="5">
        <f t="shared" si="9"/>
        <v>70</v>
      </c>
      <c r="U70" s="5">
        <v>100</v>
      </c>
      <c r="V70" s="5">
        <v>200</v>
      </c>
      <c r="W70" s="1"/>
      <c r="X70" s="1">
        <f t="shared" si="13"/>
        <v>14.454182523692262</v>
      </c>
      <c r="Y70" s="1">
        <f t="shared" si="14"/>
        <v>12.868479964181779</v>
      </c>
      <c r="Z70" s="1">
        <v>131.41159999999999</v>
      </c>
      <c r="AA70" s="1">
        <v>95.568600000000018</v>
      </c>
      <c r="AB70" s="1">
        <v>131.2552</v>
      </c>
      <c r="AC70" s="1">
        <v>137.6628</v>
      </c>
      <c r="AD70" s="1">
        <v>107.2636</v>
      </c>
      <c r="AE70" s="1">
        <v>105.3086</v>
      </c>
      <c r="AF70" s="1">
        <v>103.2814</v>
      </c>
      <c r="AG70" s="1">
        <v>81.070999999999984</v>
      </c>
      <c r="AH70" s="1">
        <v>98.861400000000032</v>
      </c>
      <c r="AI70" s="1">
        <v>114.124</v>
      </c>
      <c r="AJ70" s="1"/>
      <c r="AK70" s="1">
        <f t="shared" si="10"/>
        <v>70</v>
      </c>
      <c r="AL70" s="1">
        <f t="shared" si="11"/>
        <v>100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110</v>
      </c>
      <c r="B71" s="1" t="s">
        <v>42</v>
      </c>
      <c r="C71" s="1">
        <v>99</v>
      </c>
      <c r="D71" s="1">
        <v>50</v>
      </c>
      <c r="E71" s="1">
        <v>80</v>
      </c>
      <c r="F71" s="1">
        <v>65</v>
      </c>
      <c r="G71" s="7">
        <v>0.1</v>
      </c>
      <c r="H71" s="1">
        <v>60</v>
      </c>
      <c r="I71" s="1" t="s">
        <v>43</v>
      </c>
      <c r="J71" s="1">
        <v>32</v>
      </c>
      <c r="K71" s="1">
        <f t="shared" si="29"/>
        <v>48</v>
      </c>
      <c r="L71" s="1">
        <f t="shared" si="30"/>
        <v>30</v>
      </c>
      <c r="M71" s="1">
        <v>50</v>
      </c>
      <c r="N71" s="1"/>
      <c r="O71" s="1">
        <v>0</v>
      </c>
      <c r="P71" s="1"/>
      <c r="Q71" s="1">
        <f t="shared" si="31"/>
        <v>6</v>
      </c>
      <c r="R71" s="5">
        <f>13*Q71-P71-O71-N71-F71</f>
        <v>13</v>
      </c>
      <c r="S71" s="5">
        <f t="shared" si="16"/>
        <v>13</v>
      </c>
      <c r="T71" s="5">
        <f t="shared" ref="T71:T117" si="32">S71-U71</f>
        <v>13</v>
      </c>
      <c r="U71" s="5"/>
      <c r="V71" s="5"/>
      <c r="W71" s="1"/>
      <c r="X71" s="1">
        <f t="shared" si="13"/>
        <v>13</v>
      </c>
      <c r="Y71" s="1">
        <f t="shared" si="14"/>
        <v>10.833333333333334</v>
      </c>
      <c r="Z71" s="1">
        <v>4.8</v>
      </c>
      <c r="AA71" s="1">
        <v>0</v>
      </c>
      <c r="AB71" s="1">
        <v>1.6</v>
      </c>
      <c r="AC71" s="1">
        <v>0.8</v>
      </c>
      <c r="AD71" s="1">
        <v>4.8</v>
      </c>
      <c r="AE71" s="1">
        <v>-0.2</v>
      </c>
      <c r="AF71" s="1">
        <v>4.2</v>
      </c>
      <c r="AG71" s="1">
        <v>1.2</v>
      </c>
      <c r="AH71" s="1">
        <v>2.2000000000000002</v>
      </c>
      <c r="AI71" s="1">
        <v>6.4</v>
      </c>
      <c r="AJ71" s="19" t="s">
        <v>111</v>
      </c>
      <c r="AK71" s="1">
        <f t="shared" ref="AK71:AK117" si="33">G71*T71</f>
        <v>1.3</v>
      </c>
      <c r="AL71" s="1">
        <f t="shared" ref="AL71:AL117" si="34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112</v>
      </c>
      <c r="B72" s="14" t="s">
        <v>38</v>
      </c>
      <c r="C72" s="14">
        <v>6</v>
      </c>
      <c r="D72" s="14"/>
      <c r="E72" s="14">
        <v>5.9269999999999996</v>
      </c>
      <c r="F72" s="14"/>
      <c r="G72" s="15">
        <v>0</v>
      </c>
      <c r="H72" s="14">
        <v>60</v>
      </c>
      <c r="I72" s="14" t="s">
        <v>40</v>
      </c>
      <c r="J72" s="14">
        <v>9.5</v>
      </c>
      <c r="K72" s="14">
        <f t="shared" si="29"/>
        <v>-3.5730000000000004</v>
      </c>
      <c r="L72" s="14">
        <f t="shared" si="30"/>
        <v>5.9269999999999996</v>
      </c>
      <c r="M72" s="14"/>
      <c r="N72" s="14"/>
      <c r="O72" s="14">
        <v>0</v>
      </c>
      <c r="P72" s="14"/>
      <c r="Q72" s="14">
        <f t="shared" si="31"/>
        <v>1.1854</v>
      </c>
      <c r="R72" s="16"/>
      <c r="S72" s="5">
        <f t="shared" si="16"/>
        <v>0</v>
      </c>
      <c r="T72" s="5">
        <f t="shared" si="32"/>
        <v>0</v>
      </c>
      <c r="U72" s="5"/>
      <c r="V72" s="16"/>
      <c r="W72" s="14"/>
      <c r="X72" s="1">
        <f t="shared" si="13"/>
        <v>0</v>
      </c>
      <c r="Y72" s="14">
        <f t="shared" si="14"/>
        <v>0</v>
      </c>
      <c r="Z72" s="14">
        <v>1.171</v>
      </c>
      <c r="AA72" s="14">
        <v>0.78439999999999999</v>
      </c>
      <c r="AB72" s="14">
        <v>3.5678000000000001</v>
      </c>
      <c r="AC72" s="14">
        <v>1.5880000000000001</v>
      </c>
      <c r="AD72" s="14">
        <v>1.9790000000000001</v>
      </c>
      <c r="AE72" s="14">
        <v>2.7662</v>
      </c>
      <c r="AF72" s="14">
        <v>2.754</v>
      </c>
      <c r="AG72" s="14">
        <v>1.9650000000000001</v>
      </c>
      <c r="AH72" s="14">
        <v>5.4735999999999994</v>
      </c>
      <c r="AI72" s="14">
        <v>5.9291999999999998</v>
      </c>
      <c r="AJ72" s="14"/>
      <c r="AK72" s="1">
        <f t="shared" si="33"/>
        <v>0</v>
      </c>
      <c r="AL72" s="1">
        <f t="shared" si="34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38</v>
      </c>
      <c r="C73" s="1">
        <v>75.325000000000003</v>
      </c>
      <c r="D73" s="1">
        <v>2.9950000000000001</v>
      </c>
      <c r="E73" s="1">
        <v>74.915000000000006</v>
      </c>
      <c r="F73" s="1"/>
      <c r="G73" s="7">
        <v>1</v>
      </c>
      <c r="H73" s="1">
        <v>60</v>
      </c>
      <c r="I73" s="1" t="s">
        <v>43</v>
      </c>
      <c r="J73" s="1">
        <v>75.599999999999994</v>
      </c>
      <c r="K73" s="1">
        <f t="shared" si="29"/>
        <v>-0.68499999999998806</v>
      </c>
      <c r="L73" s="1">
        <f t="shared" si="30"/>
        <v>74.915000000000006</v>
      </c>
      <c r="M73" s="1"/>
      <c r="N73" s="1"/>
      <c r="O73" s="1">
        <v>130</v>
      </c>
      <c r="P73" s="1"/>
      <c r="Q73" s="1">
        <f t="shared" si="31"/>
        <v>14.983000000000001</v>
      </c>
      <c r="R73" s="5">
        <f t="shared" ref="R73" si="35">14*Q73-P73-O73-N73-F73</f>
        <v>79.762</v>
      </c>
      <c r="S73" s="5">
        <f>V73</f>
        <v>100</v>
      </c>
      <c r="T73" s="5">
        <f t="shared" si="32"/>
        <v>100</v>
      </c>
      <c r="U73" s="5"/>
      <c r="V73" s="5">
        <v>100</v>
      </c>
      <c r="W73" s="1" t="s">
        <v>44</v>
      </c>
      <c r="X73" s="1">
        <f t="shared" ref="X73:X117" si="36">(F73+N73+O73+P73+S73)/Q73</f>
        <v>15.350730828272042</v>
      </c>
      <c r="Y73" s="1">
        <f t="shared" ref="Y73:Y117" si="37">(F73+N73+O73+P73)/Q73</f>
        <v>8.6765000333711537</v>
      </c>
      <c r="Z73" s="1">
        <v>12.590999999999999</v>
      </c>
      <c r="AA73" s="1">
        <v>10.573</v>
      </c>
      <c r="AB73" s="1">
        <v>9.6432000000000002</v>
      </c>
      <c r="AC73" s="1">
        <v>12.005000000000001</v>
      </c>
      <c r="AD73" s="1">
        <v>13.331</v>
      </c>
      <c r="AE73" s="1">
        <v>10.641999999999999</v>
      </c>
      <c r="AF73" s="1">
        <v>12.486000000000001</v>
      </c>
      <c r="AG73" s="1">
        <v>9.9540000000000006</v>
      </c>
      <c r="AH73" s="1">
        <v>14.51</v>
      </c>
      <c r="AI73" s="1">
        <v>9.9619999999999997</v>
      </c>
      <c r="AJ73" s="1" t="s">
        <v>44</v>
      </c>
      <c r="AK73" s="1">
        <f t="shared" si="33"/>
        <v>100</v>
      </c>
      <c r="AL73" s="1">
        <f t="shared" si="34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38</v>
      </c>
      <c r="C74" s="1"/>
      <c r="D74" s="1"/>
      <c r="E74" s="1"/>
      <c r="F74" s="1"/>
      <c r="G74" s="7">
        <v>1</v>
      </c>
      <c r="H74" s="1">
        <v>90</v>
      </c>
      <c r="I74" s="10" t="s">
        <v>115</v>
      </c>
      <c r="J74" s="1"/>
      <c r="K74" s="1">
        <f t="shared" si="29"/>
        <v>0</v>
      </c>
      <c r="L74" s="1">
        <f t="shared" si="30"/>
        <v>0</v>
      </c>
      <c r="M74" s="1"/>
      <c r="N74" s="1"/>
      <c r="O74" s="1">
        <v>0</v>
      </c>
      <c r="P74" s="1"/>
      <c r="Q74" s="1">
        <f t="shared" si="31"/>
        <v>0</v>
      </c>
      <c r="R74" s="5">
        <v>0</v>
      </c>
      <c r="S74" s="5">
        <f t="shared" ref="S74:S117" si="38">ROUND(R74,0)</f>
        <v>0</v>
      </c>
      <c r="T74" s="5">
        <f t="shared" si="32"/>
        <v>0</v>
      </c>
      <c r="U74" s="5"/>
      <c r="V74" s="5"/>
      <c r="W74" s="1"/>
      <c r="X74" s="1" t="e">
        <f t="shared" si="36"/>
        <v>#DIV/0!</v>
      </c>
      <c r="Y74" s="1" t="e">
        <f t="shared" si="37"/>
        <v>#DIV/0!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4</v>
      </c>
      <c r="AF74" s="1">
        <v>0</v>
      </c>
      <c r="AG74" s="1">
        <v>0</v>
      </c>
      <c r="AH74" s="1">
        <v>0</v>
      </c>
      <c r="AI74" s="1">
        <v>0</v>
      </c>
      <c r="AJ74" s="1"/>
      <c r="AK74" s="1">
        <f t="shared" si="33"/>
        <v>0</v>
      </c>
      <c r="AL74" s="1">
        <f t="shared" si="34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42</v>
      </c>
      <c r="C75" s="1"/>
      <c r="D75" s="1"/>
      <c r="E75" s="1"/>
      <c r="F75" s="1"/>
      <c r="G75" s="7">
        <v>0.4</v>
      </c>
      <c r="H75" s="1">
        <v>30</v>
      </c>
      <c r="I75" s="1" t="s">
        <v>43</v>
      </c>
      <c r="J75" s="1"/>
      <c r="K75" s="1">
        <f t="shared" si="29"/>
        <v>0</v>
      </c>
      <c r="L75" s="1">
        <f t="shared" si="30"/>
        <v>0</v>
      </c>
      <c r="M75" s="1"/>
      <c r="N75" s="1"/>
      <c r="O75" s="1">
        <v>16</v>
      </c>
      <c r="P75" s="1"/>
      <c r="Q75" s="1">
        <f t="shared" si="31"/>
        <v>0</v>
      </c>
      <c r="R75" s="5">
        <v>8</v>
      </c>
      <c r="S75" s="5">
        <v>16</v>
      </c>
      <c r="T75" s="5">
        <f t="shared" si="32"/>
        <v>16</v>
      </c>
      <c r="U75" s="5"/>
      <c r="V75" s="5">
        <v>50</v>
      </c>
      <c r="W75" s="1"/>
      <c r="X75" s="1" t="e">
        <f t="shared" si="36"/>
        <v>#DIV/0!</v>
      </c>
      <c r="Y75" s="1" t="e">
        <f t="shared" si="37"/>
        <v>#DIV/0!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 t="s">
        <v>117</v>
      </c>
      <c r="AK75" s="1">
        <f t="shared" si="33"/>
        <v>6.4</v>
      </c>
      <c r="AL75" s="1">
        <f t="shared" si="34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118</v>
      </c>
      <c r="B76" s="1" t="s">
        <v>42</v>
      </c>
      <c r="C76" s="1">
        <v>3</v>
      </c>
      <c r="D76" s="1"/>
      <c r="E76" s="20">
        <f>-1+E115</f>
        <v>185</v>
      </c>
      <c r="F76" s="20">
        <f>3+F115</f>
        <v>110</v>
      </c>
      <c r="G76" s="7">
        <v>0.33</v>
      </c>
      <c r="H76" s="1" t="e">
        <v>#N/A</v>
      </c>
      <c r="I76" s="1" t="s">
        <v>43</v>
      </c>
      <c r="J76" s="1"/>
      <c r="K76" s="1">
        <f t="shared" si="29"/>
        <v>185</v>
      </c>
      <c r="L76" s="1">
        <f t="shared" si="30"/>
        <v>5</v>
      </c>
      <c r="M76" s="20">
        <f>M115</f>
        <v>180</v>
      </c>
      <c r="N76" s="1"/>
      <c r="O76" s="1">
        <v>0</v>
      </c>
      <c r="P76" s="1"/>
      <c r="Q76" s="1">
        <f t="shared" si="31"/>
        <v>1</v>
      </c>
      <c r="R76" s="5"/>
      <c r="S76" s="5">
        <f t="shared" si="38"/>
        <v>0</v>
      </c>
      <c r="T76" s="5">
        <f t="shared" si="32"/>
        <v>0</v>
      </c>
      <c r="U76" s="5"/>
      <c r="V76" s="5"/>
      <c r="W76" s="1"/>
      <c r="X76" s="1">
        <f t="shared" si="36"/>
        <v>110</v>
      </c>
      <c r="Y76" s="1">
        <f t="shared" si="37"/>
        <v>110</v>
      </c>
      <c r="Z76" s="1">
        <v>-1.4</v>
      </c>
      <c r="AA76" s="1">
        <v>11.8</v>
      </c>
      <c r="AB76" s="1">
        <v>3</v>
      </c>
      <c r="AC76" s="1">
        <v>6</v>
      </c>
      <c r="AD76" s="1">
        <v>7.8</v>
      </c>
      <c r="AE76" s="1">
        <v>5.8</v>
      </c>
      <c r="AF76" s="1">
        <v>7.4</v>
      </c>
      <c r="AG76" s="1">
        <v>0</v>
      </c>
      <c r="AH76" s="1">
        <v>8.6</v>
      </c>
      <c r="AI76" s="1">
        <v>8.8000000000000007</v>
      </c>
      <c r="AJ76" s="18" t="s">
        <v>168</v>
      </c>
      <c r="AK76" s="1">
        <f t="shared" si="33"/>
        <v>0</v>
      </c>
      <c r="AL76" s="1">
        <f t="shared" si="34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4" t="s">
        <v>119</v>
      </c>
      <c r="B77" s="14" t="s">
        <v>42</v>
      </c>
      <c r="C77" s="14"/>
      <c r="D77" s="14">
        <v>120</v>
      </c>
      <c r="E77" s="14">
        <v>120</v>
      </c>
      <c r="F77" s="14"/>
      <c r="G77" s="15">
        <v>0</v>
      </c>
      <c r="H77" s="14" t="e">
        <v>#N/A</v>
      </c>
      <c r="I77" s="14" t="s">
        <v>40</v>
      </c>
      <c r="J77" s="14"/>
      <c r="K77" s="14">
        <f t="shared" si="29"/>
        <v>120</v>
      </c>
      <c r="L77" s="14">
        <f t="shared" si="30"/>
        <v>0</v>
      </c>
      <c r="M77" s="14">
        <v>120</v>
      </c>
      <c r="N77" s="14"/>
      <c r="O77" s="14">
        <v>0</v>
      </c>
      <c r="P77" s="14"/>
      <c r="Q77" s="14">
        <f t="shared" si="31"/>
        <v>0</v>
      </c>
      <c r="R77" s="16"/>
      <c r="S77" s="5">
        <f t="shared" si="38"/>
        <v>0</v>
      </c>
      <c r="T77" s="5">
        <f t="shared" si="32"/>
        <v>0</v>
      </c>
      <c r="U77" s="5"/>
      <c r="V77" s="16">
        <v>150</v>
      </c>
      <c r="W77" s="14"/>
      <c r="X77" s="1" t="e">
        <f t="shared" si="36"/>
        <v>#DIV/0!</v>
      </c>
      <c r="Y77" s="14" t="e">
        <f t="shared" si="37"/>
        <v>#DIV/0!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/>
      <c r="AK77" s="1">
        <f t="shared" si="33"/>
        <v>0</v>
      </c>
      <c r="AL77" s="1">
        <f t="shared" si="34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120</v>
      </c>
      <c r="B78" s="1" t="s">
        <v>38</v>
      </c>
      <c r="C78" s="1">
        <v>251.24</v>
      </c>
      <c r="D78" s="1"/>
      <c r="E78" s="1">
        <v>193.631</v>
      </c>
      <c r="F78" s="1">
        <v>31.428000000000001</v>
      </c>
      <c r="G78" s="7">
        <v>1</v>
      </c>
      <c r="H78" s="1">
        <v>45</v>
      </c>
      <c r="I78" s="1" t="s">
        <v>43</v>
      </c>
      <c r="J78" s="1">
        <v>189</v>
      </c>
      <c r="K78" s="1">
        <f t="shared" si="29"/>
        <v>4.6310000000000002</v>
      </c>
      <c r="L78" s="1">
        <f t="shared" si="30"/>
        <v>193.631</v>
      </c>
      <c r="M78" s="1"/>
      <c r="N78" s="1">
        <v>100</v>
      </c>
      <c r="O78" s="1">
        <v>90</v>
      </c>
      <c r="P78" s="1">
        <v>100</v>
      </c>
      <c r="Q78" s="1">
        <f t="shared" si="31"/>
        <v>38.726199999999999</v>
      </c>
      <c r="R78" s="5">
        <f t="shared" ref="R78:R88" si="39">14*Q78-P78-O78-N78-F78</f>
        <v>220.73879999999997</v>
      </c>
      <c r="S78" s="5">
        <v>240</v>
      </c>
      <c r="T78" s="5">
        <f t="shared" si="32"/>
        <v>120</v>
      </c>
      <c r="U78" s="5">
        <v>120</v>
      </c>
      <c r="V78" s="5">
        <v>250</v>
      </c>
      <c r="W78" s="1"/>
      <c r="X78" s="1">
        <f t="shared" si="36"/>
        <v>14.497368706457127</v>
      </c>
      <c r="Y78" s="1">
        <f t="shared" si="37"/>
        <v>8.3000139440482155</v>
      </c>
      <c r="Z78" s="1">
        <v>34.983800000000002</v>
      </c>
      <c r="AA78" s="1">
        <v>0.34139999999999998</v>
      </c>
      <c r="AB78" s="1">
        <v>29.696999999999999</v>
      </c>
      <c r="AC78" s="1">
        <v>27.383400000000002</v>
      </c>
      <c r="AD78" s="1">
        <v>13.523199999999999</v>
      </c>
      <c r="AE78" s="1">
        <v>25.055800000000001</v>
      </c>
      <c r="AF78" s="1">
        <v>23.590800000000002</v>
      </c>
      <c r="AG78" s="1">
        <v>17.941800000000001</v>
      </c>
      <c r="AH78" s="1">
        <v>22.129000000000001</v>
      </c>
      <c r="AI78" s="1">
        <v>26.253399999999999</v>
      </c>
      <c r="AJ78" s="1"/>
      <c r="AK78" s="1">
        <f t="shared" si="33"/>
        <v>120</v>
      </c>
      <c r="AL78" s="1">
        <f t="shared" si="34"/>
        <v>120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121</v>
      </c>
      <c r="B79" s="1" t="s">
        <v>42</v>
      </c>
      <c r="C79" s="1">
        <v>501</v>
      </c>
      <c r="D79" s="1">
        <v>231</v>
      </c>
      <c r="E79" s="20">
        <f>717+E116+E53</f>
        <v>743</v>
      </c>
      <c r="F79" s="1">
        <v>14</v>
      </c>
      <c r="G79" s="7">
        <v>0.41</v>
      </c>
      <c r="H79" s="1">
        <v>50</v>
      </c>
      <c r="I79" s="1" t="s">
        <v>43</v>
      </c>
      <c r="J79" s="1">
        <v>634</v>
      </c>
      <c r="K79" s="1">
        <f t="shared" si="29"/>
        <v>109</v>
      </c>
      <c r="L79" s="1">
        <f t="shared" si="30"/>
        <v>513</v>
      </c>
      <c r="M79" s="1">
        <v>230</v>
      </c>
      <c r="N79" s="1">
        <v>600</v>
      </c>
      <c r="O79" s="1">
        <v>400</v>
      </c>
      <c r="P79" s="1">
        <v>270</v>
      </c>
      <c r="Q79" s="1">
        <f t="shared" si="31"/>
        <v>102.6</v>
      </c>
      <c r="R79" s="5">
        <f t="shared" si="39"/>
        <v>152.39999999999986</v>
      </c>
      <c r="S79" s="5">
        <v>210</v>
      </c>
      <c r="T79" s="5">
        <f t="shared" si="32"/>
        <v>90</v>
      </c>
      <c r="U79" s="5">
        <v>120</v>
      </c>
      <c r="V79" s="5">
        <v>300</v>
      </c>
      <c r="W79" s="1"/>
      <c r="X79" s="1">
        <f t="shared" si="36"/>
        <v>14.56140350877193</v>
      </c>
      <c r="Y79" s="1">
        <f t="shared" si="37"/>
        <v>12.514619883040936</v>
      </c>
      <c r="Z79" s="1">
        <v>142.19999999999999</v>
      </c>
      <c r="AA79" s="1">
        <v>2.2000000000000002</v>
      </c>
      <c r="AB79" s="1">
        <v>96</v>
      </c>
      <c r="AC79" s="1">
        <v>114.4</v>
      </c>
      <c r="AD79" s="1">
        <v>50.8</v>
      </c>
      <c r="AE79" s="1">
        <v>67.400000000000006</v>
      </c>
      <c r="AF79" s="1">
        <v>106.2</v>
      </c>
      <c r="AG79" s="1">
        <v>62.8</v>
      </c>
      <c r="AH79" s="1">
        <v>78.8</v>
      </c>
      <c r="AI79" s="1">
        <v>118.4</v>
      </c>
      <c r="AJ79" s="18" t="s">
        <v>168</v>
      </c>
      <c r="AK79" s="1">
        <f t="shared" si="33"/>
        <v>36.9</v>
      </c>
      <c r="AL79" s="1">
        <f t="shared" si="34"/>
        <v>49.199999999999996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122</v>
      </c>
      <c r="B80" s="1" t="s">
        <v>38</v>
      </c>
      <c r="C80" s="1">
        <v>703.81799999999998</v>
      </c>
      <c r="D80" s="1">
        <v>344.524</v>
      </c>
      <c r="E80" s="20">
        <f>285.032+E117</f>
        <v>317.54399999999998</v>
      </c>
      <c r="F80" s="20">
        <f>686.406+F117</f>
        <v>697.58499999999992</v>
      </c>
      <c r="G80" s="7">
        <v>1</v>
      </c>
      <c r="H80" s="1">
        <v>50</v>
      </c>
      <c r="I80" s="1" t="s">
        <v>43</v>
      </c>
      <c r="J80" s="1">
        <v>274.5</v>
      </c>
      <c r="K80" s="1">
        <f t="shared" si="29"/>
        <v>43.043999999999983</v>
      </c>
      <c r="L80" s="1">
        <f t="shared" si="30"/>
        <v>317.54399999999998</v>
      </c>
      <c r="M80" s="1"/>
      <c r="N80" s="1"/>
      <c r="O80" s="1">
        <v>0</v>
      </c>
      <c r="P80" s="1"/>
      <c r="Q80" s="1">
        <f t="shared" si="31"/>
        <v>63.508799999999994</v>
      </c>
      <c r="R80" s="5">
        <f t="shared" si="39"/>
        <v>191.53819999999996</v>
      </c>
      <c r="S80" s="5">
        <v>230</v>
      </c>
      <c r="T80" s="5">
        <f t="shared" si="32"/>
        <v>100</v>
      </c>
      <c r="U80" s="5">
        <v>130</v>
      </c>
      <c r="V80" s="5">
        <v>255</v>
      </c>
      <c r="W80" s="1"/>
      <c r="X80" s="1">
        <f t="shared" si="36"/>
        <v>14.605613710225985</v>
      </c>
      <c r="Y80" s="1">
        <f t="shared" si="37"/>
        <v>10.984068349583049</v>
      </c>
      <c r="Z80" s="1">
        <v>36.018599999999999</v>
      </c>
      <c r="AA80" s="1">
        <v>69.262800000000013</v>
      </c>
      <c r="AB80" s="1">
        <v>81.545000000000002</v>
      </c>
      <c r="AC80" s="1">
        <v>50.565399999999997</v>
      </c>
      <c r="AD80" s="1">
        <v>68.264600000000002</v>
      </c>
      <c r="AE80" s="1">
        <v>55.033400000000007</v>
      </c>
      <c r="AF80" s="1">
        <v>47.334400000000002</v>
      </c>
      <c r="AG80" s="1">
        <v>39.1096</v>
      </c>
      <c r="AH80" s="1">
        <v>53.171799999999983</v>
      </c>
      <c r="AI80" s="1">
        <v>63.529000000000018</v>
      </c>
      <c r="AJ80" s="1"/>
      <c r="AK80" s="1">
        <f t="shared" si="33"/>
        <v>100</v>
      </c>
      <c r="AL80" s="1">
        <f t="shared" si="34"/>
        <v>130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123</v>
      </c>
      <c r="B81" s="1" t="s">
        <v>42</v>
      </c>
      <c r="C81" s="1">
        <v>242</v>
      </c>
      <c r="D81" s="1"/>
      <c r="E81" s="1">
        <v>93</v>
      </c>
      <c r="F81" s="1">
        <v>139</v>
      </c>
      <c r="G81" s="7">
        <v>0.35</v>
      </c>
      <c r="H81" s="1">
        <v>50</v>
      </c>
      <c r="I81" s="1" t="s">
        <v>43</v>
      </c>
      <c r="J81" s="1">
        <v>88</v>
      </c>
      <c r="K81" s="1">
        <f t="shared" si="29"/>
        <v>5</v>
      </c>
      <c r="L81" s="1">
        <f t="shared" si="30"/>
        <v>93</v>
      </c>
      <c r="M81" s="1"/>
      <c r="N81" s="1"/>
      <c r="O81" s="1">
        <v>100</v>
      </c>
      <c r="P81" s="1"/>
      <c r="Q81" s="1">
        <f t="shared" si="31"/>
        <v>18.600000000000001</v>
      </c>
      <c r="R81" s="5">
        <f t="shared" si="39"/>
        <v>21.400000000000034</v>
      </c>
      <c r="S81" s="5">
        <f>V81</f>
        <v>50</v>
      </c>
      <c r="T81" s="5">
        <f t="shared" si="32"/>
        <v>50</v>
      </c>
      <c r="U81" s="5"/>
      <c r="V81" s="5">
        <v>50</v>
      </c>
      <c r="W81" s="1" t="s">
        <v>44</v>
      </c>
      <c r="X81" s="1">
        <f t="shared" si="36"/>
        <v>15.53763440860215</v>
      </c>
      <c r="Y81" s="1">
        <f t="shared" si="37"/>
        <v>12.849462365591396</v>
      </c>
      <c r="Z81" s="1">
        <v>22.8</v>
      </c>
      <c r="AA81" s="1">
        <v>24.6</v>
      </c>
      <c r="AB81" s="1">
        <v>27.6</v>
      </c>
      <c r="AC81" s="1">
        <v>39</v>
      </c>
      <c r="AD81" s="1">
        <v>32.6</v>
      </c>
      <c r="AE81" s="1">
        <v>20.2</v>
      </c>
      <c r="AF81" s="1">
        <v>29</v>
      </c>
      <c r="AG81" s="1">
        <v>32</v>
      </c>
      <c r="AH81" s="1">
        <v>32.6</v>
      </c>
      <c r="AI81" s="1">
        <v>45.8</v>
      </c>
      <c r="AJ81" s="1" t="s">
        <v>44</v>
      </c>
      <c r="AK81" s="1">
        <f t="shared" si="33"/>
        <v>17.5</v>
      </c>
      <c r="AL81" s="1">
        <f t="shared" si="34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124</v>
      </c>
      <c r="B82" s="1" t="s">
        <v>38</v>
      </c>
      <c r="C82" s="1">
        <v>125.431</v>
      </c>
      <c r="D82" s="1">
        <v>171.93899999999999</v>
      </c>
      <c r="E82" s="1">
        <v>90.835999999999999</v>
      </c>
      <c r="F82" s="1">
        <v>186.28800000000001</v>
      </c>
      <c r="G82" s="7">
        <v>1</v>
      </c>
      <c r="H82" s="1">
        <v>50</v>
      </c>
      <c r="I82" s="1" t="s">
        <v>43</v>
      </c>
      <c r="J82" s="1">
        <v>86.8</v>
      </c>
      <c r="K82" s="1">
        <f t="shared" si="29"/>
        <v>4.0360000000000014</v>
      </c>
      <c r="L82" s="1">
        <f t="shared" si="30"/>
        <v>90.835999999999999</v>
      </c>
      <c r="M82" s="1"/>
      <c r="N82" s="1"/>
      <c r="O82" s="1">
        <v>0</v>
      </c>
      <c r="P82" s="1"/>
      <c r="Q82" s="1">
        <f t="shared" si="31"/>
        <v>18.167200000000001</v>
      </c>
      <c r="R82" s="5">
        <f t="shared" si="39"/>
        <v>68.052799999999991</v>
      </c>
      <c r="S82" s="5">
        <v>80</v>
      </c>
      <c r="T82" s="5">
        <f t="shared" si="32"/>
        <v>40</v>
      </c>
      <c r="U82" s="5">
        <v>40</v>
      </c>
      <c r="V82" s="5">
        <v>86</v>
      </c>
      <c r="W82" s="1"/>
      <c r="X82" s="1">
        <f t="shared" si="36"/>
        <v>14.657624730283148</v>
      </c>
      <c r="Y82" s="1">
        <f t="shared" si="37"/>
        <v>10.254084283764147</v>
      </c>
      <c r="Z82" s="1">
        <v>18.421800000000001</v>
      </c>
      <c r="AA82" s="1">
        <v>25.818999999999999</v>
      </c>
      <c r="AB82" s="1">
        <v>12.0862</v>
      </c>
      <c r="AC82" s="1">
        <v>26.2012</v>
      </c>
      <c r="AD82" s="1">
        <v>19.880400000000002</v>
      </c>
      <c r="AE82" s="1">
        <v>10.289</v>
      </c>
      <c r="AF82" s="1">
        <v>20.337</v>
      </c>
      <c r="AG82" s="1">
        <v>22.065999999999999</v>
      </c>
      <c r="AH82" s="1">
        <v>24.893000000000001</v>
      </c>
      <c r="AI82" s="1">
        <v>33.8842</v>
      </c>
      <c r="AJ82" s="1"/>
      <c r="AK82" s="1">
        <f t="shared" si="33"/>
        <v>40</v>
      </c>
      <c r="AL82" s="1">
        <f t="shared" si="34"/>
        <v>40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42</v>
      </c>
      <c r="C83" s="1"/>
      <c r="D83" s="1">
        <v>1280</v>
      </c>
      <c r="E83" s="1">
        <v>306</v>
      </c>
      <c r="F83" s="1">
        <v>934</v>
      </c>
      <c r="G83" s="7">
        <v>0.4</v>
      </c>
      <c r="H83" s="1">
        <v>50</v>
      </c>
      <c r="I83" s="1" t="s">
        <v>43</v>
      </c>
      <c r="J83" s="1">
        <v>143</v>
      </c>
      <c r="K83" s="1">
        <f t="shared" si="29"/>
        <v>163</v>
      </c>
      <c r="L83" s="1">
        <f t="shared" si="30"/>
        <v>126</v>
      </c>
      <c r="M83" s="1">
        <v>180</v>
      </c>
      <c r="N83" s="1"/>
      <c r="O83" s="1">
        <v>0</v>
      </c>
      <c r="P83" s="1"/>
      <c r="Q83" s="1">
        <f t="shared" si="31"/>
        <v>25.2</v>
      </c>
      <c r="R83" s="5"/>
      <c r="S83" s="5">
        <f t="shared" si="38"/>
        <v>0</v>
      </c>
      <c r="T83" s="5">
        <f t="shared" si="32"/>
        <v>0</v>
      </c>
      <c r="U83" s="5"/>
      <c r="V83" s="5"/>
      <c r="W83" s="1"/>
      <c r="X83" s="1">
        <f t="shared" si="36"/>
        <v>37.063492063492063</v>
      </c>
      <c r="Y83" s="1">
        <f t="shared" si="37"/>
        <v>37.063492063492063</v>
      </c>
      <c r="Z83" s="1">
        <v>16</v>
      </c>
      <c r="AA83" s="1">
        <v>96.4</v>
      </c>
      <c r="AB83" s="1">
        <v>51</v>
      </c>
      <c r="AC83" s="1">
        <v>68.599999999999994</v>
      </c>
      <c r="AD83" s="1">
        <v>62.2</v>
      </c>
      <c r="AE83" s="1">
        <v>52.2</v>
      </c>
      <c r="AF83" s="1">
        <v>60.6</v>
      </c>
      <c r="AG83" s="1">
        <v>49.4</v>
      </c>
      <c r="AH83" s="1">
        <v>47.8</v>
      </c>
      <c r="AI83" s="1">
        <v>75.8</v>
      </c>
      <c r="AJ83" s="1"/>
      <c r="AK83" s="1">
        <f t="shared" si="33"/>
        <v>0</v>
      </c>
      <c r="AL83" s="1">
        <f t="shared" si="34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42</v>
      </c>
      <c r="C84" s="1">
        <v>619</v>
      </c>
      <c r="D84" s="1">
        <v>11</v>
      </c>
      <c r="E84" s="1">
        <v>528</v>
      </c>
      <c r="F84" s="1">
        <v>-6</v>
      </c>
      <c r="G84" s="7">
        <v>0.41</v>
      </c>
      <c r="H84" s="1">
        <v>50</v>
      </c>
      <c r="I84" s="1" t="s">
        <v>43</v>
      </c>
      <c r="J84" s="1">
        <v>525</v>
      </c>
      <c r="K84" s="1">
        <f t="shared" si="29"/>
        <v>3</v>
      </c>
      <c r="L84" s="1">
        <f t="shared" si="30"/>
        <v>528</v>
      </c>
      <c r="M84" s="1"/>
      <c r="N84" s="1">
        <v>400</v>
      </c>
      <c r="O84" s="1">
        <v>356</v>
      </c>
      <c r="P84" s="1">
        <v>300</v>
      </c>
      <c r="Q84" s="1">
        <f t="shared" si="31"/>
        <v>105.6</v>
      </c>
      <c r="R84" s="5">
        <f t="shared" si="39"/>
        <v>428.39999999999986</v>
      </c>
      <c r="S84" s="5">
        <v>500</v>
      </c>
      <c r="T84" s="5">
        <f t="shared" si="32"/>
        <v>250</v>
      </c>
      <c r="U84" s="5">
        <v>250</v>
      </c>
      <c r="V84" s="5">
        <v>600</v>
      </c>
      <c r="W84" s="1"/>
      <c r="X84" s="1">
        <f t="shared" si="36"/>
        <v>14.678030303030305</v>
      </c>
      <c r="Y84" s="1">
        <f t="shared" si="37"/>
        <v>9.9431818181818183</v>
      </c>
      <c r="Z84" s="1">
        <v>121.8</v>
      </c>
      <c r="AA84" s="1">
        <v>13</v>
      </c>
      <c r="AB84" s="1">
        <v>93</v>
      </c>
      <c r="AC84" s="1">
        <v>115.4</v>
      </c>
      <c r="AD84" s="1">
        <v>51.8</v>
      </c>
      <c r="AE84" s="1">
        <v>82.6</v>
      </c>
      <c r="AF84" s="1">
        <v>81.8</v>
      </c>
      <c r="AG84" s="1">
        <v>57.8</v>
      </c>
      <c r="AH84" s="1">
        <v>60.4</v>
      </c>
      <c r="AI84" s="1">
        <v>106.4</v>
      </c>
      <c r="AJ84" s="1"/>
      <c r="AK84" s="1">
        <f t="shared" si="33"/>
        <v>102.5</v>
      </c>
      <c r="AL84" s="1">
        <f t="shared" si="34"/>
        <v>102.5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127</v>
      </c>
      <c r="B85" s="1" t="s">
        <v>38</v>
      </c>
      <c r="C85" s="1">
        <v>334.608</v>
      </c>
      <c r="D85" s="1">
        <v>575.50599999999997</v>
      </c>
      <c r="E85" s="1">
        <v>486.31599999999997</v>
      </c>
      <c r="F85" s="1">
        <v>356.36399999999998</v>
      </c>
      <c r="G85" s="7">
        <v>1</v>
      </c>
      <c r="H85" s="1">
        <v>50</v>
      </c>
      <c r="I85" s="1" t="s">
        <v>43</v>
      </c>
      <c r="J85" s="1">
        <v>272.8</v>
      </c>
      <c r="K85" s="1">
        <f t="shared" si="29"/>
        <v>213.51599999999996</v>
      </c>
      <c r="L85" s="1">
        <f t="shared" si="30"/>
        <v>282.82399999999996</v>
      </c>
      <c r="M85" s="1">
        <v>203.49199999999999</v>
      </c>
      <c r="N85" s="1">
        <v>200</v>
      </c>
      <c r="O85" s="1">
        <v>100</v>
      </c>
      <c r="P85" s="1">
        <v>100</v>
      </c>
      <c r="Q85" s="1">
        <f t="shared" si="31"/>
        <v>56.564799999999991</v>
      </c>
      <c r="R85" s="5">
        <f t="shared" si="39"/>
        <v>35.543199999999899</v>
      </c>
      <c r="S85" s="5">
        <v>80</v>
      </c>
      <c r="T85" s="5">
        <f t="shared" si="32"/>
        <v>80</v>
      </c>
      <c r="U85" s="5"/>
      <c r="V85" s="5">
        <v>100</v>
      </c>
      <c r="W85" s="1"/>
      <c r="X85" s="1">
        <f t="shared" si="36"/>
        <v>14.785944615732756</v>
      </c>
      <c r="Y85" s="1">
        <f t="shared" si="37"/>
        <v>13.371637484796201</v>
      </c>
      <c r="Z85" s="1">
        <v>70.238599999999991</v>
      </c>
      <c r="AA85" s="1">
        <v>63.275000000000013</v>
      </c>
      <c r="AB85" s="1">
        <v>65.872399999999999</v>
      </c>
      <c r="AC85" s="1">
        <v>32.317800000000013</v>
      </c>
      <c r="AD85" s="1">
        <v>68.916800000000009</v>
      </c>
      <c r="AE85" s="1">
        <v>51.222999999999999</v>
      </c>
      <c r="AF85" s="1">
        <v>42.563000000000009</v>
      </c>
      <c r="AG85" s="1">
        <v>19.8508</v>
      </c>
      <c r="AH85" s="1">
        <v>45.896000000000001</v>
      </c>
      <c r="AI85" s="1">
        <v>52.064399999999999</v>
      </c>
      <c r="AJ85" s="1"/>
      <c r="AK85" s="1">
        <f t="shared" si="33"/>
        <v>80</v>
      </c>
      <c r="AL85" s="1">
        <f t="shared" si="34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128</v>
      </c>
      <c r="B86" s="1" t="s">
        <v>42</v>
      </c>
      <c r="C86" s="1"/>
      <c r="D86" s="1"/>
      <c r="E86" s="1">
        <v>-5</v>
      </c>
      <c r="F86" s="1"/>
      <c r="G86" s="7">
        <v>0.3</v>
      </c>
      <c r="H86" s="1">
        <v>50</v>
      </c>
      <c r="I86" s="1" t="s">
        <v>43</v>
      </c>
      <c r="J86" s="1">
        <v>8</v>
      </c>
      <c r="K86" s="1">
        <f t="shared" si="29"/>
        <v>-13</v>
      </c>
      <c r="L86" s="1">
        <f t="shared" si="30"/>
        <v>-5</v>
      </c>
      <c r="M86" s="1"/>
      <c r="N86" s="1">
        <v>100</v>
      </c>
      <c r="O86" s="1">
        <v>120</v>
      </c>
      <c r="P86" s="1"/>
      <c r="Q86" s="1">
        <f t="shared" si="31"/>
        <v>-1</v>
      </c>
      <c r="R86" s="5"/>
      <c r="S86" s="5">
        <v>30</v>
      </c>
      <c r="T86" s="5">
        <f t="shared" si="32"/>
        <v>30</v>
      </c>
      <c r="U86" s="5"/>
      <c r="V86" s="5">
        <v>50</v>
      </c>
      <c r="W86" s="1"/>
      <c r="X86" s="1">
        <f t="shared" si="36"/>
        <v>-250</v>
      </c>
      <c r="Y86" s="1">
        <f t="shared" si="37"/>
        <v>-220</v>
      </c>
      <c r="Z86" s="1">
        <v>22.6</v>
      </c>
      <c r="AA86" s="1">
        <v>-0.8</v>
      </c>
      <c r="AB86" s="1">
        <v>9.6</v>
      </c>
      <c r="AC86" s="1">
        <v>16</v>
      </c>
      <c r="AD86" s="1">
        <v>9.8000000000000007</v>
      </c>
      <c r="AE86" s="1">
        <v>8.8000000000000007</v>
      </c>
      <c r="AF86" s="1">
        <v>20</v>
      </c>
      <c r="AG86" s="1">
        <v>0.4</v>
      </c>
      <c r="AH86" s="1">
        <v>3.8</v>
      </c>
      <c r="AI86" s="1">
        <v>15.4</v>
      </c>
      <c r="AJ86" s="1"/>
      <c r="AK86" s="1">
        <f t="shared" si="33"/>
        <v>9</v>
      </c>
      <c r="AL86" s="1">
        <f t="shared" si="34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129</v>
      </c>
      <c r="B87" s="1" t="s">
        <v>42</v>
      </c>
      <c r="C87" s="1"/>
      <c r="D87" s="1">
        <v>440</v>
      </c>
      <c r="E87" s="1">
        <v>372</v>
      </c>
      <c r="F87" s="1">
        <v>46</v>
      </c>
      <c r="G87" s="7">
        <v>0.18</v>
      </c>
      <c r="H87" s="1">
        <v>50</v>
      </c>
      <c r="I87" s="1" t="s">
        <v>43</v>
      </c>
      <c r="J87" s="1">
        <v>41</v>
      </c>
      <c r="K87" s="1">
        <f t="shared" si="29"/>
        <v>331</v>
      </c>
      <c r="L87" s="1">
        <f t="shared" si="30"/>
        <v>22</v>
      </c>
      <c r="M87" s="1">
        <v>350</v>
      </c>
      <c r="N87" s="1">
        <v>100</v>
      </c>
      <c r="O87" s="1">
        <v>120</v>
      </c>
      <c r="P87" s="1"/>
      <c r="Q87" s="1">
        <f t="shared" si="31"/>
        <v>4.4000000000000004</v>
      </c>
      <c r="R87" s="5"/>
      <c r="S87" s="5">
        <f>V87</f>
        <v>250</v>
      </c>
      <c r="T87" s="5">
        <f t="shared" si="32"/>
        <v>250</v>
      </c>
      <c r="U87" s="5"/>
      <c r="V87" s="5">
        <v>250</v>
      </c>
      <c r="W87" s="1" t="s">
        <v>44</v>
      </c>
      <c r="X87" s="1">
        <f t="shared" si="36"/>
        <v>117.27272727272727</v>
      </c>
      <c r="Y87" s="1">
        <f t="shared" si="37"/>
        <v>60.454545454545446</v>
      </c>
      <c r="Z87" s="1">
        <v>22.8</v>
      </c>
      <c r="AA87" s="1">
        <v>16.600000000000001</v>
      </c>
      <c r="AB87" s="1">
        <v>8.8000000000000007</v>
      </c>
      <c r="AC87" s="1">
        <v>20</v>
      </c>
      <c r="AD87" s="1">
        <v>33.200000000000003</v>
      </c>
      <c r="AE87" s="1">
        <v>19.399999999999999</v>
      </c>
      <c r="AF87" s="1">
        <v>21</v>
      </c>
      <c r="AG87" s="1">
        <v>24.2</v>
      </c>
      <c r="AH87" s="1">
        <v>37.799999999999997</v>
      </c>
      <c r="AI87" s="1">
        <v>42.4</v>
      </c>
      <c r="AJ87" s="1" t="s">
        <v>44</v>
      </c>
      <c r="AK87" s="1">
        <f t="shared" si="33"/>
        <v>45</v>
      </c>
      <c r="AL87" s="1">
        <f t="shared" si="34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130</v>
      </c>
      <c r="B88" s="1" t="s">
        <v>38</v>
      </c>
      <c r="C88" s="1">
        <v>22.931999999999999</v>
      </c>
      <c r="D88" s="1">
        <v>53.921999999999997</v>
      </c>
      <c r="E88" s="1">
        <v>43.095999999999997</v>
      </c>
      <c r="F88" s="1">
        <v>18.920000000000002</v>
      </c>
      <c r="G88" s="7">
        <v>1</v>
      </c>
      <c r="H88" s="1">
        <v>60</v>
      </c>
      <c r="I88" s="1" t="s">
        <v>43</v>
      </c>
      <c r="J88" s="1">
        <v>44.9</v>
      </c>
      <c r="K88" s="1">
        <f t="shared" si="29"/>
        <v>-1.804000000000002</v>
      </c>
      <c r="L88" s="1">
        <f t="shared" si="30"/>
        <v>43.095999999999997</v>
      </c>
      <c r="M88" s="1"/>
      <c r="N88" s="1"/>
      <c r="O88" s="1">
        <v>46</v>
      </c>
      <c r="P88" s="1"/>
      <c r="Q88" s="1">
        <f t="shared" si="31"/>
        <v>8.6191999999999993</v>
      </c>
      <c r="R88" s="5">
        <f t="shared" si="39"/>
        <v>55.748799999999989</v>
      </c>
      <c r="S88" s="5">
        <v>50</v>
      </c>
      <c r="T88" s="5">
        <f t="shared" si="32"/>
        <v>50</v>
      </c>
      <c r="U88" s="5"/>
      <c r="V88" s="5">
        <v>50</v>
      </c>
      <c r="W88" s="1"/>
      <c r="X88" s="1">
        <f t="shared" si="36"/>
        <v>13.333023946537963</v>
      </c>
      <c r="Y88" s="1">
        <f t="shared" si="37"/>
        <v>7.5320215333209584</v>
      </c>
      <c r="Z88" s="1">
        <v>7.2518000000000002</v>
      </c>
      <c r="AA88" s="1">
        <v>6.6361999999999997</v>
      </c>
      <c r="AB88" s="1">
        <v>2.1654</v>
      </c>
      <c r="AC88" s="1">
        <v>7.0743999999999998</v>
      </c>
      <c r="AD88" s="1">
        <v>5.1595999999999993</v>
      </c>
      <c r="AE88" s="1">
        <v>3.1465999999999998</v>
      </c>
      <c r="AF88" s="1">
        <v>8.017199999999999</v>
      </c>
      <c r="AG88" s="1">
        <v>-7.980000000000001E-2</v>
      </c>
      <c r="AH88" s="1">
        <v>4.7766000000000002</v>
      </c>
      <c r="AI88" s="1">
        <v>7.5144000000000002</v>
      </c>
      <c r="AJ88" s="1"/>
      <c r="AK88" s="1">
        <f t="shared" si="33"/>
        <v>50</v>
      </c>
      <c r="AL88" s="1">
        <f t="shared" si="34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131</v>
      </c>
      <c r="B89" s="1" t="s">
        <v>42</v>
      </c>
      <c r="C89" s="1">
        <v>13</v>
      </c>
      <c r="D89" s="1"/>
      <c r="E89" s="1">
        <v>12</v>
      </c>
      <c r="F89" s="1"/>
      <c r="G89" s="7">
        <v>0.4</v>
      </c>
      <c r="H89" s="1">
        <v>60</v>
      </c>
      <c r="I89" s="1" t="s">
        <v>43</v>
      </c>
      <c r="J89" s="1">
        <v>31</v>
      </c>
      <c r="K89" s="1">
        <f t="shared" si="29"/>
        <v>-19</v>
      </c>
      <c r="L89" s="1">
        <f t="shared" si="30"/>
        <v>12</v>
      </c>
      <c r="M89" s="1"/>
      <c r="N89" s="1"/>
      <c r="O89" s="1">
        <v>120</v>
      </c>
      <c r="P89" s="1"/>
      <c r="Q89" s="1">
        <f t="shared" si="31"/>
        <v>2.4</v>
      </c>
      <c r="R89" s="5"/>
      <c r="S89" s="5">
        <f t="shared" si="38"/>
        <v>0</v>
      </c>
      <c r="T89" s="5">
        <f t="shared" si="32"/>
        <v>0</v>
      </c>
      <c r="U89" s="5"/>
      <c r="V89" s="5"/>
      <c r="W89" s="1"/>
      <c r="X89" s="1">
        <f t="shared" si="36"/>
        <v>50</v>
      </c>
      <c r="Y89" s="1">
        <f t="shared" si="37"/>
        <v>50</v>
      </c>
      <c r="Z89" s="1">
        <v>12.4</v>
      </c>
      <c r="AA89" s="1">
        <v>5</v>
      </c>
      <c r="AB89" s="1">
        <v>4.4000000000000004</v>
      </c>
      <c r="AC89" s="1">
        <v>9.4</v>
      </c>
      <c r="AD89" s="1">
        <v>6.2</v>
      </c>
      <c r="AE89" s="1">
        <v>1.4</v>
      </c>
      <c r="AF89" s="1">
        <v>10.199999999999999</v>
      </c>
      <c r="AG89" s="1">
        <v>3.2</v>
      </c>
      <c r="AH89" s="1">
        <v>4.8</v>
      </c>
      <c r="AI89" s="1">
        <v>6.2</v>
      </c>
      <c r="AJ89" s="1"/>
      <c r="AK89" s="1">
        <f t="shared" si="33"/>
        <v>0</v>
      </c>
      <c r="AL89" s="1">
        <f t="shared" si="34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132</v>
      </c>
      <c r="B90" s="1" t="s">
        <v>38</v>
      </c>
      <c r="C90" s="1">
        <v>31.001999999999999</v>
      </c>
      <c r="D90" s="1">
        <v>81.938999999999993</v>
      </c>
      <c r="E90" s="1">
        <v>111.619</v>
      </c>
      <c r="F90" s="1">
        <v>1.3220000000000001</v>
      </c>
      <c r="G90" s="7">
        <v>1</v>
      </c>
      <c r="H90" s="1" t="e">
        <v>#N/A</v>
      </c>
      <c r="I90" s="1" t="s">
        <v>43</v>
      </c>
      <c r="J90" s="1">
        <v>31.7</v>
      </c>
      <c r="K90" s="1">
        <f t="shared" si="29"/>
        <v>79.918999999999997</v>
      </c>
      <c r="L90" s="1">
        <f t="shared" si="30"/>
        <v>29.680000000000007</v>
      </c>
      <c r="M90" s="1">
        <v>81.938999999999993</v>
      </c>
      <c r="N90" s="1"/>
      <c r="O90" s="1">
        <v>100</v>
      </c>
      <c r="P90" s="1"/>
      <c r="Q90" s="1">
        <f t="shared" si="31"/>
        <v>5.9360000000000017</v>
      </c>
      <c r="R90" s="5"/>
      <c r="S90" s="5">
        <v>30</v>
      </c>
      <c r="T90" s="5">
        <f t="shared" si="32"/>
        <v>30</v>
      </c>
      <c r="U90" s="5"/>
      <c r="V90" s="5">
        <v>60</v>
      </c>
      <c r="W90" s="1"/>
      <c r="X90" s="1">
        <f t="shared" si="36"/>
        <v>22.122978436657675</v>
      </c>
      <c r="Y90" s="1">
        <f t="shared" si="37"/>
        <v>17.069070080862531</v>
      </c>
      <c r="Z90" s="1">
        <v>9.7656000000000009</v>
      </c>
      <c r="AA90" s="1">
        <v>2.7431999999999999</v>
      </c>
      <c r="AB90" s="1">
        <v>3.7538000000000009</v>
      </c>
      <c r="AC90" s="1">
        <v>7.9573999999999998</v>
      </c>
      <c r="AD90" s="1">
        <v>4.5718000000000014</v>
      </c>
      <c r="AE90" s="1">
        <v>1.8593999999999991</v>
      </c>
      <c r="AF90" s="1">
        <v>8.3089999999999993</v>
      </c>
      <c r="AG90" s="1">
        <v>0.51999999999999891</v>
      </c>
      <c r="AH90" s="1">
        <v>4.0792000000000002</v>
      </c>
      <c r="AI90" s="1">
        <v>4.0986000000000002</v>
      </c>
      <c r="AJ90" s="1"/>
      <c r="AK90" s="1">
        <f t="shared" si="33"/>
        <v>30</v>
      </c>
      <c r="AL90" s="1">
        <f t="shared" si="34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4" t="s">
        <v>133</v>
      </c>
      <c r="B91" s="14" t="s">
        <v>38</v>
      </c>
      <c r="C91" s="14"/>
      <c r="D91" s="14">
        <v>50.713000000000001</v>
      </c>
      <c r="E91" s="14">
        <v>50.713000000000001</v>
      </c>
      <c r="F91" s="14"/>
      <c r="G91" s="15">
        <v>0</v>
      </c>
      <c r="H91" s="14" t="e">
        <v>#N/A</v>
      </c>
      <c r="I91" s="14" t="s">
        <v>40</v>
      </c>
      <c r="J91" s="14"/>
      <c r="K91" s="14">
        <f t="shared" si="29"/>
        <v>50.713000000000001</v>
      </c>
      <c r="L91" s="14">
        <f t="shared" si="30"/>
        <v>0</v>
      </c>
      <c r="M91" s="14">
        <v>50.713000000000001</v>
      </c>
      <c r="N91" s="14"/>
      <c r="O91" s="14">
        <v>0</v>
      </c>
      <c r="P91" s="14"/>
      <c r="Q91" s="14">
        <f t="shared" si="31"/>
        <v>0</v>
      </c>
      <c r="R91" s="16"/>
      <c r="S91" s="5">
        <f t="shared" si="38"/>
        <v>0</v>
      </c>
      <c r="T91" s="5">
        <f t="shared" si="32"/>
        <v>0</v>
      </c>
      <c r="U91" s="5"/>
      <c r="V91" s="16"/>
      <c r="W91" s="14"/>
      <c r="X91" s="1" t="e">
        <f t="shared" si="36"/>
        <v>#DIV/0!</v>
      </c>
      <c r="Y91" s="14" t="e">
        <f t="shared" si="37"/>
        <v>#DIV/0!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1.1983999999999999</v>
      </c>
      <c r="AI91" s="14">
        <v>2.8964000000000012</v>
      </c>
      <c r="AJ91" s="14"/>
      <c r="AK91" s="1">
        <f t="shared" si="33"/>
        <v>0</v>
      </c>
      <c r="AL91" s="1">
        <f t="shared" si="34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134</v>
      </c>
      <c r="B92" s="1" t="s">
        <v>42</v>
      </c>
      <c r="C92" s="1"/>
      <c r="D92" s="1">
        <v>8</v>
      </c>
      <c r="E92" s="1">
        <v>6</v>
      </c>
      <c r="F92" s="1"/>
      <c r="G92" s="7">
        <v>0.33</v>
      </c>
      <c r="H92" s="1" t="e">
        <v>#N/A</v>
      </c>
      <c r="I92" s="1" t="s">
        <v>43</v>
      </c>
      <c r="J92" s="1">
        <v>8</v>
      </c>
      <c r="K92" s="1">
        <f t="shared" si="29"/>
        <v>-2</v>
      </c>
      <c r="L92" s="1">
        <f t="shared" si="30"/>
        <v>6</v>
      </c>
      <c r="M92" s="1"/>
      <c r="N92" s="1"/>
      <c r="O92" s="1">
        <v>16</v>
      </c>
      <c r="P92" s="1"/>
      <c r="Q92" s="1">
        <f t="shared" si="31"/>
        <v>1.2</v>
      </c>
      <c r="R92" s="5">
        <v>8</v>
      </c>
      <c r="S92" s="5">
        <f t="shared" si="38"/>
        <v>8</v>
      </c>
      <c r="T92" s="5">
        <f t="shared" si="32"/>
        <v>8</v>
      </c>
      <c r="U92" s="5"/>
      <c r="V92" s="5"/>
      <c r="W92" s="1"/>
      <c r="X92" s="1">
        <f t="shared" si="36"/>
        <v>20</v>
      </c>
      <c r="Y92" s="1">
        <f t="shared" si="37"/>
        <v>13.333333333333334</v>
      </c>
      <c r="Z92" s="1">
        <v>1.6</v>
      </c>
      <c r="AA92" s="1">
        <v>-0.6</v>
      </c>
      <c r="AB92" s="1">
        <v>1.4</v>
      </c>
      <c r="AC92" s="1">
        <v>-0.2</v>
      </c>
      <c r="AD92" s="1">
        <v>0.8</v>
      </c>
      <c r="AE92" s="1">
        <v>2.2000000000000002</v>
      </c>
      <c r="AF92" s="1">
        <v>0.2</v>
      </c>
      <c r="AG92" s="1">
        <v>-1.2</v>
      </c>
      <c r="AH92" s="1">
        <v>0</v>
      </c>
      <c r="AI92" s="1">
        <v>3.6</v>
      </c>
      <c r="AJ92" s="1"/>
      <c r="AK92" s="1">
        <f t="shared" si="33"/>
        <v>2.64</v>
      </c>
      <c r="AL92" s="1">
        <f t="shared" si="34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135</v>
      </c>
      <c r="B93" s="1" t="s">
        <v>38</v>
      </c>
      <c r="C93" s="1">
        <v>9</v>
      </c>
      <c r="D93" s="1"/>
      <c r="E93" s="1">
        <v>6.7130000000000001</v>
      </c>
      <c r="F93" s="1">
        <v>2.2869999999999999</v>
      </c>
      <c r="G93" s="7">
        <v>1</v>
      </c>
      <c r="H93" s="1" t="e">
        <v>#N/A</v>
      </c>
      <c r="I93" s="1" t="s">
        <v>43</v>
      </c>
      <c r="J93" s="1">
        <v>5.4</v>
      </c>
      <c r="K93" s="1">
        <f t="shared" si="29"/>
        <v>1.3129999999999997</v>
      </c>
      <c r="L93" s="1">
        <f t="shared" si="30"/>
        <v>6.7130000000000001</v>
      </c>
      <c r="M93" s="1"/>
      <c r="N93" s="1"/>
      <c r="O93" s="1">
        <v>0</v>
      </c>
      <c r="P93" s="1"/>
      <c r="Q93" s="1">
        <f t="shared" si="31"/>
        <v>1.3426</v>
      </c>
      <c r="R93" s="5">
        <f>11*Q93-P93-O93-N93-F93</f>
        <v>12.4816</v>
      </c>
      <c r="S93" s="5">
        <f t="shared" si="38"/>
        <v>12</v>
      </c>
      <c r="T93" s="5">
        <f t="shared" si="32"/>
        <v>12</v>
      </c>
      <c r="U93" s="5"/>
      <c r="V93" s="5"/>
      <c r="W93" s="1"/>
      <c r="X93" s="1">
        <f t="shared" si="36"/>
        <v>10.641293013555787</v>
      </c>
      <c r="Y93" s="1">
        <f t="shared" si="37"/>
        <v>1.7034112915239088</v>
      </c>
      <c r="Z93" s="1">
        <v>0</v>
      </c>
      <c r="AA93" s="1">
        <v>1.8548</v>
      </c>
      <c r="AB93" s="1">
        <v>1.3506</v>
      </c>
      <c r="AC93" s="1">
        <v>0.50839999999999996</v>
      </c>
      <c r="AD93" s="1">
        <v>1.3688</v>
      </c>
      <c r="AE93" s="1">
        <v>0.68140000000000001</v>
      </c>
      <c r="AF93" s="1">
        <v>2.5550000000000002</v>
      </c>
      <c r="AG93" s="1">
        <v>-0.33400000000000002</v>
      </c>
      <c r="AH93" s="1">
        <v>1.7163999999999999</v>
      </c>
      <c r="AI93" s="1">
        <v>1.117</v>
      </c>
      <c r="AJ93" s="1"/>
      <c r="AK93" s="1">
        <f t="shared" si="33"/>
        <v>12</v>
      </c>
      <c r="AL93" s="1">
        <f t="shared" si="34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136</v>
      </c>
      <c r="B94" s="1" t="s">
        <v>42</v>
      </c>
      <c r="C94" s="1">
        <v>21</v>
      </c>
      <c r="D94" s="1"/>
      <c r="E94" s="1">
        <v>21</v>
      </c>
      <c r="F94" s="1"/>
      <c r="G94" s="7">
        <v>0.22</v>
      </c>
      <c r="H94" s="1" t="e">
        <v>#N/A</v>
      </c>
      <c r="I94" s="1" t="s">
        <v>43</v>
      </c>
      <c r="J94" s="1">
        <v>22</v>
      </c>
      <c r="K94" s="1">
        <f t="shared" si="29"/>
        <v>-1</v>
      </c>
      <c r="L94" s="1">
        <f t="shared" si="30"/>
        <v>21</v>
      </c>
      <c r="M94" s="1"/>
      <c r="N94" s="1"/>
      <c r="O94" s="1">
        <v>60</v>
      </c>
      <c r="P94" s="1"/>
      <c r="Q94" s="1">
        <f t="shared" si="31"/>
        <v>4.2</v>
      </c>
      <c r="R94" s="5"/>
      <c r="S94" s="5">
        <v>50</v>
      </c>
      <c r="T94" s="5">
        <f t="shared" si="32"/>
        <v>50</v>
      </c>
      <c r="U94" s="5"/>
      <c r="V94" s="5">
        <v>60</v>
      </c>
      <c r="W94" s="1"/>
      <c r="X94" s="1">
        <f t="shared" si="36"/>
        <v>26.19047619047619</v>
      </c>
      <c r="Y94" s="1">
        <f t="shared" si="37"/>
        <v>14.285714285714285</v>
      </c>
      <c r="Z94" s="1">
        <v>6.6</v>
      </c>
      <c r="AA94" s="1">
        <v>9</v>
      </c>
      <c r="AB94" s="1">
        <v>14</v>
      </c>
      <c r="AC94" s="1">
        <v>11.2</v>
      </c>
      <c r="AD94" s="1">
        <v>13.4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/>
      <c r="AK94" s="1">
        <f t="shared" si="33"/>
        <v>11</v>
      </c>
      <c r="AL94" s="1">
        <f t="shared" si="34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137</v>
      </c>
      <c r="B95" s="1" t="s">
        <v>42</v>
      </c>
      <c r="C95" s="1">
        <v>76</v>
      </c>
      <c r="D95" s="1">
        <v>72</v>
      </c>
      <c r="E95" s="1">
        <v>106</v>
      </c>
      <c r="F95" s="1">
        <v>34</v>
      </c>
      <c r="G95" s="7">
        <v>0.84</v>
      </c>
      <c r="H95" s="1">
        <v>50</v>
      </c>
      <c r="I95" s="1" t="s">
        <v>43</v>
      </c>
      <c r="J95" s="1">
        <v>34</v>
      </c>
      <c r="K95" s="1">
        <f t="shared" si="29"/>
        <v>72</v>
      </c>
      <c r="L95" s="1">
        <f t="shared" si="30"/>
        <v>34</v>
      </c>
      <c r="M95" s="1">
        <v>72</v>
      </c>
      <c r="N95" s="1"/>
      <c r="O95" s="1">
        <v>0</v>
      </c>
      <c r="P95" s="1"/>
      <c r="Q95" s="1">
        <f t="shared" si="31"/>
        <v>6.8</v>
      </c>
      <c r="R95" s="5">
        <f t="shared" ref="R95:R96" si="40">14*Q95-P95-O95-N95-F95</f>
        <v>61.2</v>
      </c>
      <c r="S95" s="5">
        <v>70</v>
      </c>
      <c r="T95" s="5">
        <f t="shared" si="32"/>
        <v>70</v>
      </c>
      <c r="U95" s="5"/>
      <c r="V95" s="5">
        <v>80</v>
      </c>
      <c r="W95" s="1"/>
      <c r="X95" s="1">
        <f t="shared" si="36"/>
        <v>15.294117647058824</v>
      </c>
      <c r="Y95" s="1">
        <f t="shared" si="37"/>
        <v>5</v>
      </c>
      <c r="Z95" s="1">
        <v>4.8607999999999993</v>
      </c>
      <c r="AA95" s="1">
        <v>7</v>
      </c>
      <c r="AB95" s="1">
        <v>12</v>
      </c>
      <c r="AC95" s="1">
        <v>6.2</v>
      </c>
      <c r="AD95" s="1">
        <v>8.6</v>
      </c>
      <c r="AE95" s="1">
        <v>10.6</v>
      </c>
      <c r="AF95" s="1">
        <v>10</v>
      </c>
      <c r="AG95" s="1">
        <v>0</v>
      </c>
      <c r="AH95" s="1">
        <v>10.199999999999999</v>
      </c>
      <c r="AI95" s="1">
        <v>9.8000000000000007</v>
      </c>
      <c r="AJ95" s="1"/>
      <c r="AK95" s="1">
        <f t="shared" si="33"/>
        <v>58.8</v>
      </c>
      <c r="AL95" s="1">
        <f t="shared" si="34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138</v>
      </c>
      <c r="B96" s="1" t="s">
        <v>38</v>
      </c>
      <c r="C96" s="1">
        <v>38.956000000000003</v>
      </c>
      <c r="D96" s="1"/>
      <c r="E96" s="1">
        <v>13.247</v>
      </c>
      <c r="F96" s="1">
        <v>24.706</v>
      </c>
      <c r="G96" s="7">
        <v>1</v>
      </c>
      <c r="H96" s="1">
        <v>120</v>
      </c>
      <c r="I96" s="1" t="s">
        <v>43</v>
      </c>
      <c r="J96" s="1">
        <v>13</v>
      </c>
      <c r="K96" s="1">
        <f t="shared" si="29"/>
        <v>0.24699999999999989</v>
      </c>
      <c r="L96" s="1">
        <f t="shared" si="30"/>
        <v>13.247</v>
      </c>
      <c r="M96" s="1"/>
      <c r="N96" s="1"/>
      <c r="O96" s="1">
        <v>0</v>
      </c>
      <c r="P96" s="1"/>
      <c r="Q96" s="1">
        <f t="shared" si="31"/>
        <v>2.6494</v>
      </c>
      <c r="R96" s="5">
        <f t="shared" si="40"/>
        <v>12.3856</v>
      </c>
      <c r="S96" s="5">
        <v>20</v>
      </c>
      <c r="T96" s="5">
        <f t="shared" si="32"/>
        <v>20</v>
      </c>
      <c r="U96" s="5"/>
      <c r="V96" s="5">
        <v>20</v>
      </c>
      <c r="W96" s="1"/>
      <c r="X96" s="1">
        <f t="shared" si="36"/>
        <v>16.874009209632369</v>
      </c>
      <c r="Y96" s="1">
        <f t="shared" si="37"/>
        <v>9.3251302181626023</v>
      </c>
      <c r="Z96" s="1">
        <v>0.31019999999999998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 t="s">
        <v>87</v>
      </c>
      <c r="AK96" s="1">
        <f t="shared" si="33"/>
        <v>20</v>
      </c>
      <c r="AL96" s="1">
        <f t="shared" si="34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139</v>
      </c>
      <c r="B97" s="1" t="s">
        <v>42</v>
      </c>
      <c r="C97" s="1">
        <v>138</v>
      </c>
      <c r="D97" s="1">
        <v>376</v>
      </c>
      <c r="E97" s="1">
        <v>514</v>
      </c>
      <c r="F97" s="1"/>
      <c r="G97" s="7">
        <v>0.35</v>
      </c>
      <c r="H97" s="1">
        <v>50</v>
      </c>
      <c r="I97" s="1" t="s">
        <v>43</v>
      </c>
      <c r="J97" s="1">
        <v>205</v>
      </c>
      <c r="K97" s="1">
        <f t="shared" si="29"/>
        <v>309</v>
      </c>
      <c r="L97" s="1">
        <f t="shared" si="30"/>
        <v>138</v>
      </c>
      <c r="M97" s="1">
        <v>376</v>
      </c>
      <c r="N97" s="1">
        <v>300</v>
      </c>
      <c r="O97" s="1">
        <v>350</v>
      </c>
      <c r="P97" s="1">
        <v>300</v>
      </c>
      <c r="Q97" s="1">
        <f t="shared" si="31"/>
        <v>27.6</v>
      </c>
      <c r="R97" s="5"/>
      <c r="S97" s="5">
        <f t="shared" si="38"/>
        <v>0</v>
      </c>
      <c r="T97" s="5">
        <f t="shared" si="32"/>
        <v>0</v>
      </c>
      <c r="U97" s="5"/>
      <c r="V97" s="5"/>
      <c r="W97" s="1"/>
      <c r="X97" s="1">
        <f t="shared" si="36"/>
        <v>34.420289855072461</v>
      </c>
      <c r="Y97" s="1">
        <f t="shared" si="37"/>
        <v>34.420289855072461</v>
      </c>
      <c r="Z97" s="1">
        <v>106</v>
      </c>
      <c r="AA97" s="1">
        <v>3</v>
      </c>
      <c r="AB97" s="1">
        <v>67.8</v>
      </c>
      <c r="AC97" s="1">
        <v>88.6</v>
      </c>
      <c r="AD97" s="1">
        <v>53</v>
      </c>
      <c r="AE97" s="1">
        <v>21.6</v>
      </c>
      <c r="AF97" s="1">
        <v>96.2</v>
      </c>
      <c r="AG97" s="1">
        <v>2.6</v>
      </c>
      <c r="AH97" s="1">
        <v>52.4</v>
      </c>
      <c r="AI97" s="1">
        <v>125.6</v>
      </c>
      <c r="AJ97" s="1"/>
      <c r="AK97" s="1">
        <f t="shared" si="33"/>
        <v>0</v>
      </c>
      <c r="AL97" s="1">
        <f t="shared" si="34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4" t="s">
        <v>140</v>
      </c>
      <c r="B98" s="14" t="s">
        <v>38</v>
      </c>
      <c r="C98" s="14"/>
      <c r="D98" s="14">
        <v>383.65300000000002</v>
      </c>
      <c r="E98" s="14">
        <v>383.65300000000002</v>
      </c>
      <c r="F98" s="14"/>
      <c r="G98" s="15">
        <v>0</v>
      </c>
      <c r="H98" s="14" t="e">
        <v>#N/A</v>
      </c>
      <c r="I98" s="14" t="s">
        <v>40</v>
      </c>
      <c r="J98" s="14"/>
      <c r="K98" s="14">
        <f t="shared" si="29"/>
        <v>383.65300000000002</v>
      </c>
      <c r="L98" s="14">
        <f t="shared" si="30"/>
        <v>0</v>
      </c>
      <c r="M98" s="14">
        <v>383.65300000000002</v>
      </c>
      <c r="N98" s="14"/>
      <c r="O98" s="14">
        <v>0</v>
      </c>
      <c r="P98" s="14"/>
      <c r="Q98" s="14">
        <f t="shared" si="31"/>
        <v>0</v>
      </c>
      <c r="R98" s="16"/>
      <c r="S98" s="5">
        <f t="shared" si="38"/>
        <v>0</v>
      </c>
      <c r="T98" s="5">
        <f t="shared" si="32"/>
        <v>0</v>
      </c>
      <c r="U98" s="5"/>
      <c r="V98" s="16">
        <v>60</v>
      </c>
      <c r="W98" s="14"/>
      <c r="X98" s="1" t="e">
        <f t="shared" si="36"/>
        <v>#DIV/0!</v>
      </c>
      <c r="Y98" s="14" t="e">
        <f t="shared" si="37"/>
        <v>#DIV/0!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/>
      <c r="AK98" s="1">
        <f t="shared" si="33"/>
        <v>0</v>
      </c>
      <c r="AL98" s="1">
        <f t="shared" si="34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141</v>
      </c>
      <c r="B99" s="1" t="s">
        <v>38</v>
      </c>
      <c r="C99" s="1">
        <v>239.977</v>
      </c>
      <c r="D99" s="1">
        <v>564.75</v>
      </c>
      <c r="E99" s="1">
        <v>509.11900000000003</v>
      </c>
      <c r="F99" s="1">
        <v>160.37899999999999</v>
      </c>
      <c r="G99" s="7">
        <v>1</v>
      </c>
      <c r="H99" s="1">
        <v>50</v>
      </c>
      <c r="I99" s="1" t="s">
        <v>43</v>
      </c>
      <c r="J99" s="1">
        <v>294.10000000000002</v>
      </c>
      <c r="K99" s="1">
        <f t="shared" si="29"/>
        <v>215.01900000000001</v>
      </c>
      <c r="L99" s="1">
        <f t="shared" si="30"/>
        <v>305.19500000000005</v>
      </c>
      <c r="M99" s="1">
        <v>203.92400000000001</v>
      </c>
      <c r="N99" s="1">
        <v>200</v>
      </c>
      <c r="O99" s="1">
        <v>130</v>
      </c>
      <c r="P99" s="1"/>
      <c r="Q99" s="1">
        <f t="shared" si="31"/>
        <v>61.039000000000009</v>
      </c>
      <c r="R99" s="5">
        <f t="shared" ref="R99:R107" si="41">14*Q99-P99-O99-N99-F99</f>
        <v>364.16700000000014</v>
      </c>
      <c r="S99" s="5">
        <v>300</v>
      </c>
      <c r="T99" s="5">
        <f t="shared" si="32"/>
        <v>200</v>
      </c>
      <c r="U99" s="5">
        <v>100</v>
      </c>
      <c r="V99" s="5">
        <v>300</v>
      </c>
      <c r="W99" s="1"/>
      <c r="X99" s="1">
        <f t="shared" si="36"/>
        <v>12.948754075263354</v>
      </c>
      <c r="Y99" s="1">
        <f t="shared" si="37"/>
        <v>8.0338635954062152</v>
      </c>
      <c r="Z99" s="1">
        <v>55.732800000000012</v>
      </c>
      <c r="AA99" s="1">
        <v>59.5792</v>
      </c>
      <c r="AB99" s="1">
        <v>41.269000000000013</v>
      </c>
      <c r="AC99" s="1">
        <v>66.400400000000019</v>
      </c>
      <c r="AD99" s="1">
        <v>52.758600000000023</v>
      </c>
      <c r="AE99" s="1">
        <v>52.132800000000003</v>
      </c>
      <c r="AF99" s="1">
        <v>61.443600000000018</v>
      </c>
      <c r="AG99" s="1">
        <v>0.68699999999998906</v>
      </c>
      <c r="AH99" s="1">
        <v>0</v>
      </c>
      <c r="AI99" s="1">
        <v>64.251999999999995</v>
      </c>
      <c r="AJ99" s="1"/>
      <c r="AK99" s="1">
        <f t="shared" si="33"/>
        <v>200</v>
      </c>
      <c r="AL99" s="1">
        <f t="shared" si="34"/>
        <v>100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142</v>
      </c>
      <c r="B100" s="1" t="s">
        <v>42</v>
      </c>
      <c r="C100" s="1">
        <v>268</v>
      </c>
      <c r="D100" s="1">
        <v>656</v>
      </c>
      <c r="E100" s="1">
        <v>793</v>
      </c>
      <c r="F100" s="1">
        <v>89</v>
      </c>
      <c r="G100" s="7">
        <v>0.35</v>
      </c>
      <c r="H100" s="1">
        <v>50</v>
      </c>
      <c r="I100" s="1" t="s">
        <v>43</v>
      </c>
      <c r="J100" s="1">
        <v>503.2</v>
      </c>
      <c r="K100" s="1">
        <f t="shared" ref="K100:K117" si="42">E100-J100</f>
        <v>289.8</v>
      </c>
      <c r="L100" s="1">
        <f t="shared" si="30"/>
        <v>497</v>
      </c>
      <c r="M100" s="1">
        <v>296</v>
      </c>
      <c r="N100" s="1">
        <v>400</v>
      </c>
      <c r="O100" s="1">
        <v>380</v>
      </c>
      <c r="P100" s="1">
        <v>300</v>
      </c>
      <c r="Q100" s="1">
        <f t="shared" si="31"/>
        <v>99.4</v>
      </c>
      <c r="R100" s="5">
        <f t="shared" si="41"/>
        <v>222.60000000000014</v>
      </c>
      <c r="S100" s="5">
        <f>V100</f>
        <v>350</v>
      </c>
      <c r="T100" s="5">
        <f t="shared" si="32"/>
        <v>250</v>
      </c>
      <c r="U100" s="5">
        <v>100</v>
      </c>
      <c r="V100" s="5">
        <v>350</v>
      </c>
      <c r="W100" s="1" t="s">
        <v>44</v>
      </c>
      <c r="X100" s="1">
        <f t="shared" si="36"/>
        <v>15.28169014084507</v>
      </c>
      <c r="Y100" s="1">
        <f t="shared" si="37"/>
        <v>11.76056338028169</v>
      </c>
      <c r="Z100" s="1">
        <v>109.6</v>
      </c>
      <c r="AA100" s="1">
        <v>96.8</v>
      </c>
      <c r="AB100" s="1">
        <v>99.6</v>
      </c>
      <c r="AC100" s="1">
        <v>99.6</v>
      </c>
      <c r="AD100" s="1">
        <v>96.2</v>
      </c>
      <c r="AE100" s="1">
        <v>88.8</v>
      </c>
      <c r="AF100" s="1">
        <v>100.6</v>
      </c>
      <c r="AG100" s="1">
        <v>3</v>
      </c>
      <c r="AH100" s="1">
        <v>29.6</v>
      </c>
      <c r="AI100" s="1">
        <v>147.4</v>
      </c>
      <c r="AJ100" s="1" t="s">
        <v>44</v>
      </c>
      <c r="AK100" s="1">
        <f t="shared" si="33"/>
        <v>87.5</v>
      </c>
      <c r="AL100" s="1">
        <f t="shared" si="34"/>
        <v>35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143</v>
      </c>
      <c r="B101" s="1" t="s">
        <v>42</v>
      </c>
      <c r="C101" s="1"/>
      <c r="D101" s="1">
        <v>138</v>
      </c>
      <c r="E101" s="1">
        <v>31</v>
      </c>
      <c r="F101" s="1">
        <v>90</v>
      </c>
      <c r="G101" s="7">
        <v>0.3</v>
      </c>
      <c r="H101" s="1">
        <v>45</v>
      </c>
      <c r="I101" s="1" t="s">
        <v>43</v>
      </c>
      <c r="J101" s="1">
        <v>29</v>
      </c>
      <c r="K101" s="1">
        <f t="shared" si="42"/>
        <v>2</v>
      </c>
      <c r="L101" s="1">
        <f t="shared" si="30"/>
        <v>31</v>
      </c>
      <c r="M101" s="1"/>
      <c r="N101" s="1"/>
      <c r="O101" s="1">
        <v>0</v>
      </c>
      <c r="P101" s="1"/>
      <c r="Q101" s="1">
        <f t="shared" si="31"/>
        <v>6.2</v>
      </c>
      <c r="R101" s="5"/>
      <c r="S101" s="5">
        <v>30</v>
      </c>
      <c r="T101" s="5">
        <f t="shared" si="32"/>
        <v>30</v>
      </c>
      <c r="U101" s="5"/>
      <c r="V101" s="5">
        <v>50</v>
      </c>
      <c r="W101" s="1"/>
      <c r="X101" s="1">
        <f t="shared" si="36"/>
        <v>19.35483870967742</v>
      </c>
      <c r="Y101" s="1">
        <f t="shared" si="37"/>
        <v>14.516129032258064</v>
      </c>
      <c r="Z101" s="1">
        <v>2.4</v>
      </c>
      <c r="AA101" s="1">
        <v>12</v>
      </c>
      <c r="AB101" s="1">
        <v>3</v>
      </c>
      <c r="AC101" s="1">
        <v>0</v>
      </c>
      <c r="AD101" s="1">
        <v>9.4</v>
      </c>
      <c r="AE101" s="1">
        <v>0.4</v>
      </c>
      <c r="AF101" s="1">
        <v>6</v>
      </c>
      <c r="AG101" s="1">
        <v>0</v>
      </c>
      <c r="AH101" s="1">
        <v>0</v>
      </c>
      <c r="AI101" s="1">
        <v>0</v>
      </c>
      <c r="AJ101" s="1" t="s">
        <v>87</v>
      </c>
      <c r="AK101" s="1">
        <f t="shared" si="33"/>
        <v>9</v>
      </c>
      <c r="AL101" s="1">
        <f t="shared" si="34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144</v>
      </c>
      <c r="B102" s="1" t="s">
        <v>42</v>
      </c>
      <c r="C102" s="1"/>
      <c r="D102" s="1"/>
      <c r="E102" s="1"/>
      <c r="F102" s="1"/>
      <c r="G102" s="7">
        <v>0.18</v>
      </c>
      <c r="H102" s="1" t="e">
        <v>#N/A</v>
      </c>
      <c r="I102" s="1" t="s">
        <v>43</v>
      </c>
      <c r="J102" s="1"/>
      <c r="K102" s="1">
        <f t="shared" si="42"/>
        <v>0</v>
      </c>
      <c r="L102" s="1">
        <f t="shared" si="30"/>
        <v>0</v>
      </c>
      <c r="M102" s="1"/>
      <c r="N102" s="1"/>
      <c r="O102" s="1">
        <v>0</v>
      </c>
      <c r="P102" s="1"/>
      <c r="Q102" s="1">
        <f t="shared" ref="Q102:Q117" si="43">L102/5</f>
        <v>0</v>
      </c>
      <c r="R102" s="5">
        <v>20</v>
      </c>
      <c r="S102" s="5">
        <v>40</v>
      </c>
      <c r="T102" s="5">
        <f t="shared" si="32"/>
        <v>40</v>
      </c>
      <c r="U102" s="5"/>
      <c r="V102" s="5">
        <v>50</v>
      </c>
      <c r="W102" s="23" t="s">
        <v>171</v>
      </c>
      <c r="X102" s="1" t="e">
        <f t="shared" si="36"/>
        <v>#DIV/0!</v>
      </c>
      <c r="Y102" s="1" t="e">
        <f t="shared" si="37"/>
        <v>#DIV/0!</v>
      </c>
      <c r="Z102" s="1">
        <v>0</v>
      </c>
      <c r="AA102" s="1">
        <v>0</v>
      </c>
      <c r="AB102" s="1">
        <v>0</v>
      </c>
      <c r="AC102" s="1">
        <v>9.1999999999999993</v>
      </c>
      <c r="AD102" s="1">
        <v>14.6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 t="s">
        <v>145</v>
      </c>
      <c r="AK102" s="1">
        <f t="shared" si="33"/>
        <v>7.1999999999999993</v>
      </c>
      <c r="AL102" s="1">
        <f t="shared" si="34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146</v>
      </c>
      <c r="B103" s="1" t="s">
        <v>42</v>
      </c>
      <c r="C103" s="1"/>
      <c r="D103" s="1"/>
      <c r="E103" s="1"/>
      <c r="F103" s="1"/>
      <c r="G103" s="7">
        <v>0.18</v>
      </c>
      <c r="H103" s="1" t="e">
        <v>#N/A</v>
      </c>
      <c r="I103" s="1" t="s">
        <v>43</v>
      </c>
      <c r="J103" s="1"/>
      <c r="K103" s="1">
        <f t="shared" si="42"/>
        <v>0</v>
      </c>
      <c r="L103" s="1">
        <f t="shared" si="30"/>
        <v>0</v>
      </c>
      <c r="M103" s="1"/>
      <c r="N103" s="1"/>
      <c r="O103" s="1">
        <v>0</v>
      </c>
      <c r="P103" s="1"/>
      <c r="Q103" s="1">
        <f t="shared" si="43"/>
        <v>0</v>
      </c>
      <c r="R103" s="5">
        <v>20</v>
      </c>
      <c r="S103" s="5">
        <v>40</v>
      </c>
      <c r="T103" s="5">
        <f t="shared" si="32"/>
        <v>40</v>
      </c>
      <c r="U103" s="5"/>
      <c r="V103" s="5">
        <v>50</v>
      </c>
      <c r="W103" s="23" t="s">
        <v>171</v>
      </c>
      <c r="X103" s="1" t="e">
        <f t="shared" si="36"/>
        <v>#DIV/0!</v>
      </c>
      <c r="Y103" s="1" t="e">
        <f t="shared" si="37"/>
        <v>#DIV/0!</v>
      </c>
      <c r="Z103" s="1">
        <v>0</v>
      </c>
      <c r="AA103" s="1">
        <v>0</v>
      </c>
      <c r="AB103" s="1">
        <v>3.2</v>
      </c>
      <c r="AC103" s="1">
        <v>14.4</v>
      </c>
      <c r="AD103" s="1">
        <v>13.8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 t="s">
        <v>145</v>
      </c>
      <c r="AK103" s="1">
        <f t="shared" si="33"/>
        <v>7.1999999999999993</v>
      </c>
      <c r="AL103" s="1">
        <f t="shared" si="34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147</v>
      </c>
      <c r="B104" s="1" t="s">
        <v>42</v>
      </c>
      <c r="C104" s="1"/>
      <c r="D104" s="1"/>
      <c r="E104" s="1">
        <v>-1</v>
      </c>
      <c r="F104" s="1"/>
      <c r="G104" s="7">
        <v>0.18</v>
      </c>
      <c r="H104" s="1" t="e">
        <v>#N/A</v>
      </c>
      <c r="I104" s="1" t="s">
        <v>43</v>
      </c>
      <c r="J104" s="1"/>
      <c r="K104" s="1">
        <f t="shared" si="42"/>
        <v>-1</v>
      </c>
      <c r="L104" s="1">
        <f t="shared" si="30"/>
        <v>-1</v>
      </c>
      <c r="M104" s="1"/>
      <c r="N104" s="1"/>
      <c r="O104" s="1">
        <v>0</v>
      </c>
      <c r="P104" s="1"/>
      <c r="Q104" s="1">
        <f t="shared" si="43"/>
        <v>-0.2</v>
      </c>
      <c r="R104" s="5">
        <v>20</v>
      </c>
      <c r="S104" s="5">
        <v>40</v>
      </c>
      <c r="T104" s="5">
        <f t="shared" si="32"/>
        <v>40</v>
      </c>
      <c r="U104" s="5"/>
      <c r="V104" s="5">
        <v>50</v>
      </c>
      <c r="W104" s="23" t="s">
        <v>171</v>
      </c>
      <c r="X104" s="1">
        <f t="shared" si="36"/>
        <v>-200</v>
      </c>
      <c r="Y104" s="1">
        <f t="shared" si="37"/>
        <v>0</v>
      </c>
      <c r="Z104" s="1">
        <v>0</v>
      </c>
      <c r="AA104" s="1">
        <v>0</v>
      </c>
      <c r="AB104" s="1">
        <v>0</v>
      </c>
      <c r="AC104" s="1">
        <v>15.2</v>
      </c>
      <c r="AD104" s="1">
        <v>8.8000000000000007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 t="s">
        <v>145</v>
      </c>
      <c r="AK104" s="1">
        <f t="shared" si="33"/>
        <v>7.1999999999999993</v>
      </c>
      <c r="AL104" s="1">
        <f t="shared" si="34"/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148</v>
      </c>
      <c r="B105" s="1" t="s">
        <v>42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43</v>
      </c>
      <c r="J105" s="1"/>
      <c r="K105" s="1">
        <f t="shared" si="42"/>
        <v>0</v>
      </c>
      <c r="L105" s="1">
        <f t="shared" si="30"/>
        <v>0</v>
      </c>
      <c r="M105" s="1"/>
      <c r="N105" s="1"/>
      <c r="O105" s="1">
        <v>0</v>
      </c>
      <c r="P105" s="1"/>
      <c r="Q105" s="1">
        <f t="shared" si="43"/>
        <v>0</v>
      </c>
      <c r="R105" s="5">
        <v>20</v>
      </c>
      <c r="S105" s="5">
        <v>40</v>
      </c>
      <c r="T105" s="5">
        <f t="shared" si="32"/>
        <v>40</v>
      </c>
      <c r="U105" s="5"/>
      <c r="V105" s="5">
        <v>50</v>
      </c>
      <c r="W105" s="23" t="s">
        <v>171</v>
      </c>
      <c r="X105" s="1" t="e">
        <f t="shared" si="36"/>
        <v>#DIV/0!</v>
      </c>
      <c r="Y105" s="1" t="e">
        <f t="shared" si="37"/>
        <v>#DIV/0!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 t="s">
        <v>145</v>
      </c>
      <c r="AK105" s="1">
        <f t="shared" si="33"/>
        <v>7.1999999999999993</v>
      </c>
      <c r="AL105" s="1">
        <f t="shared" si="34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149</v>
      </c>
      <c r="B106" s="1" t="s">
        <v>42</v>
      </c>
      <c r="C106" s="1">
        <v>31</v>
      </c>
      <c r="D106" s="1"/>
      <c r="E106" s="1">
        <v>30</v>
      </c>
      <c r="F106" s="1"/>
      <c r="G106" s="7">
        <v>0.18</v>
      </c>
      <c r="H106" s="1">
        <v>120</v>
      </c>
      <c r="I106" s="1" t="s">
        <v>43</v>
      </c>
      <c r="J106" s="1">
        <v>37</v>
      </c>
      <c r="K106" s="1">
        <f t="shared" si="42"/>
        <v>-7</v>
      </c>
      <c r="L106" s="1">
        <f t="shared" si="30"/>
        <v>30</v>
      </c>
      <c r="M106" s="1"/>
      <c r="N106" s="1"/>
      <c r="O106" s="1">
        <v>24</v>
      </c>
      <c r="P106" s="1"/>
      <c r="Q106" s="1">
        <f t="shared" si="43"/>
        <v>6</v>
      </c>
      <c r="R106" s="5">
        <f>13*Q106-P106-O106-N106-F106</f>
        <v>54</v>
      </c>
      <c r="S106" s="5">
        <v>50</v>
      </c>
      <c r="T106" s="5">
        <f t="shared" si="32"/>
        <v>50</v>
      </c>
      <c r="U106" s="5"/>
      <c r="V106" s="5">
        <v>50</v>
      </c>
      <c r="W106" s="23" t="s">
        <v>171</v>
      </c>
      <c r="X106" s="1">
        <f t="shared" si="36"/>
        <v>12.333333333333334</v>
      </c>
      <c r="Y106" s="1">
        <f t="shared" si="37"/>
        <v>4</v>
      </c>
      <c r="Z106" s="1">
        <v>3.6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 t="s">
        <v>87</v>
      </c>
      <c r="AK106" s="1">
        <f t="shared" si="33"/>
        <v>9</v>
      </c>
      <c r="AL106" s="1">
        <f t="shared" si="34"/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150</v>
      </c>
      <c r="B107" s="1" t="s">
        <v>42</v>
      </c>
      <c r="C107" s="1">
        <v>249</v>
      </c>
      <c r="D107" s="1">
        <v>616</v>
      </c>
      <c r="E107" s="1">
        <v>641</v>
      </c>
      <c r="F107" s="1">
        <v>195</v>
      </c>
      <c r="G107" s="7">
        <v>0.28000000000000003</v>
      </c>
      <c r="H107" s="1">
        <v>50</v>
      </c>
      <c r="I107" s="1" t="s">
        <v>43</v>
      </c>
      <c r="J107" s="1">
        <v>435</v>
      </c>
      <c r="K107" s="1">
        <f t="shared" si="42"/>
        <v>206</v>
      </c>
      <c r="L107" s="1">
        <f t="shared" si="30"/>
        <v>441</v>
      </c>
      <c r="M107" s="1">
        <v>200</v>
      </c>
      <c r="N107" s="1">
        <v>300</v>
      </c>
      <c r="O107" s="1">
        <v>270</v>
      </c>
      <c r="P107" s="1">
        <v>300</v>
      </c>
      <c r="Q107" s="1">
        <f t="shared" si="43"/>
        <v>88.2</v>
      </c>
      <c r="R107" s="5">
        <f t="shared" si="41"/>
        <v>169.79999999999995</v>
      </c>
      <c r="S107" s="5">
        <v>220</v>
      </c>
      <c r="T107" s="5">
        <f t="shared" si="32"/>
        <v>220</v>
      </c>
      <c r="U107" s="5"/>
      <c r="V107" s="5">
        <v>250</v>
      </c>
      <c r="W107" s="1"/>
      <c r="X107" s="1">
        <f t="shared" si="36"/>
        <v>14.569160997732427</v>
      </c>
      <c r="Y107" s="1">
        <f t="shared" si="37"/>
        <v>12.074829931972788</v>
      </c>
      <c r="Z107" s="1">
        <v>99</v>
      </c>
      <c r="AA107" s="1">
        <v>70.400000000000006</v>
      </c>
      <c r="AB107" s="1">
        <v>75</v>
      </c>
      <c r="AC107" s="1">
        <v>62.8</v>
      </c>
      <c r="AD107" s="1">
        <v>81</v>
      </c>
      <c r="AE107" s="1">
        <v>76</v>
      </c>
      <c r="AF107" s="1">
        <v>28.2</v>
      </c>
      <c r="AG107" s="1">
        <v>75</v>
      </c>
      <c r="AH107" s="1">
        <v>65.400000000000006</v>
      </c>
      <c r="AI107" s="1">
        <v>0</v>
      </c>
      <c r="AJ107" s="1" t="s">
        <v>151</v>
      </c>
      <c r="AK107" s="1">
        <f t="shared" si="33"/>
        <v>61.600000000000009</v>
      </c>
      <c r="AL107" s="1">
        <f t="shared" si="34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4" t="s">
        <v>152</v>
      </c>
      <c r="B108" s="14" t="s">
        <v>42</v>
      </c>
      <c r="C108" s="14"/>
      <c r="D108" s="14">
        <v>120</v>
      </c>
      <c r="E108" s="14">
        <v>120</v>
      </c>
      <c r="F108" s="14"/>
      <c r="G108" s="15">
        <v>0</v>
      </c>
      <c r="H108" s="14" t="e">
        <v>#N/A</v>
      </c>
      <c r="I108" s="14" t="s">
        <v>40</v>
      </c>
      <c r="J108" s="14"/>
      <c r="K108" s="14">
        <f t="shared" si="42"/>
        <v>120</v>
      </c>
      <c r="L108" s="14">
        <f t="shared" si="30"/>
        <v>0</v>
      </c>
      <c r="M108" s="14">
        <v>120</v>
      </c>
      <c r="N108" s="14"/>
      <c r="O108" s="14">
        <v>0</v>
      </c>
      <c r="P108" s="14"/>
      <c r="Q108" s="14">
        <f t="shared" si="43"/>
        <v>0</v>
      </c>
      <c r="R108" s="16"/>
      <c r="S108" s="5">
        <f t="shared" si="38"/>
        <v>0</v>
      </c>
      <c r="T108" s="5">
        <f t="shared" si="32"/>
        <v>0</v>
      </c>
      <c r="U108" s="5"/>
      <c r="V108" s="16">
        <v>100</v>
      </c>
      <c r="W108" s="14"/>
      <c r="X108" s="1" t="e">
        <f t="shared" si="36"/>
        <v>#DIV/0!</v>
      </c>
      <c r="Y108" s="14" t="e">
        <f t="shared" si="37"/>
        <v>#DIV/0!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/>
      <c r="AK108" s="1">
        <f t="shared" si="33"/>
        <v>0</v>
      </c>
      <c r="AL108" s="1">
        <f t="shared" si="34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153</v>
      </c>
      <c r="B109" s="1" t="s">
        <v>42</v>
      </c>
      <c r="C109" s="1">
        <v>294</v>
      </c>
      <c r="D109" s="1">
        <v>536</v>
      </c>
      <c r="E109" s="1">
        <v>731</v>
      </c>
      <c r="F109" s="1">
        <v>42</v>
      </c>
      <c r="G109" s="7">
        <v>0.28000000000000003</v>
      </c>
      <c r="H109" s="1">
        <v>45</v>
      </c>
      <c r="I109" s="1" t="s">
        <v>43</v>
      </c>
      <c r="J109" s="1">
        <v>406</v>
      </c>
      <c r="K109" s="1">
        <f t="shared" si="42"/>
        <v>325</v>
      </c>
      <c r="L109" s="1">
        <f t="shared" si="30"/>
        <v>403</v>
      </c>
      <c r="M109" s="1">
        <v>328</v>
      </c>
      <c r="N109" s="1">
        <v>400</v>
      </c>
      <c r="O109" s="1">
        <v>300</v>
      </c>
      <c r="P109" s="1">
        <v>300</v>
      </c>
      <c r="Q109" s="1">
        <f t="shared" si="43"/>
        <v>80.599999999999994</v>
      </c>
      <c r="R109" s="5">
        <f t="shared" ref="R109" si="44">14*Q109-P109-O109-N109-F109</f>
        <v>86.399999999999864</v>
      </c>
      <c r="S109" s="5">
        <v>130</v>
      </c>
      <c r="T109" s="5">
        <f t="shared" si="32"/>
        <v>130</v>
      </c>
      <c r="U109" s="5"/>
      <c r="V109" s="5">
        <v>150</v>
      </c>
      <c r="W109" s="1"/>
      <c r="X109" s="1">
        <f t="shared" si="36"/>
        <v>14.540942928039703</v>
      </c>
      <c r="Y109" s="1">
        <f t="shared" si="37"/>
        <v>12.928039702233251</v>
      </c>
      <c r="Z109" s="1">
        <v>106.4</v>
      </c>
      <c r="AA109" s="1">
        <v>66.8</v>
      </c>
      <c r="AB109" s="1">
        <v>79.8</v>
      </c>
      <c r="AC109" s="1">
        <v>87.2</v>
      </c>
      <c r="AD109" s="1">
        <v>93.2</v>
      </c>
      <c r="AE109" s="1">
        <v>75</v>
      </c>
      <c r="AF109" s="1">
        <v>54</v>
      </c>
      <c r="AG109" s="1">
        <v>0</v>
      </c>
      <c r="AH109" s="1">
        <v>0</v>
      </c>
      <c r="AI109" s="1">
        <v>0</v>
      </c>
      <c r="AJ109" s="1" t="s">
        <v>154</v>
      </c>
      <c r="AK109" s="1">
        <f t="shared" si="33"/>
        <v>36.400000000000006</v>
      </c>
      <c r="AL109" s="1">
        <f t="shared" si="34"/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155</v>
      </c>
      <c r="B110" s="1" t="s">
        <v>42</v>
      </c>
      <c r="C110" s="1">
        <v>10</v>
      </c>
      <c r="D110" s="1">
        <v>216</v>
      </c>
      <c r="E110" s="1">
        <v>84</v>
      </c>
      <c r="F110" s="1">
        <v>120</v>
      </c>
      <c r="G110" s="7">
        <v>0.28000000000000003</v>
      </c>
      <c r="H110" s="1">
        <v>45</v>
      </c>
      <c r="I110" s="1" t="s">
        <v>43</v>
      </c>
      <c r="J110" s="1">
        <v>94</v>
      </c>
      <c r="K110" s="1">
        <f t="shared" si="42"/>
        <v>-10</v>
      </c>
      <c r="L110" s="1">
        <f t="shared" si="30"/>
        <v>84</v>
      </c>
      <c r="M110" s="1"/>
      <c r="N110" s="1">
        <v>100</v>
      </c>
      <c r="O110" s="1">
        <v>170</v>
      </c>
      <c r="P110" s="1"/>
      <c r="Q110" s="1">
        <f t="shared" si="43"/>
        <v>16.8</v>
      </c>
      <c r="R110" s="5"/>
      <c r="S110" s="5">
        <f t="shared" si="38"/>
        <v>0</v>
      </c>
      <c r="T110" s="5">
        <f t="shared" si="32"/>
        <v>0</v>
      </c>
      <c r="U110" s="5"/>
      <c r="V110" s="5"/>
      <c r="W110" s="1"/>
      <c r="X110" s="1">
        <f t="shared" si="36"/>
        <v>23.214285714285712</v>
      </c>
      <c r="Y110" s="1">
        <f t="shared" si="37"/>
        <v>23.214285714285712</v>
      </c>
      <c r="Z110" s="1">
        <v>33.6</v>
      </c>
      <c r="AA110" s="1">
        <v>28</v>
      </c>
      <c r="AB110" s="1">
        <v>24.6</v>
      </c>
      <c r="AC110" s="1">
        <v>26.2</v>
      </c>
      <c r="AD110" s="1">
        <v>41.2</v>
      </c>
      <c r="AE110" s="1">
        <v>34.799999999999997</v>
      </c>
      <c r="AF110" s="1">
        <v>27.8</v>
      </c>
      <c r="AG110" s="1">
        <v>38.4</v>
      </c>
      <c r="AH110" s="1">
        <v>28.4</v>
      </c>
      <c r="AI110" s="1">
        <v>0</v>
      </c>
      <c r="AJ110" s="1" t="s">
        <v>156</v>
      </c>
      <c r="AK110" s="1">
        <f t="shared" si="33"/>
        <v>0</v>
      </c>
      <c r="AL110" s="1">
        <f t="shared" si="34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4" t="s">
        <v>157</v>
      </c>
      <c r="B111" s="14" t="s">
        <v>42</v>
      </c>
      <c r="C111" s="14"/>
      <c r="D111" s="14">
        <v>48</v>
      </c>
      <c r="E111" s="14">
        <v>48</v>
      </c>
      <c r="F111" s="14"/>
      <c r="G111" s="15">
        <v>0</v>
      </c>
      <c r="H111" s="14" t="e">
        <v>#N/A</v>
      </c>
      <c r="I111" s="14" t="s">
        <v>40</v>
      </c>
      <c r="J111" s="14"/>
      <c r="K111" s="14">
        <f t="shared" si="42"/>
        <v>48</v>
      </c>
      <c r="L111" s="14">
        <f t="shared" si="30"/>
        <v>0</v>
      </c>
      <c r="M111" s="14">
        <v>48</v>
      </c>
      <c r="N111" s="14"/>
      <c r="O111" s="14">
        <v>0</v>
      </c>
      <c r="P111" s="14"/>
      <c r="Q111" s="14">
        <f t="shared" si="43"/>
        <v>0</v>
      </c>
      <c r="R111" s="16"/>
      <c r="S111" s="5">
        <f t="shared" si="38"/>
        <v>0</v>
      </c>
      <c r="T111" s="5">
        <f t="shared" si="32"/>
        <v>0</v>
      </c>
      <c r="U111" s="5"/>
      <c r="V111" s="16"/>
      <c r="W111" s="14"/>
      <c r="X111" s="1" t="e">
        <f t="shared" si="36"/>
        <v>#DIV/0!</v>
      </c>
      <c r="Y111" s="14" t="e">
        <f t="shared" si="37"/>
        <v>#DIV/0!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/>
      <c r="AK111" s="1">
        <f t="shared" si="33"/>
        <v>0</v>
      </c>
      <c r="AL111" s="1">
        <f t="shared" si="34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158</v>
      </c>
      <c r="B112" s="1" t="s">
        <v>42</v>
      </c>
      <c r="C112" s="1">
        <v>70</v>
      </c>
      <c r="D112" s="1">
        <v>544</v>
      </c>
      <c r="E112" s="1">
        <v>487</v>
      </c>
      <c r="F112" s="1">
        <v>97</v>
      </c>
      <c r="G112" s="7">
        <v>0.28000000000000003</v>
      </c>
      <c r="H112" s="1">
        <v>45</v>
      </c>
      <c r="I112" s="1" t="s">
        <v>43</v>
      </c>
      <c r="J112" s="1">
        <v>229</v>
      </c>
      <c r="K112" s="1">
        <f t="shared" si="42"/>
        <v>258</v>
      </c>
      <c r="L112" s="1">
        <f t="shared" si="30"/>
        <v>191</v>
      </c>
      <c r="M112" s="1">
        <v>296</v>
      </c>
      <c r="N112" s="1">
        <v>200</v>
      </c>
      <c r="O112" s="1">
        <v>235</v>
      </c>
      <c r="P112" s="1">
        <v>200</v>
      </c>
      <c r="Q112" s="1">
        <f t="shared" si="43"/>
        <v>38.200000000000003</v>
      </c>
      <c r="R112" s="5"/>
      <c r="S112" s="5">
        <f t="shared" si="38"/>
        <v>0</v>
      </c>
      <c r="T112" s="5">
        <f t="shared" si="32"/>
        <v>0</v>
      </c>
      <c r="U112" s="5"/>
      <c r="V112" s="5"/>
      <c r="W112" s="1"/>
      <c r="X112" s="1">
        <f t="shared" si="36"/>
        <v>19.162303664921463</v>
      </c>
      <c r="Y112" s="1">
        <f t="shared" si="37"/>
        <v>19.162303664921463</v>
      </c>
      <c r="Z112" s="1">
        <v>68.2</v>
      </c>
      <c r="AA112" s="1">
        <v>46.8</v>
      </c>
      <c r="AB112" s="1">
        <v>48.6</v>
      </c>
      <c r="AC112" s="1">
        <v>44.4</v>
      </c>
      <c r="AD112" s="1">
        <v>46.6</v>
      </c>
      <c r="AE112" s="1">
        <v>39.200000000000003</v>
      </c>
      <c r="AF112" s="1">
        <v>38</v>
      </c>
      <c r="AG112" s="1">
        <v>49.8</v>
      </c>
      <c r="AH112" s="1">
        <v>34.6</v>
      </c>
      <c r="AI112" s="1">
        <v>0</v>
      </c>
      <c r="AJ112" s="1" t="s">
        <v>159</v>
      </c>
      <c r="AK112" s="1">
        <f t="shared" si="33"/>
        <v>0</v>
      </c>
      <c r="AL112" s="1">
        <f t="shared" si="34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160</v>
      </c>
      <c r="B113" s="1" t="s">
        <v>42</v>
      </c>
      <c r="C113" s="1"/>
      <c r="D113" s="1">
        <v>368</v>
      </c>
      <c r="E113" s="1">
        <v>189</v>
      </c>
      <c r="F113" s="1">
        <v>173</v>
      </c>
      <c r="G113" s="7">
        <v>0.33</v>
      </c>
      <c r="H113" s="1">
        <v>45</v>
      </c>
      <c r="I113" s="1" t="s">
        <v>43</v>
      </c>
      <c r="J113" s="1">
        <v>33</v>
      </c>
      <c r="K113" s="1">
        <f t="shared" si="42"/>
        <v>156</v>
      </c>
      <c r="L113" s="1">
        <f t="shared" si="30"/>
        <v>37</v>
      </c>
      <c r="M113" s="1">
        <v>152</v>
      </c>
      <c r="N113" s="1"/>
      <c r="O113" s="1">
        <v>0</v>
      </c>
      <c r="P113" s="1"/>
      <c r="Q113" s="1">
        <f t="shared" si="43"/>
        <v>7.4</v>
      </c>
      <c r="R113" s="5"/>
      <c r="S113" s="5">
        <f t="shared" si="38"/>
        <v>0</v>
      </c>
      <c r="T113" s="5">
        <f t="shared" si="32"/>
        <v>0</v>
      </c>
      <c r="U113" s="5"/>
      <c r="V113" s="5"/>
      <c r="W113" s="1"/>
      <c r="X113" s="1">
        <f t="shared" si="36"/>
        <v>23.378378378378379</v>
      </c>
      <c r="Y113" s="1">
        <f t="shared" si="37"/>
        <v>23.378378378378379</v>
      </c>
      <c r="Z113" s="1">
        <v>9.1999999999999993</v>
      </c>
      <c r="AA113" s="1">
        <v>18</v>
      </c>
      <c r="AB113" s="1">
        <v>6</v>
      </c>
      <c r="AC113" s="1">
        <v>0</v>
      </c>
      <c r="AD113" s="1">
        <v>9.6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 t="s">
        <v>161</v>
      </c>
      <c r="AK113" s="1">
        <f t="shared" si="33"/>
        <v>0</v>
      </c>
      <c r="AL113" s="1">
        <f t="shared" si="34"/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 t="s">
        <v>162</v>
      </c>
      <c r="B114" s="1" t="s">
        <v>42</v>
      </c>
      <c r="C114" s="1">
        <v>337</v>
      </c>
      <c r="D114" s="1"/>
      <c r="E114" s="1">
        <v>63</v>
      </c>
      <c r="F114" s="1">
        <v>272</v>
      </c>
      <c r="G114" s="7">
        <v>0.3</v>
      </c>
      <c r="H114" s="1" t="e">
        <v>#N/A</v>
      </c>
      <c r="I114" s="1" t="s">
        <v>43</v>
      </c>
      <c r="J114" s="1">
        <v>61</v>
      </c>
      <c r="K114" s="1">
        <f t="shared" si="42"/>
        <v>2</v>
      </c>
      <c r="L114" s="1">
        <f t="shared" si="30"/>
        <v>63</v>
      </c>
      <c r="M114" s="1"/>
      <c r="N114" s="1"/>
      <c r="O114" s="1">
        <v>0</v>
      </c>
      <c r="P114" s="1"/>
      <c r="Q114" s="1">
        <f t="shared" si="43"/>
        <v>12.6</v>
      </c>
      <c r="R114" s="5"/>
      <c r="S114" s="5">
        <f t="shared" si="38"/>
        <v>0</v>
      </c>
      <c r="T114" s="5">
        <f t="shared" si="32"/>
        <v>0</v>
      </c>
      <c r="U114" s="5"/>
      <c r="V114" s="5"/>
      <c r="W114" s="1"/>
      <c r="X114" s="1">
        <f t="shared" si="36"/>
        <v>21.587301587301589</v>
      </c>
      <c r="Y114" s="1">
        <f t="shared" si="37"/>
        <v>21.587301587301589</v>
      </c>
      <c r="Z114" s="1">
        <v>8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22" t="s">
        <v>170</v>
      </c>
      <c r="AK114" s="1">
        <f t="shared" si="33"/>
        <v>0</v>
      </c>
      <c r="AL114" s="1">
        <f t="shared" si="34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4" t="s">
        <v>163</v>
      </c>
      <c r="B115" s="14" t="s">
        <v>42</v>
      </c>
      <c r="C115" s="14">
        <v>3</v>
      </c>
      <c r="D115" s="14">
        <v>300</v>
      </c>
      <c r="E115" s="20">
        <v>186</v>
      </c>
      <c r="F115" s="20">
        <v>107</v>
      </c>
      <c r="G115" s="15">
        <v>0</v>
      </c>
      <c r="H115" s="14" t="e">
        <v>#N/A</v>
      </c>
      <c r="I115" s="14" t="s">
        <v>40</v>
      </c>
      <c r="J115" s="14">
        <v>17</v>
      </c>
      <c r="K115" s="14">
        <f t="shared" si="42"/>
        <v>169</v>
      </c>
      <c r="L115" s="14">
        <f t="shared" si="30"/>
        <v>6</v>
      </c>
      <c r="M115" s="20">
        <v>180</v>
      </c>
      <c r="N115" s="14"/>
      <c r="O115" s="14">
        <v>0</v>
      </c>
      <c r="P115" s="14"/>
      <c r="Q115" s="14">
        <f t="shared" si="43"/>
        <v>1.2</v>
      </c>
      <c r="R115" s="16"/>
      <c r="S115" s="5">
        <f t="shared" si="38"/>
        <v>0</v>
      </c>
      <c r="T115" s="5">
        <f t="shared" si="32"/>
        <v>0</v>
      </c>
      <c r="U115" s="5"/>
      <c r="V115" s="16"/>
      <c r="W115" s="14"/>
      <c r="X115" s="1">
        <f t="shared" si="36"/>
        <v>89.166666666666671</v>
      </c>
      <c r="Y115" s="14">
        <f t="shared" si="37"/>
        <v>89.166666666666671</v>
      </c>
      <c r="Z115" s="14">
        <v>1.6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7" t="s">
        <v>167</v>
      </c>
      <c r="AK115" s="1">
        <f t="shared" si="33"/>
        <v>0</v>
      </c>
      <c r="AL115" s="1">
        <f t="shared" si="34"/>
        <v>0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21" t="s">
        <v>164</v>
      </c>
      <c r="B116" s="11" t="s">
        <v>42</v>
      </c>
      <c r="C116" s="11">
        <v>13</v>
      </c>
      <c r="D116" s="11">
        <v>3</v>
      </c>
      <c r="E116" s="20">
        <v>16</v>
      </c>
      <c r="F116" s="11"/>
      <c r="G116" s="12">
        <v>0</v>
      </c>
      <c r="H116" s="11" t="e">
        <v>#N/A</v>
      </c>
      <c r="I116" s="11" t="s">
        <v>165</v>
      </c>
      <c r="J116" s="11">
        <v>16</v>
      </c>
      <c r="K116" s="11">
        <f t="shared" si="42"/>
        <v>0</v>
      </c>
      <c r="L116" s="11">
        <f t="shared" si="30"/>
        <v>16</v>
      </c>
      <c r="M116" s="11"/>
      <c r="N116" s="11"/>
      <c r="O116" s="11">
        <v>0</v>
      </c>
      <c r="P116" s="11"/>
      <c r="Q116" s="11">
        <f t="shared" si="43"/>
        <v>3.2</v>
      </c>
      <c r="R116" s="13"/>
      <c r="S116" s="5">
        <f t="shared" si="38"/>
        <v>0</v>
      </c>
      <c r="T116" s="5">
        <f t="shared" si="32"/>
        <v>0</v>
      </c>
      <c r="U116" s="5"/>
      <c r="V116" s="13">
        <v>40</v>
      </c>
      <c r="W116" s="11"/>
      <c r="X116" s="1">
        <f t="shared" si="36"/>
        <v>0</v>
      </c>
      <c r="Y116" s="11">
        <f t="shared" si="37"/>
        <v>0</v>
      </c>
      <c r="Z116" s="11">
        <v>3.8</v>
      </c>
      <c r="AA116" s="11">
        <v>0.8</v>
      </c>
      <c r="AB116" s="11">
        <v>3.6</v>
      </c>
      <c r="AC116" s="11">
        <v>2.8</v>
      </c>
      <c r="AD116" s="11">
        <v>5</v>
      </c>
      <c r="AE116" s="11">
        <v>5.8</v>
      </c>
      <c r="AF116" s="11">
        <v>0.8</v>
      </c>
      <c r="AG116" s="11">
        <v>0</v>
      </c>
      <c r="AH116" s="11">
        <v>3.4</v>
      </c>
      <c r="AI116" s="11">
        <v>4</v>
      </c>
      <c r="AJ116" s="11"/>
      <c r="AK116" s="1">
        <f t="shared" si="33"/>
        <v>0</v>
      </c>
      <c r="AL116" s="1">
        <f t="shared" si="34"/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1" t="s">
        <v>166</v>
      </c>
      <c r="B117" s="11" t="s">
        <v>38</v>
      </c>
      <c r="C117" s="11">
        <v>6.452</v>
      </c>
      <c r="D117" s="11">
        <v>41.969000000000001</v>
      </c>
      <c r="E117" s="20">
        <v>32.512</v>
      </c>
      <c r="F117" s="20">
        <v>11.179</v>
      </c>
      <c r="G117" s="12">
        <v>0</v>
      </c>
      <c r="H117" s="11" t="e">
        <v>#N/A</v>
      </c>
      <c r="I117" s="11" t="s">
        <v>165</v>
      </c>
      <c r="J117" s="11">
        <v>31.5</v>
      </c>
      <c r="K117" s="11">
        <f t="shared" si="42"/>
        <v>1.0120000000000005</v>
      </c>
      <c r="L117" s="11">
        <f t="shared" si="30"/>
        <v>32.512</v>
      </c>
      <c r="M117" s="11"/>
      <c r="N117" s="11"/>
      <c r="O117" s="11">
        <v>0</v>
      </c>
      <c r="P117" s="11"/>
      <c r="Q117" s="11">
        <f t="shared" si="43"/>
        <v>6.5023999999999997</v>
      </c>
      <c r="R117" s="13"/>
      <c r="S117" s="5">
        <f t="shared" si="38"/>
        <v>0</v>
      </c>
      <c r="T117" s="5">
        <f t="shared" si="32"/>
        <v>0</v>
      </c>
      <c r="U117" s="5"/>
      <c r="V117" s="13">
        <v>40</v>
      </c>
      <c r="W117" s="11"/>
      <c r="X117" s="1">
        <f t="shared" si="36"/>
        <v>1.7192113681102363</v>
      </c>
      <c r="Y117" s="11">
        <f t="shared" si="37"/>
        <v>1.7192113681102363</v>
      </c>
      <c r="Z117" s="11">
        <v>3.0152000000000001</v>
      </c>
      <c r="AA117" s="11">
        <v>4.3094000000000001</v>
      </c>
      <c r="AB117" s="11">
        <v>3.0771999999999999</v>
      </c>
      <c r="AC117" s="11">
        <v>4.0234000000000014</v>
      </c>
      <c r="AD117" s="11">
        <v>1.8595999999999999</v>
      </c>
      <c r="AE117" s="11">
        <v>4.9771999999999998</v>
      </c>
      <c r="AF117" s="11">
        <v>0</v>
      </c>
      <c r="AG117" s="11">
        <v>0</v>
      </c>
      <c r="AH117" s="11">
        <v>2.2080000000000002</v>
      </c>
      <c r="AI117" s="11">
        <v>5.9307999999999996</v>
      </c>
      <c r="AJ117" s="11"/>
      <c r="AK117" s="1">
        <f t="shared" si="33"/>
        <v>0</v>
      </c>
      <c r="AL117" s="1">
        <f t="shared" si="34"/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K117" xr:uid="{45BB9D29-4F91-44CA-BAC4-9B32DAC4BC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2025-06-24T12:36:48Z</dcterms:created>
  <dcterms:modified xsi:type="dcterms:W3CDTF">2025-06-25T11:04:22Z</dcterms:modified>
</cp:coreProperties>
</file>