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B60F5DF-E4E5-4CD3-AFCE-200158794E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Y478" i="1" s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Z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Z387" i="1" s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Y45" i="1"/>
  <c r="Y49" i="1"/>
  <c r="BP55" i="1"/>
  <c r="BN55" i="1"/>
  <c r="Z55" i="1"/>
  <c r="BP63" i="1"/>
  <c r="BN63" i="1"/>
  <c r="Z63" i="1"/>
  <c r="Y81" i="1"/>
  <c r="BP75" i="1"/>
  <c r="BN75" i="1"/>
  <c r="Z75" i="1"/>
  <c r="Z80" i="1" s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80" i="1"/>
  <c r="D528" i="1"/>
  <c r="Y58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28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3" i="1" s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Y155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Y218" i="1"/>
  <c r="Y217" i="1"/>
  <c r="Z209" i="1"/>
  <c r="BN209" i="1"/>
  <c r="BP211" i="1"/>
  <c r="BN211" i="1"/>
  <c r="Z211" i="1"/>
  <c r="BP215" i="1"/>
  <c r="BN215" i="1"/>
  <c r="Z215" i="1"/>
  <c r="Y150" i="1"/>
  <c r="Y162" i="1"/>
  <c r="Y189" i="1"/>
  <c r="Z217" i="1"/>
  <c r="BP213" i="1"/>
  <c r="BN213" i="1"/>
  <c r="Z213" i="1"/>
  <c r="Y223" i="1"/>
  <c r="Y234" i="1"/>
  <c r="Y238" i="1"/>
  <c r="Y243" i="1"/>
  <c r="Y252" i="1"/>
  <c r="Y261" i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L528" i="1"/>
  <c r="Z257" i="1"/>
  <c r="Z261" i="1" s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Z295" i="1"/>
  <c r="Z300" i="1" s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Z318" i="1" s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Z338" i="1" s="1"/>
  <c r="BN336" i="1"/>
  <c r="S528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8" i="1"/>
  <c r="Z376" i="1"/>
  <c r="Z379" i="1" s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BP403" i="1"/>
  <c r="BN403" i="1"/>
  <c r="Z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93" i="1" l="1"/>
  <c r="Z471" i="1"/>
  <c r="Z455" i="1"/>
  <c r="Z324" i="1"/>
  <c r="Z310" i="1"/>
  <c r="Z233" i="1"/>
  <c r="Z407" i="1"/>
  <c r="Z205" i="1"/>
  <c r="Z101" i="1"/>
  <c r="Y522" i="1"/>
  <c r="Y519" i="1"/>
  <c r="Y518" i="1"/>
  <c r="Y520" i="1"/>
  <c r="Z523" i="1"/>
  <c r="Y521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<sst xmlns="http://schemas.openxmlformats.org/spreadsheetml/2006/main" count="2343" uniqueCount="831">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</sst>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4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</v>
      </c>
      <c r="Y133" s="584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4.2249999999999996</v>
      </c>
      <c r="BN133" s="64">
        <f>IFERROR(Y133*I133/H133,"0")</f>
        <v>6.76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1.25</v>
      </c>
      <c r="Y134" s="585">
        <f>IFERROR(Y132/H132,"0")+IFERROR(Y133/H133,"0")</f>
        <v>2</v>
      </c>
      <c r="Z134" s="585">
        <f>IFERROR(IF(Z132="",0,Z132),"0")+IFERROR(IF(Z133="",0,Z133),"0")</f>
        <v>1.302E-2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</v>
      </c>
      <c r="Y135" s="585">
        <f>IFERROR(SUM(Y132:Y133),"0")</f>
        <v>6.4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75</v>
      </c>
      <c r="Y197" s="584">
        <f t="shared" ref="Y197:Y204" si="26">IFERROR(IF(X197="",0,CEILING((X197/$H197),1)*$H197),"")</f>
        <v>75.600000000000009</v>
      </c>
      <c r="Z197" s="36">
        <f>IFERROR(IF(Y197=0,"",ROUNDUP(Y197/H197,0)*0.00902),"")</f>
        <v>0.12628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77.916666666666657</v>
      </c>
      <c r="BN197" s="64">
        <f t="shared" ref="BN197:BN204" si="28">IFERROR(Y197*I197/H197,"0")</f>
        <v>78.540000000000006</v>
      </c>
      <c r="BO197" s="64">
        <f t="shared" ref="BO197:BO204" si="29">IFERROR(1/J197*(X197/H197),"0")</f>
        <v>0.10521885521885521</v>
      </c>
      <c r="BP197" s="64">
        <f t="shared" ref="BP197:BP204" si="30">IFERROR(1/J197*(Y197/H197),"0")</f>
        <v>0.10606060606060606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100</v>
      </c>
      <c r="Y199" s="58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65.740740740740733</v>
      </c>
      <c r="Y205" s="585">
        <f>IFERROR(Y197/H197,"0")+IFERROR(Y198/H198,"0")+IFERROR(Y199/H199,"0")+IFERROR(Y200/H200,"0")+IFERROR(Y201/H201,"0")+IFERROR(Y202/H202,"0")+IFERROR(Y203/H203,"0")+IFERROR(Y204/H204,"0")</f>
        <v>67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0.60433999999999999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355</v>
      </c>
      <c r="Y206" s="585">
        <f>IFERROR(SUM(Y197:Y204),"0")</f>
        <v>361.80000000000007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8</v>
      </c>
      <c r="Y275" s="584">
        <f>IFERROR(IF(X275="",0,CEILING((X275/$H275),1)*$H275),"")</f>
        <v>9.6</v>
      </c>
      <c r="Z275" s="36">
        <f>IFERROR(IF(Y275=0,"",ROUNDUP(Y275/H275,0)*0.00651),"")</f>
        <v>2.6040000000000001E-2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8.6000000000000014</v>
      </c>
      <c r="BN275" s="64">
        <f>IFERROR(Y275*I275/H275,"0")</f>
        <v>10.32</v>
      </c>
      <c r="BO275" s="64">
        <f>IFERROR(1/J275*(X275/H275),"0")</f>
        <v>1.8315018315018316E-2</v>
      </c>
      <c r="BP275" s="64">
        <f>IFERROR(1/J275*(Y275/H275),"0")</f>
        <v>2.197802197802198E-2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3.3333333333333335</v>
      </c>
      <c r="Y276" s="585">
        <f>IFERROR(Y273/H273,"0")+IFERROR(Y274/H274,"0")+IFERROR(Y275/H275,"0")</f>
        <v>4</v>
      </c>
      <c r="Z276" s="585">
        <f>IFERROR(IF(Z273="",0,Z273),"0")+IFERROR(IF(Z274="",0,Z274),"0")+IFERROR(IF(Z275="",0,Z275),"0")</f>
        <v>2.6040000000000001E-2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8</v>
      </c>
      <c r="Y277" s="585">
        <f>IFERROR(SUM(Y273:Y275),"0")</f>
        <v>9.6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1050</v>
      </c>
      <c r="Y350" s="584">
        <f t="shared" ref="Y350:Y356" si="58">IFERROR(IF(X350="",0,CEILING((X350/$H350),1)*$H350),"")</f>
        <v>1050</v>
      </c>
      <c r="Z350" s="36">
        <f>IFERROR(IF(Y350=0,"",ROUNDUP(Y350/H350,0)*0.02175),"")</f>
        <v>1.5225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1083.5999999999999</v>
      </c>
      <c r="BN350" s="64">
        <f t="shared" ref="BN350:BN356" si="60">IFERROR(Y350*I350/H350,"0")</f>
        <v>1083.5999999999999</v>
      </c>
      <c r="BO350" s="64">
        <f t="shared" ref="BO350:BO356" si="61">IFERROR(1/J350*(X350/H350),"0")</f>
        <v>1.4583333333333333</v>
      </c>
      <c r="BP350" s="64">
        <f t="shared" ref="BP350:BP356" si="62">IFERROR(1/J350*(Y350/H350),"0")</f>
        <v>1.4583333333333333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850</v>
      </c>
      <c r="Y353" s="584">
        <f t="shared" si="58"/>
        <v>855</v>
      </c>
      <c r="Z353" s="36">
        <f>IFERROR(IF(Y353=0,"",ROUNDUP(Y353/H353,0)*0.02175),"")</f>
        <v>1.2397499999999999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877.2</v>
      </c>
      <c r="BN353" s="64">
        <f t="shared" si="60"/>
        <v>882.36</v>
      </c>
      <c r="BO353" s="64">
        <f t="shared" si="61"/>
        <v>1.1805555555555554</v>
      </c>
      <c r="BP353" s="64">
        <f t="shared" si="62"/>
        <v>1.1875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126.66666666666666</v>
      </c>
      <c r="Y357" s="585">
        <f>IFERROR(Y350/H350,"0")+IFERROR(Y351/H351,"0")+IFERROR(Y352/H352,"0")+IFERROR(Y353/H353,"0")+IFERROR(Y354/H354,"0")+IFERROR(Y355/H355,"0")+IFERROR(Y356/H356,"0")</f>
        <v>127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2.7622499999999999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1900</v>
      </c>
      <c r="Y358" s="585">
        <f>IFERROR(SUM(Y350:Y356),"0")</f>
        <v>1905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1050</v>
      </c>
      <c r="Y360" s="584">
        <f>IFERROR(IF(X360="",0,CEILING((X360/$H360),1)*$H360),"")</f>
        <v>1050</v>
      </c>
      <c r="Z360" s="36">
        <f>IFERROR(IF(Y360=0,"",ROUNDUP(Y360/H360,0)*0.02175),"")</f>
        <v>1.5225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1083.5999999999999</v>
      </c>
      <c r="BN360" s="64">
        <f>IFERROR(Y360*I360/H360,"0")</f>
        <v>1083.5999999999999</v>
      </c>
      <c r="BO360" s="64">
        <f>IFERROR(1/J360*(X360/H360),"0")</f>
        <v>1.4583333333333333</v>
      </c>
      <c r="BP360" s="64">
        <f>IFERROR(1/J360*(Y360/H360),"0")</f>
        <v>1.4583333333333333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70</v>
      </c>
      <c r="Y362" s="585">
        <f>IFERROR(Y360/H360,"0")+IFERROR(Y361/H361,"0")</f>
        <v>70</v>
      </c>
      <c r="Z362" s="585">
        <f>IFERROR(IF(Z360="",0,Z360),"0")+IFERROR(IF(Z361="",0,Z361),"0")</f>
        <v>1.5225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1050</v>
      </c>
      <c r="Y363" s="585">
        <f>IFERROR(SUM(Y360:Y361),"0")</f>
        <v>1050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1400</v>
      </c>
      <c r="Y386" s="584">
        <f>IFERROR(IF(X386="",0,CEILING((X386/$H386),1)*$H386),"")</f>
        <v>1404</v>
      </c>
      <c r="Z386" s="36">
        <f>IFERROR(IF(Y386=0,"",ROUNDUP(Y386/H386,0)*0.01898),"")</f>
        <v>2.96088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1480.7333333333333</v>
      </c>
      <c r="BN386" s="64">
        <f>IFERROR(Y386*I386/H386,"0")</f>
        <v>1484.9639999999999</v>
      </c>
      <c r="BO386" s="64">
        <f>IFERROR(1/J386*(X386/H386),"0")</f>
        <v>2.4305555555555554</v>
      </c>
      <c r="BP386" s="64">
        <f>IFERROR(1/J386*(Y386/H386),"0")</f>
        <v>2.4375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155.55555555555554</v>
      </c>
      <c r="Y388" s="585">
        <f>IFERROR(Y386/H386,"0")+IFERROR(Y387/H387,"0")</f>
        <v>156</v>
      </c>
      <c r="Z388" s="585">
        <f>IFERROR(IF(Z386="",0,Z386),"0")+IFERROR(IF(Z387="",0,Z387),"0")</f>
        <v>2.96088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1400</v>
      </c>
      <c r="Y389" s="585">
        <f>IFERROR(SUM(Y386:Y387),"0")</f>
        <v>1404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4717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4736.8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4906.7638888888887</v>
      </c>
      <c r="Y519" s="585">
        <f>IFERROR(SUM(BN22:BN515),"0")</f>
        <v>4927.4740000000002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5106.7638888888887</v>
      </c>
      <c r="Y521" s="585">
        <f>GrossWeightTotalR+PalletQtyTotalR*25</f>
        <v>5127.4740000000002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422.54629629629625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426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7.88903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6.4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361.80000000000007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9.6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2955</v>
      </c>
      <c r="U528" s="46">
        <f>IFERROR(Y375*1,"0")+IFERROR(Y376*1,"0")+IFERROR(Y377*1,"0")+IFERROR(Y378*1,"0")+IFERROR(Y382*1,"0")+IFERROR(Y386*1,"0")+IFERROR(Y387*1,"0")+IFERROR(Y391*1,"0")</f>
        <v>1404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2025-06-24T07:23:26Z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