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788749EF-53A5-47DA-AF12-B09731033D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238" i="1" l="1"/>
  <c r="H9" i="1"/>
  <c r="A10" i="1"/>
  <c r="Y33" i="1"/>
  <c r="Y37" i="1"/>
  <c r="Y45" i="1"/>
  <c r="Y49" i="1"/>
  <c r="Y58" i="1"/>
  <c r="Y66" i="1"/>
  <c r="Y72" i="1"/>
  <c r="Y80" i="1"/>
  <c r="Y86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Z115" i="1"/>
  <c r="F9" i="1"/>
  <c r="J9" i="1"/>
  <c r="B528" i="1"/>
  <c r="X519" i="1"/>
  <c r="X521" i="1" s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Y101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528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Z233" i="1" s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Z318" i="1" s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Y521" i="1" l="1"/>
  <c r="Z504" i="1"/>
  <c r="Z455" i="1"/>
  <c r="Z300" i="1"/>
  <c r="Z252" i="1"/>
  <c r="Z109" i="1"/>
  <c r="Z425" i="1"/>
  <c r="Z407" i="1"/>
  <c r="Z332" i="1"/>
  <c r="Z261" i="1"/>
  <c r="Z477" i="1"/>
  <c r="Z461" i="1"/>
  <c r="Z205" i="1"/>
  <c r="Z379" i="1"/>
  <c r="Z357" i="1"/>
  <c r="Z338" i="1"/>
  <c r="Z217" i="1"/>
  <c r="Z80" i="1"/>
  <c r="Z523" i="1" s="1"/>
  <c r="Z44" i="1"/>
  <c r="Y518" i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<sst xmlns="http://schemas.openxmlformats.org/spreadsheetml/2006/main" count="2343" uniqueCount="831">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</sst>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45834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70</v>
      </c>
      <c r="X43" s="583">
        <v>200</v>
      </c>
      <c r="Y43" s="584">
        <f>IFERROR(IF(X43="",0,CEILING((X43/$H43),1)*$H43),"")</f>
        <v>200</v>
      </c>
      <c r="Z43" s="36">
        <f>IFERROR(IF(Y43=0,"",ROUNDUP(Y43/H43,0)*0.00902),"")</f>
        <v>0.45100000000000001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210.5</v>
      </c>
      <c r="BN43" s="64">
        <f>IFERROR(Y43*I43/H43,"0")</f>
        <v>210.5</v>
      </c>
      <c r="BO43" s="64">
        <f>IFERROR(1/J43*(X43/H43),"0")</f>
        <v>0.37878787878787878</v>
      </c>
      <c r="BP43" s="64">
        <f>IFERROR(1/J43*(Y43/H43),"0")</f>
        <v>0.37878787878787878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50</v>
      </c>
      <c r="Y44" s="585">
        <f>IFERROR(Y41/H41,"0")+IFERROR(Y42/H42,"0")+IFERROR(Y43/H43,"0")</f>
        <v>50</v>
      </c>
      <c r="Z44" s="585">
        <f>IFERROR(IF(Z41="",0,Z41),"0")+IFERROR(IF(Z42="",0,Z42),"0")+IFERROR(IF(Z43="",0,Z43),"0")</f>
        <v>0.45100000000000001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200</v>
      </c>
      <c r="Y45" s="585">
        <f>IFERROR(SUM(Y41:Y43),"0")</f>
        <v>200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64</v>
      </c>
      <c r="Y53" s="584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66.577777777777769</v>
      </c>
      <c r="BN53" s="64">
        <f t="shared" si="8"/>
        <v>67.410000000000011</v>
      </c>
      <c r="BO53" s="64">
        <f t="shared" si="9"/>
        <v>9.2592592592592587E-2</v>
      </c>
      <c r="BP53" s="64">
        <f t="shared" si="10"/>
        <v>9.3750000000000014E-2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270</v>
      </c>
      <c r="Y57" s="584">
        <f t="shared" si="6"/>
        <v>270</v>
      </c>
      <c r="Z57" s="36">
        <f>IFERROR(IF(Y57=0,"",ROUNDUP(Y57/H57,0)*0.00902),"")</f>
        <v>0.54120000000000001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282.60000000000002</v>
      </c>
      <c r="BN57" s="64">
        <f t="shared" si="8"/>
        <v>282.60000000000002</v>
      </c>
      <c r="BO57" s="64">
        <f t="shared" si="9"/>
        <v>0.45454545454545459</v>
      </c>
      <c r="BP57" s="64">
        <f t="shared" si="10"/>
        <v>0.45454545454545459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65.925925925925924</v>
      </c>
      <c r="Y58" s="585">
        <f>IFERROR(Y52/H52,"0")+IFERROR(Y53/H53,"0")+IFERROR(Y54/H54,"0")+IFERROR(Y55/H55,"0")+IFERROR(Y56/H56,"0")+IFERROR(Y57/H57,"0")</f>
        <v>66</v>
      </c>
      <c r="Z58" s="585">
        <f>IFERROR(IF(Z52="",0,Z52),"0")+IFERROR(IF(Z53="",0,Z53),"0")+IFERROR(IF(Z54="",0,Z54),"0")+IFERROR(IF(Z55="",0,Z55),"0")+IFERROR(IF(Z56="",0,Z56),"0")+IFERROR(IF(Z57="",0,Z57),"0")</f>
        <v>0.65508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334</v>
      </c>
      <c r="Y59" s="585">
        <f>IFERROR(SUM(Y52:Y57),"0")</f>
        <v>334.8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320</v>
      </c>
      <c r="Y61" s="584">
        <f>IFERROR(IF(X61="",0,CEILING((X61/$H61),1)*$H61),"")</f>
        <v>324</v>
      </c>
      <c r="Z61" s="36">
        <f>IFERROR(IF(Y61=0,"",ROUNDUP(Y61/H61,0)*0.01898),"")</f>
        <v>0.56940000000000002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332.88888888888886</v>
      </c>
      <c r="BN61" s="64">
        <f>IFERROR(Y61*I61/H61,"0")</f>
        <v>337.04999999999995</v>
      </c>
      <c r="BO61" s="64">
        <f>IFERROR(1/J61*(X61/H61),"0")</f>
        <v>0.46296296296296291</v>
      </c>
      <c r="BP61" s="64">
        <f>IFERROR(1/J61*(Y61/H61),"0")</f>
        <v>0.46874999999999994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79.629629629629619</v>
      </c>
      <c r="Y65" s="585">
        <f>IFERROR(Y61/H61,"0")+IFERROR(Y62/H62,"0")+IFERROR(Y63/H63,"0")+IFERROR(Y64/H64,"0")</f>
        <v>80</v>
      </c>
      <c r="Z65" s="585">
        <f>IFERROR(IF(Z61="",0,Z61),"0")+IFERROR(IF(Z62="",0,Z62),"0")+IFERROR(IF(Z63="",0,Z63),"0")+IFERROR(IF(Z64="",0,Z64),"0")</f>
        <v>0.89490000000000003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455</v>
      </c>
      <c r="Y66" s="585">
        <f>IFERROR(SUM(Y61:Y64),"0")</f>
        <v>459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27</v>
      </c>
      <c r="Y89" s="584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28.087499999999995</v>
      </c>
      <c r="BN89" s="64">
        <f>IFERROR(Y89*I89/H89,"0")</f>
        <v>33.705000000000005</v>
      </c>
      <c r="BO89" s="64">
        <f>IFERROR(1/J89*(X89/H89),"0")</f>
        <v>3.90625E-2</v>
      </c>
      <c r="BP89" s="64">
        <f>IFERROR(1/J89*(Y89/H89),"0")</f>
        <v>4.6875000000000007E-2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135</v>
      </c>
      <c r="Y91" s="584">
        <f>IFERROR(IF(X91="",0,CEILING((X91/$H91),1)*$H91),"")</f>
        <v>135</v>
      </c>
      <c r="Z91" s="36">
        <f>IFERROR(IF(Y91=0,"",ROUNDUP(Y91/H91,0)*0.00902),"")</f>
        <v>0.27060000000000001</v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141.30000000000001</v>
      </c>
      <c r="BN91" s="64">
        <f>IFERROR(Y91*I91/H91,"0")</f>
        <v>141.30000000000001</v>
      </c>
      <c r="BO91" s="64">
        <f>IFERROR(1/J91*(X91/H91),"0")</f>
        <v>0.22727272727272729</v>
      </c>
      <c r="BP91" s="64">
        <f>IFERROR(1/J91*(Y91/H91),"0")</f>
        <v>0.22727272727272729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32.5</v>
      </c>
      <c r="Y92" s="585">
        <f>IFERROR(Y89/H89,"0")+IFERROR(Y90/H90,"0")+IFERROR(Y91/H91,"0")</f>
        <v>33</v>
      </c>
      <c r="Z92" s="585">
        <f>IFERROR(IF(Z89="",0,Z89),"0")+IFERROR(IF(Z90="",0,Z90),"0")+IFERROR(IF(Z91="",0,Z91),"0")</f>
        <v>0.32754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162</v>
      </c>
      <c r="Y93" s="585">
        <f>IFERROR(SUM(Y89:Y91),"0")</f>
        <v>167.4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60</v>
      </c>
      <c r="Y95" s="584">
        <f t="shared" ref="Y95:Y100" si="16"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63.844444444444449</v>
      </c>
      <c r="BN95" s="64">
        <f t="shared" ref="BN95:BN100" si="18">IFERROR(Y95*I95/H95,"0")</f>
        <v>68.951999999999998</v>
      </c>
      <c r="BO95" s="64">
        <f t="shared" ref="BO95:BO100" si="19">IFERROR(1/J95*(X95/H95),"0")</f>
        <v>0.11574074074074074</v>
      </c>
      <c r="BP95" s="64">
        <f t="shared" ref="BP95:BP100" si="20">IFERROR(1/J95*(Y95/H95),"0")</f>
        <v>0.125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158</v>
      </c>
      <c r="Y99" s="584">
        <f t="shared" si="16"/>
        <v>159.30000000000001</v>
      </c>
      <c r="Z99" s="36">
        <f>IFERROR(IF(Y99=0,"",ROUNDUP(Y99/H99,0)*0.00651),"")</f>
        <v>0.38408999999999999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172.74666666666664</v>
      </c>
      <c r="BN99" s="64">
        <f t="shared" si="18"/>
        <v>174.16799999999998</v>
      </c>
      <c r="BO99" s="64">
        <f t="shared" si="19"/>
        <v>0.32153032153032152</v>
      </c>
      <c r="BP99" s="64">
        <f t="shared" si="20"/>
        <v>0.32417582417582419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65.925925925925924</v>
      </c>
      <c r="Y101" s="585">
        <f>IFERROR(Y95/H95,"0")+IFERROR(Y96/H96,"0")+IFERROR(Y97/H97,"0")+IFERROR(Y98/H98,"0")+IFERROR(Y99/H99,"0")+IFERROR(Y100/H100,"0")</f>
        <v>67</v>
      </c>
      <c r="Z101" s="585">
        <f>IFERROR(IF(Z95="",0,Z95),"0")+IFERROR(IF(Z96="",0,Z96),"0")+IFERROR(IF(Z97="",0,Z97),"0")+IFERROR(IF(Z98="",0,Z98),"0")+IFERROR(IF(Z99="",0,Z99),"0")+IFERROR(IF(Z100="",0,Z100),"0")</f>
        <v>0.53593000000000002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218</v>
      </c>
      <c r="Y102" s="585">
        <f>IFERROR(SUM(Y95:Y100),"0")</f>
        <v>224.10000000000002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135</v>
      </c>
      <c r="Y107" s="584">
        <f>IFERROR(IF(X107="",0,CEILING((X107/$H107),1)*$H107),"")</f>
        <v>135</v>
      </c>
      <c r="Z107" s="36">
        <f>IFERROR(IF(Y107=0,"",ROUNDUP(Y107/H107,0)*0.00902),"")</f>
        <v>0.27060000000000001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141.30000000000001</v>
      </c>
      <c r="BN107" s="64">
        <f>IFERROR(Y107*I107/H107,"0")</f>
        <v>141.30000000000001</v>
      </c>
      <c r="BO107" s="64">
        <f>IFERROR(1/J107*(X107/H107),"0")</f>
        <v>0.22727272727272729</v>
      </c>
      <c r="BP107" s="64">
        <f>IFERROR(1/J107*(Y107/H107),"0")</f>
        <v>0.22727272727272729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30</v>
      </c>
      <c r="Y109" s="585">
        <f>IFERROR(Y105/H105,"0")+IFERROR(Y106/H106,"0")+IFERROR(Y107/H107,"0")+IFERROR(Y108/H108,"0")</f>
        <v>30</v>
      </c>
      <c r="Z109" s="585">
        <f>IFERROR(IF(Z105="",0,Z105),"0")+IFERROR(IF(Z106="",0,Z106),"0")+IFERROR(IF(Z107="",0,Z107),"0")+IFERROR(IF(Z108="",0,Z108),"0")</f>
        <v>0.27060000000000001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135</v>
      </c>
      <c r="Y110" s="585">
        <f>IFERROR(SUM(Y105:Y108),"0")</f>
        <v>135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12</v>
      </c>
      <c r="Y113" s="584">
        <f>IFERROR(IF(X113="",0,CEILING((X113/$H113),1)*$H113),"")</f>
        <v>12</v>
      </c>
      <c r="Z113" s="36">
        <f>IFERROR(IF(Y113=0,"",ROUNDUP(Y113/H113,0)*0.00502),"")</f>
        <v>2.5100000000000001E-2</v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12.5</v>
      </c>
      <c r="BN113" s="64">
        <f>IFERROR(Y113*I113/H113,"0")</f>
        <v>12.5</v>
      </c>
      <c r="BO113" s="64">
        <f>IFERROR(1/J113*(X113/H113),"0")</f>
        <v>2.1367521367521368E-2</v>
      </c>
      <c r="BP113" s="64">
        <f>IFERROR(1/J113*(Y113/H113),"0")</f>
        <v>2.1367521367521368E-2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5</v>
      </c>
      <c r="Y115" s="585">
        <f>IFERROR(Y112/H112,"0")+IFERROR(Y113/H113,"0")+IFERROR(Y114/H114,"0")</f>
        <v>5</v>
      </c>
      <c r="Z115" s="585">
        <f>IFERROR(IF(Z112="",0,Z112),"0")+IFERROR(IF(Z113="",0,Z113),"0")+IFERROR(IF(Z114="",0,Z114),"0")</f>
        <v>2.5100000000000001E-2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12</v>
      </c>
      <c r="Y116" s="585">
        <f>IFERROR(SUM(Y112:Y114),"0")</f>
        <v>12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155</v>
      </c>
      <c r="Y121" s="584">
        <f>IFERROR(IF(X121="",0,CEILING((X121/$H121),1)*$H121),"")</f>
        <v>156.60000000000002</v>
      </c>
      <c r="Z121" s="36">
        <f>IFERROR(IF(Y121=0,"",ROUNDUP(Y121/H121,0)*0.00651),"")</f>
        <v>0.37758000000000003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169.46666666666667</v>
      </c>
      <c r="BN121" s="64">
        <f>IFERROR(Y121*I121/H121,"0")</f>
        <v>171.21600000000001</v>
      </c>
      <c r="BO121" s="64">
        <f>IFERROR(1/J121*(X121/H121),"0")</f>
        <v>0.31542531542531543</v>
      </c>
      <c r="BP121" s="64">
        <f>IFERROR(1/J121*(Y121/H121),"0")</f>
        <v>0.31868131868131877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57.407407407407405</v>
      </c>
      <c r="Y123" s="585">
        <f>IFERROR(Y118/H118,"0")+IFERROR(Y119/H119,"0")+IFERROR(Y120/H120,"0")+IFERROR(Y121/H121,"0")+IFERROR(Y122/H122,"0")</f>
        <v>58.000000000000007</v>
      </c>
      <c r="Z123" s="585">
        <f>IFERROR(IF(Z118="",0,Z118),"0")+IFERROR(IF(Z119="",0,Z119),"0")+IFERROR(IF(Z120="",0,Z120),"0")+IFERROR(IF(Z121="",0,Z121),"0")+IFERROR(IF(Z122="",0,Z122),"0")</f>
        <v>0.37758000000000003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155</v>
      </c>
      <c r="Y124" s="585">
        <f>IFERROR(SUM(Y118:Y122),"0")</f>
        <v>156.60000000000002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18</v>
      </c>
      <c r="Y138" s="584">
        <f>IFERROR(IF(X138="",0,CEILING((X138/$H138),1)*$H138),"")</f>
        <v>19.599999999999998</v>
      </c>
      <c r="Z138" s="36">
        <f>IFERROR(IF(Y138=0,"",ROUNDUP(Y138/H138,0)*0.00651),"")</f>
        <v>4.5569999999999999E-2</v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19.722857142857144</v>
      </c>
      <c r="BN138" s="64">
        <f>IFERROR(Y138*I138/H138,"0")</f>
        <v>21.475999999999999</v>
      </c>
      <c r="BO138" s="64">
        <f>IFERROR(1/J138*(X138/H138),"0")</f>
        <v>3.5321821036106753E-2</v>
      </c>
      <c r="BP138" s="64">
        <f>IFERROR(1/J138*(Y138/H138),"0")</f>
        <v>3.8461538461538464E-2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6.4285714285714288</v>
      </c>
      <c r="Y139" s="585">
        <f>IFERROR(Y137/H137,"0")+IFERROR(Y138/H138,"0")</f>
        <v>7</v>
      </c>
      <c r="Z139" s="585">
        <f>IFERROR(IF(Z137="",0,Z137),"0")+IFERROR(IF(Z138="",0,Z138),"0")</f>
        <v>4.5569999999999999E-2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18</v>
      </c>
      <c r="Y140" s="585">
        <f>IFERROR(SUM(Y137:Y138),"0")</f>
        <v>19.599999999999998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35</v>
      </c>
      <c r="Y143" s="584">
        <f>IFERROR(IF(X143="",0,CEILING((X143/$H143),1)*$H143),"")</f>
        <v>36.96</v>
      </c>
      <c r="Z143" s="36">
        <f>IFERROR(IF(Y143=0,"",ROUNDUP(Y143/H143,0)*0.00651),"")</f>
        <v>9.1139999999999999E-2</v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38.553030303030305</v>
      </c>
      <c r="BN143" s="64">
        <f>IFERROR(Y143*I143/H143,"0")</f>
        <v>40.711999999999996</v>
      </c>
      <c r="BO143" s="64">
        <f>IFERROR(1/J143*(X143/H143),"0")</f>
        <v>7.2843822843822847E-2</v>
      </c>
      <c r="BP143" s="64">
        <f>IFERROR(1/J143*(Y143/H143),"0")</f>
        <v>7.6923076923076927E-2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13.257575757575758</v>
      </c>
      <c r="Y144" s="585">
        <f>IFERROR(Y142/H142,"0")+IFERROR(Y143/H143,"0")</f>
        <v>14</v>
      </c>
      <c r="Z144" s="585">
        <f>IFERROR(IF(Z142="",0,Z142),"0")+IFERROR(IF(Z143="",0,Z143),"0")</f>
        <v>9.1139999999999999E-2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35</v>
      </c>
      <c r="Y145" s="585">
        <f>IFERROR(SUM(Y142:Y143),"0")</f>
        <v>36.96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124</v>
      </c>
      <c r="Y148" s="584">
        <f>IFERROR(IF(X148="",0,CEILING((X148/$H148),1)*$H148),"")</f>
        <v>124</v>
      </c>
      <c r="Z148" s="36">
        <f>IFERROR(IF(Y148=0,"",ROUNDUP(Y148/H148,0)*0.00902),"")</f>
        <v>0.27961999999999998</v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130.51</v>
      </c>
      <c r="BN148" s="64">
        <f>IFERROR(Y148*I148/H148,"0")</f>
        <v>130.51</v>
      </c>
      <c r="BO148" s="64">
        <f>IFERROR(1/J148*(X148/H148),"0")</f>
        <v>0.23484848484848486</v>
      </c>
      <c r="BP148" s="64">
        <f>IFERROR(1/J148*(Y148/H148),"0")</f>
        <v>0.23484848484848486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31</v>
      </c>
      <c r="Y149" s="585">
        <f>IFERROR(Y148/H148,"0")</f>
        <v>31</v>
      </c>
      <c r="Z149" s="585">
        <f>IFERROR(IF(Z148="",0,Z148),"0")</f>
        <v>0.27961999999999998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124</v>
      </c>
      <c r="Y150" s="585">
        <f>IFERROR(SUM(Y148:Y148),"0")</f>
        <v>124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53</v>
      </c>
      <c r="Y167" s="584">
        <f t="shared" si="21"/>
        <v>54.6</v>
      </c>
      <c r="Z167" s="36">
        <f>IFERROR(IF(Y167=0,"",ROUNDUP(Y167/H167,0)*0.00502),"")</f>
        <v>0.13052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56.280952380952378</v>
      </c>
      <c r="BN167" s="64">
        <f t="shared" si="23"/>
        <v>57.98</v>
      </c>
      <c r="BO167" s="64">
        <f t="shared" si="24"/>
        <v>0.10785510785510787</v>
      </c>
      <c r="BP167" s="64">
        <f t="shared" si="25"/>
        <v>0.11111111111111112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70</v>
      </c>
      <c r="Y170" s="584">
        <f t="shared" si="21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73.333333333333329</v>
      </c>
      <c r="BN170" s="64">
        <f t="shared" si="23"/>
        <v>74.8</v>
      </c>
      <c r="BO170" s="64">
        <f t="shared" si="24"/>
        <v>0.14245014245014245</v>
      </c>
      <c r="BP170" s="64">
        <f t="shared" si="25"/>
        <v>0.14529914529914531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58.571428571428569</v>
      </c>
      <c r="Y173" s="585">
        <f>IFERROR(Y164/H164,"0")+IFERROR(Y165/H165,"0")+IFERROR(Y166/H166,"0")+IFERROR(Y167/H167,"0")+IFERROR(Y168/H168,"0")+IFERROR(Y169/H169,"0")+IFERROR(Y170/H170,"0")+IFERROR(Y171/H171,"0")+IFERROR(Y172/H172,"0")</f>
        <v>60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0.30120000000000002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123</v>
      </c>
      <c r="Y174" s="585">
        <f>IFERROR(SUM(Y164:Y172),"0")</f>
        <v>126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6</v>
      </c>
      <c r="Y182" s="584">
        <f>IFERROR(IF(X182="",0,CEILING((X182/$H182),1)*$H182),"")</f>
        <v>6.3</v>
      </c>
      <c r="Z182" s="36">
        <f>IFERROR(IF(Y182=0,"",ROUNDUP(Y182/H182,0)*0.0059),"")</f>
        <v>2.9499999999999998E-2</v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6.9047619047619042</v>
      </c>
      <c r="BN182" s="64">
        <f>IFERROR(Y182*I182/H182,"0")</f>
        <v>7.25</v>
      </c>
      <c r="BO182" s="64">
        <f>IFERROR(1/J182*(X182/H182),"0")</f>
        <v>2.2045855379188711E-2</v>
      </c>
      <c r="BP182" s="64">
        <f>IFERROR(1/J182*(Y182/H182),"0")</f>
        <v>2.3148148148148147E-2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4.7619047619047619</v>
      </c>
      <c r="Y183" s="585">
        <f>IFERROR(Y182/H182,"0")</f>
        <v>5</v>
      </c>
      <c r="Z183" s="585">
        <f>IFERROR(IF(Z182="",0,Z182),"0")</f>
        <v>2.9499999999999998E-2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6</v>
      </c>
      <c r="Y184" s="585">
        <f>IFERROR(SUM(Y182:Y182),"0")</f>
        <v>6.3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17</v>
      </c>
      <c r="Y197" s="584">
        <f t="shared" ref="Y197:Y204" si="26">IFERROR(IF(X197="",0,CEILING((X197/$H197),1)*$H197),"")</f>
        <v>21.6</v>
      </c>
      <c r="Z197" s="36">
        <f>IFERROR(IF(Y197=0,"",ROUNDUP(Y197/H197,0)*0.00902),"")</f>
        <v>3.6080000000000001E-2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17.661111111111111</v>
      </c>
      <c r="BN197" s="64">
        <f t="shared" ref="BN197:BN204" si="28">IFERROR(Y197*I197/H197,"0")</f>
        <v>22.44</v>
      </c>
      <c r="BO197" s="64">
        <f t="shared" ref="BO197:BO204" si="29">IFERROR(1/J197*(X197/H197),"0")</f>
        <v>2.3849607182940515E-2</v>
      </c>
      <c r="BP197" s="64">
        <f t="shared" ref="BP197:BP204" si="30">IFERROR(1/J197*(Y197/H197),"0")</f>
        <v>3.0303030303030304E-2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17</v>
      </c>
      <c r="Y198" s="584">
        <f t="shared" si="26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17.661111111111111</v>
      </c>
      <c r="BN198" s="64">
        <f t="shared" si="28"/>
        <v>22.44</v>
      </c>
      <c r="BO198" s="64">
        <f t="shared" si="29"/>
        <v>2.3849607182940515E-2</v>
      </c>
      <c r="BP198" s="64">
        <f t="shared" si="30"/>
        <v>3.0303030303030304E-2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33</v>
      </c>
      <c r="Y201" s="584">
        <f t="shared" si="26"/>
        <v>34.200000000000003</v>
      </c>
      <c r="Z201" s="36">
        <f>IFERROR(IF(Y201=0,"",ROUNDUP(Y201/H201,0)*0.00502),"")</f>
        <v>9.5380000000000006E-2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35.383333333333333</v>
      </c>
      <c r="BN201" s="64">
        <f t="shared" si="28"/>
        <v>36.67</v>
      </c>
      <c r="BO201" s="64">
        <f t="shared" si="29"/>
        <v>7.8347578347578356E-2</v>
      </c>
      <c r="BP201" s="64">
        <f t="shared" si="30"/>
        <v>8.11965811965812E-2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22</v>
      </c>
      <c r="Y202" s="584">
        <f t="shared" si="26"/>
        <v>23.400000000000002</v>
      </c>
      <c r="Z202" s="36">
        <f>IFERROR(IF(Y202=0,"",ROUNDUP(Y202/H202,0)*0.00502),"")</f>
        <v>6.5259999999999999E-2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23.222222222222221</v>
      </c>
      <c r="BN202" s="64">
        <f t="shared" si="28"/>
        <v>24.7</v>
      </c>
      <c r="BO202" s="64">
        <f t="shared" si="29"/>
        <v>5.2231718898385564E-2</v>
      </c>
      <c r="BP202" s="64">
        <f t="shared" si="30"/>
        <v>5.5555555555555559E-2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36.851851851851848</v>
      </c>
      <c r="Y205" s="585">
        <f>IFERROR(Y197/H197,"0")+IFERROR(Y198/H198,"0")+IFERROR(Y199/H199,"0")+IFERROR(Y200/H200,"0")+IFERROR(Y201/H201,"0")+IFERROR(Y202/H202,"0")+IFERROR(Y203/H203,"0")+IFERROR(Y204/H204,"0")</f>
        <v>40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0.23280000000000001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89</v>
      </c>
      <c r="Y206" s="585">
        <f>IFERROR(SUM(Y197:Y204),"0")</f>
        <v>100.80000000000001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80</v>
      </c>
      <c r="Y213" s="584">
        <f t="shared" si="31"/>
        <v>81.599999999999994</v>
      </c>
      <c r="Z213" s="36">
        <f t="shared" si="36"/>
        <v>0.22134000000000001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88.40000000000002</v>
      </c>
      <c r="BN213" s="64">
        <f t="shared" si="33"/>
        <v>90.168000000000006</v>
      </c>
      <c r="BO213" s="64">
        <f t="shared" si="34"/>
        <v>0.18315018315018317</v>
      </c>
      <c r="BP213" s="64">
        <f t="shared" si="35"/>
        <v>0.18681318681318682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80</v>
      </c>
      <c r="Y214" s="584">
        <f t="shared" si="31"/>
        <v>81.599999999999994</v>
      </c>
      <c r="Z214" s="36">
        <f t="shared" si="36"/>
        <v>0.22134000000000001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88.40000000000002</v>
      </c>
      <c r="BN214" s="64">
        <f t="shared" si="33"/>
        <v>90.168000000000006</v>
      </c>
      <c r="BO214" s="64">
        <f t="shared" si="34"/>
        <v>0.18315018315018317</v>
      </c>
      <c r="BP214" s="64">
        <f t="shared" si="35"/>
        <v>0.18681318681318682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66.666666666666671</v>
      </c>
      <c r="Y217" s="585">
        <f>IFERROR(Y208/H208,"0")+IFERROR(Y209/H209,"0")+IFERROR(Y210/H210,"0")+IFERROR(Y211/H211,"0")+IFERROR(Y212/H212,"0")+IFERROR(Y213/H213,"0")+IFERROR(Y214/H214,"0")+IFERROR(Y215/H215,"0")+IFERROR(Y216/H216,"0")</f>
        <v>68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0.44268000000000002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160</v>
      </c>
      <c r="Y218" s="585">
        <f>IFERROR(SUM(Y208:Y216),"0")</f>
        <v>163.19999999999999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18</v>
      </c>
      <c r="Y221" s="584">
        <f>IFERROR(IF(X221="",0,CEILING((X221/$H221),1)*$H221),"")</f>
        <v>19.2</v>
      </c>
      <c r="Z221" s="36">
        <f>IFERROR(IF(Y221=0,"",ROUNDUP(Y221/H221,0)*0.00651),"")</f>
        <v>5.2080000000000001E-2</v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19.890000000000004</v>
      </c>
      <c r="BN221" s="64">
        <f>IFERROR(Y221*I221/H221,"0")</f>
        <v>21.216000000000001</v>
      </c>
      <c r="BO221" s="64">
        <f>IFERROR(1/J221*(X221/H221),"0")</f>
        <v>4.1208791208791215E-2</v>
      </c>
      <c r="BP221" s="64">
        <f>IFERROR(1/J221*(Y221/H221),"0")</f>
        <v>4.3956043956043959E-2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7.5</v>
      </c>
      <c r="Y222" s="585">
        <f>IFERROR(Y220/H220,"0")+IFERROR(Y221/H221,"0")</f>
        <v>8</v>
      </c>
      <c r="Z222" s="585">
        <f>IFERROR(IF(Z220="",0,Z220),"0")+IFERROR(IF(Z221="",0,Z221),"0")</f>
        <v>5.2080000000000001E-2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18</v>
      </c>
      <c r="Y223" s="585">
        <f>IFERROR(SUM(Y220:Y221),"0")</f>
        <v>19.2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3</v>
      </c>
      <c r="Y246" s="584">
        <f t="shared" ref="Y246:Y251" si="42">IFERROR(IF(X246="",0,CEILING((X246/$H246),1)*$H246),"")</f>
        <v>3.96</v>
      </c>
      <c r="Z246" s="36">
        <f t="shared" ref="Z246:Z251" si="43">IFERROR(IF(Y246=0,"",ROUNDUP(Y246/H246,0)*0.0059),"")</f>
        <v>2.3599999999999999E-2</v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3.5757575757575757</v>
      </c>
      <c r="BN246" s="64">
        <f t="shared" ref="BN246:BN251" si="45">IFERROR(Y246*I246/H246,"0")</f>
        <v>4.72</v>
      </c>
      <c r="BO246" s="64">
        <f t="shared" ref="BO246:BO251" si="46">IFERROR(1/J246*(X246/H246),"0")</f>
        <v>1.4029180695847361E-2</v>
      </c>
      <c r="BP246" s="64">
        <f t="shared" ref="BP246:BP251" si="47">IFERROR(1/J246*(Y246/H246),"0")</f>
        <v>1.8518518518518517E-2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5</v>
      </c>
      <c r="Y248" s="584">
        <f t="shared" si="42"/>
        <v>6.48</v>
      </c>
      <c r="Z248" s="36">
        <f t="shared" si="43"/>
        <v>1.77E-2</v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5.4398148148148149</v>
      </c>
      <c r="BN248" s="64">
        <f t="shared" si="45"/>
        <v>7.05</v>
      </c>
      <c r="BO248" s="64">
        <f t="shared" si="46"/>
        <v>1.0716735253772291E-2</v>
      </c>
      <c r="BP248" s="64">
        <f t="shared" si="47"/>
        <v>1.3888888888888888E-2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3</v>
      </c>
      <c r="Y249" s="584">
        <f t="shared" si="42"/>
        <v>3.6</v>
      </c>
      <c r="Z249" s="36">
        <f t="shared" si="43"/>
        <v>2.3599999999999999E-2</v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3.6333333333333337</v>
      </c>
      <c r="BN249" s="64">
        <f t="shared" si="45"/>
        <v>4.3600000000000003</v>
      </c>
      <c r="BO249" s="64">
        <f t="shared" si="46"/>
        <v>1.5432098765432096E-2</v>
      </c>
      <c r="BP249" s="64">
        <f t="shared" si="47"/>
        <v>1.8518518518518517E-2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3</v>
      </c>
      <c r="Y250" s="584">
        <f t="shared" si="42"/>
        <v>3.96</v>
      </c>
      <c r="Z250" s="36">
        <f t="shared" si="43"/>
        <v>2.3599999999999999E-2</v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3.5757575757575757</v>
      </c>
      <c r="BN250" s="64">
        <f t="shared" si="45"/>
        <v>4.72</v>
      </c>
      <c r="BO250" s="64">
        <f t="shared" si="46"/>
        <v>1.4029180695847361E-2</v>
      </c>
      <c r="BP250" s="64">
        <f t="shared" si="47"/>
        <v>1.8518518518518517E-2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11.708754208754208</v>
      </c>
      <c r="Y252" s="585">
        <f>IFERROR(Y246/H246,"0")+IFERROR(Y247/H247,"0")+IFERROR(Y248/H248,"0")+IFERROR(Y249/H249,"0")+IFERROR(Y250/H250,"0")+IFERROR(Y251/H251,"0")</f>
        <v>15</v>
      </c>
      <c r="Z252" s="585">
        <f>IFERROR(IF(Z246="",0,Z246),"0")+IFERROR(IF(Z247="",0,Z247),"0")+IFERROR(IF(Z248="",0,Z248),"0")+IFERROR(IF(Z249="",0,Z249),"0")+IFERROR(IF(Z250="",0,Z250),"0")+IFERROR(IF(Z251="",0,Z251),"0")</f>
        <v>8.8499999999999995E-2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14</v>
      </c>
      <c r="Y253" s="585">
        <f>IFERROR(SUM(Y246:Y251),"0")</f>
        <v>18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14</v>
      </c>
      <c r="Y274" s="584">
        <f>IFERROR(IF(X274="",0,CEILING((X274/$H274),1)*$H274),"")</f>
        <v>14.399999999999999</v>
      </c>
      <c r="Z274" s="36">
        <f>IFERROR(IF(Y274=0,"",ROUNDUP(Y274/H274,0)*0.00651),"")</f>
        <v>3.9059999999999997E-2</v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15.47</v>
      </c>
      <c r="BN274" s="64">
        <f>IFERROR(Y274*I274/H274,"0")</f>
        <v>15.912000000000001</v>
      </c>
      <c r="BO274" s="64">
        <f>IFERROR(1/J274*(X274/H274),"0")</f>
        <v>3.2051282051282055E-2</v>
      </c>
      <c r="BP274" s="64">
        <f>IFERROR(1/J274*(Y274/H274),"0")</f>
        <v>3.2967032967032968E-2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8</v>
      </c>
      <c r="Y275" s="584">
        <f>IFERROR(IF(X275="",0,CEILING((X275/$H275),1)*$H275),"")</f>
        <v>9.6</v>
      </c>
      <c r="Z275" s="36">
        <f>IFERROR(IF(Y275=0,"",ROUNDUP(Y275/H275,0)*0.00651),"")</f>
        <v>2.6040000000000001E-2</v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8.6000000000000014</v>
      </c>
      <c r="BN275" s="64">
        <f>IFERROR(Y275*I275/H275,"0")</f>
        <v>10.32</v>
      </c>
      <c r="BO275" s="64">
        <f>IFERROR(1/J275*(X275/H275),"0")</f>
        <v>1.8315018315018316E-2</v>
      </c>
      <c r="BP275" s="64">
        <f>IFERROR(1/J275*(Y275/H275),"0")</f>
        <v>2.197802197802198E-2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9.1666666666666679</v>
      </c>
      <c r="Y276" s="585">
        <f>IFERROR(Y273/H273,"0")+IFERROR(Y274/H274,"0")+IFERROR(Y275/H275,"0")</f>
        <v>10</v>
      </c>
      <c r="Z276" s="585">
        <f>IFERROR(IF(Z273="",0,Z273),"0")+IFERROR(IF(Z274="",0,Z274),"0")+IFERROR(IF(Z275="",0,Z275),"0")</f>
        <v>6.5099999999999991E-2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22</v>
      </c>
      <c r="Y277" s="585">
        <f>IFERROR(SUM(Y273:Y275),"0")</f>
        <v>24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150</v>
      </c>
      <c r="Y304" s="584">
        <f t="shared" si="53"/>
        <v>151.20000000000002</v>
      </c>
      <c r="Z304" s="36">
        <f>IFERROR(IF(Y304=0,"",ROUNDUP(Y304/H304,0)*0.00902),"")</f>
        <v>0.32472000000000001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159.64285714285714</v>
      </c>
      <c r="BN304" s="64">
        <f t="shared" si="55"/>
        <v>160.91999999999999</v>
      </c>
      <c r="BO304" s="64">
        <f t="shared" si="56"/>
        <v>0.27056277056277056</v>
      </c>
      <c r="BP304" s="64">
        <f t="shared" si="57"/>
        <v>0.27272727272727271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6</v>
      </c>
      <c r="Y307" s="584">
        <f t="shared" si="53"/>
        <v>6.3000000000000007</v>
      </c>
      <c r="Z307" s="36">
        <f>IFERROR(IF(Y307=0,"",ROUNDUP(Y307/H307,0)*0.00502),"")</f>
        <v>1.506E-2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6.2857142857142856</v>
      </c>
      <c r="BN307" s="64">
        <f t="shared" si="55"/>
        <v>6.6000000000000014</v>
      </c>
      <c r="BO307" s="64">
        <f t="shared" si="56"/>
        <v>1.2210012210012212E-2</v>
      </c>
      <c r="BP307" s="64">
        <f t="shared" si="57"/>
        <v>1.2820512820512822E-2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2</v>
      </c>
      <c r="Y309" s="584">
        <f t="shared" si="53"/>
        <v>3.6</v>
      </c>
      <c r="Z309" s="36">
        <f>IFERROR(IF(Y309=0,"",ROUNDUP(Y309/H309,0)*0.00651),"")</f>
        <v>1.302E-2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2.2533333333333334</v>
      </c>
      <c r="BN309" s="64">
        <f t="shared" si="55"/>
        <v>4.056</v>
      </c>
      <c r="BO309" s="64">
        <f t="shared" si="56"/>
        <v>6.1050061050061059E-3</v>
      </c>
      <c r="BP309" s="64">
        <f t="shared" si="57"/>
        <v>1.098901098901099E-2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39.682539682539684</v>
      </c>
      <c r="Y310" s="585">
        <f>IFERROR(Y303/H303,"0")+IFERROR(Y304/H304,"0")+IFERROR(Y305/H305,"0")+IFERROR(Y306/H306,"0")+IFERROR(Y307/H307,"0")+IFERROR(Y308/H308,"0")+IFERROR(Y309/H309,"0")</f>
        <v>41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0.3528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158</v>
      </c>
      <c r="Y311" s="585">
        <f>IFERROR(SUM(Y303:Y309),"0")</f>
        <v>161.10000000000002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753</v>
      </c>
      <c r="Y313" s="584">
        <f>IFERROR(IF(X313="",0,CEILING((X313/$H313),1)*$H313),"")</f>
        <v>756.6</v>
      </c>
      <c r="Z313" s="36">
        <f>IFERROR(IF(Y313=0,"",ROUNDUP(Y313/H313,0)*0.01898),"")</f>
        <v>1.8410600000000001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802.52423076923083</v>
      </c>
      <c r="BN313" s="64">
        <f>IFERROR(Y313*I313/H313,"0")</f>
        <v>806.3610000000001</v>
      </c>
      <c r="BO313" s="64">
        <f>IFERROR(1/J313*(X313/H313),"0")</f>
        <v>1.5084134615384617</v>
      </c>
      <c r="BP313" s="64">
        <f>IFERROR(1/J313*(Y313/H313),"0")</f>
        <v>1.515625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25</v>
      </c>
      <c r="Y316" s="584">
        <f>IFERROR(IF(X316="",0,CEILING((X316/$H316),1)*$H316),"")</f>
        <v>27</v>
      </c>
      <c r="Z316" s="36">
        <f>IFERROR(IF(Y316=0,"",ROUNDUP(Y316/H316,0)*0.00651),"")</f>
        <v>5.8590000000000003E-2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27.05</v>
      </c>
      <c r="BN316" s="64">
        <f>IFERROR(Y316*I316/H316,"0")</f>
        <v>29.213999999999999</v>
      </c>
      <c r="BO316" s="64">
        <f>IFERROR(1/J316*(X316/H316),"0")</f>
        <v>4.5787545787545791E-2</v>
      </c>
      <c r="BP316" s="64">
        <f>IFERROR(1/J316*(Y316/H316),"0")</f>
        <v>4.9450549450549455E-2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104.87179487179488</v>
      </c>
      <c r="Y318" s="585">
        <f>IFERROR(Y313/H313,"0")+IFERROR(Y314/H314,"0")+IFERROR(Y315/H315,"0")+IFERROR(Y316/H316,"0")+IFERROR(Y317/H317,"0")</f>
        <v>106</v>
      </c>
      <c r="Z318" s="585">
        <f>IFERROR(IF(Z313="",0,Z313),"0")+IFERROR(IF(Z314="",0,Z314),"0")+IFERROR(IF(Z315="",0,Z315),"0")+IFERROR(IF(Z316="",0,Z316),"0")+IFERROR(IF(Z317="",0,Z317),"0")</f>
        <v>1.8996500000000001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778</v>
      </c>
      <c r="Y319" s="585">
        <f>IFERROR(SUM(Y313:Y317),"0")</f>
        <v>783.6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30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31.996153846153849</v>
      </c>
      <c r="BN322" s="64">
        <f>IFERROR(Y322*I322/H322,"0")</f>
        <v>33.276000000000003</v>
      </c>
      <c r="BO322" s="64">
        <f>IFERROR(1/J322*(X322/H322),"0")</f>
        <v>6.0096153846153848E-2</v>
      </c>
      <c r="BP322" s="64">
        <f>IFERROR(1/J322*(Y322/H322),"0")</f>
        <v>6.25E-2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3.8461538461538463</v>
      </c>
      <c r="Y324" s="585">
        <f>IFERROR(Y321/H321,"0")+IFERROR(Y322/H322,"0")+IFERROR(Y323/H323,"0")</f>
        <v>4</v>
      </c>
      <c r="Z324" s="585">
        <f>IFERROR(IF(Z321="",0,Z321),"0")+IFERROR(IF(Z322="",0,Z322),"0")+IFERROR(IF(Z323="",0,Z323),"0")</f>
        <v>7.5920000000000001E-2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30</v>
      </c>
      <c r="Y325" s="585">
        <f>IFERROR(SUM(Y321:Y323),"0")</f>
        <v>31.2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14</v>
      </c>
      <c r="Y327" s="584">
        <f>IFERROR(IF(X327="",0,CEILING((X327/$H327),1)*$H327),"")</f>
        <v>15.2</v>
      </c>
      <c r="Z327" s="36">
        <f>IFERROR(IF(Y327=0,"",ROUNDUP(Y327/H327,0)*0.00902),"")</f>
        <v>4.5100000000000001E-2</v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15.335526315789474</v>
      </c>
      <c r="BN327" s="64">
        <f>IFERROR(Y327*I327/H327,"0")</f>
        <v>16.649999999999999</v>
      </c>
      <c r="BO327" s="64">
        <f>IFERROR(1/J327*(X327/H327),"0")</f>
        <v>3.4888357256778316E-2</v>
      </c>
      <c r="BP327" s="64">
        <f>IFERROR(1/J327*(Y327/H327),"0")</f>
        <v>3.787878787878788E-2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10</v>
      </c>
      <c r="Y331" s="584">
        <f>IFERROR(IF(X331="",0,CEILING((X331/$H331),1)*$H331),"")</f>
        <v>10.199999999999999</v>
      </c>
      <c r="Z331" s="36">
        <f>IFERROR(IF(Y331=0,"",ROUNDUP(Y331/H331,0)*0.00651),"")</f>
        <v>2.6040000000000001E-2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11.294117647058822</v>
      </c>
      <c r="BN331" s="64">
        <f>IFERROR(Y331*I331/H331,"0")</f>
        <v>11.52</v>
      </c>
      <c r="BO331" s="64">
        <f>IFERROR(1/J331*(X331/H331),"0")</f>
        <v>2.1547080370609786E-2</v>
      </c>
      <c r="BP331" s="64">
        <f>IFERROR(1/J331*(Y331/H331),"0")</f>
        <v>2.197802197802198E-2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8.526831785345717</v>
      </c>
      <c r="Y332" s="585">
        <f>IFERROR(Y327/H327,"0")+IFERROR(Y328/H328,"0")+IFERROR(Y329/H329,"0")+IFERROR(Y330/H330,"0")+IFERROR(Y331/H331,"0")</f>
        <v>9</v>
      </c>
      <c r="Z332" s="585">
        <f>IFERROR(IF(Z327="",0,Z327),"0")+IFERROR(IF(Z328="",0,Z328),"0")+IFERROR(IF(Z329="",0,Z329),"0")+IFERROR(IF(Z330="",0,Z330),"0")+IFERROR(IF(Z331="",0,Z331),"0")</f>
        <v>7.1140000000000009E-2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24</v>
      </c>
      <c r="Y333" s="585">
        <f>IFERROR(SUM(Y327:Y331),"0")</f>
        <v>25.4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11</v>
      </c>
      <c r="Y337" s="584">
        <f>IFERROR(IF(X337="",0,CEILING((X337/$H337),1)*$H337),"")</f>
        <v>12</v>
      </c>
      <c r="Z337" s="36">
        <f>IFERROR(IF(Y337=0,"",ROUNDUP(Y337/H337,0)*0.00474),"")</f>
        <v>2.844E-2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12.32</v>
      </c>
      <c r="BN337" s="64">
        <f>IFERROR(Y337*I337/H337,"0")</f>
        <v>13.440000000000001</v>
      </c>
      <c r="BO337" s="64">
        <f>IFERROR(1/J337*(X337/H337),"0")</f>
        <v>2.3109243697478989E-2</v>
      </c>
      <c r="BP337" s="64">
        <f>IFERROR(1/J337*(Y337/H337),"0")</f>
        <v>2.5210084033613446E-2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5.5</v>
      </c>
      <c r="Y338" s="585">
        <f>IFERROR(Y335/H335,"0")+IFERROR(Y336/H336,"0")+IFERROR(Y337/H337,"0")</f>
        <v>6</v>
      </c>
      <c r="Z338" s="585">
        <f>IFERROR(IF(Z335="",0,Z335),"0")+IFERROR(IF(Z336="",0,Z336),"0")+IFERROR(IF(Z337="",0,Z337),"0")</f>
        <v>2.844E-2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11</v>
      </c>
      <c r="Y339" s="585">
        <f>IFERROR(SUM(Y335:Y337),"0")</f>
        <v>12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171</v>
      </c>
      <c r="Y343" s="584">
        <f>IFERROR(IF(X343="",0,CEILING((X343/$H343),1)*$H343),"")</f>
        <v>172.20000000000002</v>
      </c>
      <c r="Z343" s="36">
        <f>IFERROR(IF(Y343=0,"",ROUNDUP(Y343/H343,0)*0.00651),"")</f>
        <v>0.53381999999999996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191.51999999999998</v>
      </c>
      <c r="BN343" s="64">
        <f>IFERROR(Y343*I343/H343,"0")</f>
        <v>192.864</v>
      </c>
      <c r="BO343" s="64">
        <f>IFERROR(1/J343*(X343/H343),"0")</f>
        <v>0.44740973312401888</v>
      </c>
      <c r="BP343" s="64">
        <f>IFERROR(1/J343*(Y343/H343),"0")</f>
        <v>0.45054945054945056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32</v>
      </c>
      <c r="Y344" s="584">
        <f>IFERROR(IF(X344="",0,CEILING((X344/$H344),1)*$H344),"")</f>
        <v>33.6</v>
      </c>
      <c r="Z344" s="36">
        <f>IFERROR(IF(Y344=0,"",ROUNDUP(Y344/H344,0)*0.00651),"")</f>
        <v>0.10416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35.657142857142851</v>
      </c>
      <c r="BN344" s="64">
        <f>IFERROR(Y344*I344/H344,"0")</f>
        <v>37.44</v>
      </c>
      <c r="BO344" s="64">
        <f>IFERROR(1/J344*(X344/H344),"0")</f>
        <v>8.3725798011512295E-2</v>
      </c>
      <c r="BP344" s="64">
        <f>IFERROR(1/J344*(Y344/H344),"0")</f>
        <v>8.7912087912087919E-2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96.666666666666671</v>
      </c>
      <c r="Y345" s="585">
        <f>IFERROR(Y342/H342,"0")+IFERROR(Y343/H343,"0")+IFERROR(Y344/H344,"0")</f>
        <v>98</v>
      </c>
      <c r="Z345" s="585">
        <f>IFERROR(IF(Z342="",0,Z342),"0")+IFERROR(IF(Z343="",0,Z343),"0")+IFERROR(IF(Z344="",0,Z344),"0")</f>
        <v>0.63797999999999999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203</v>
      </c>
      <c r="Y346" s="585">
        <f>IFERROR(SUM(Y342:Y344),"0")</f>
        <v>205.8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45</v>
      </c>
      <c r="Y351" s="584">
        <f t="shared" si="58"/>
        <v>45</v>
      </c>
      <c r="Z351" s="36">
        <f>IFERROR(IF(Y351=0,"",ROUNDUP(Y351/H351,0)*0.02175),"")</f>
        <v>6.5250000000000002E-2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46.440000000000005</v>
      </c>
      <c r="BN351" s="64">
        <f t="shared" si="60"/>
        <v>46.440000000000005</v>
      </c>
      <c r="BO351" s="64">
        <f t="shared" si="61"/>
        <v>6.25E-2</v>
      </c>
      <c r="BP351" s="64">
        <f t="shared" si="62"/>
        <v>6.25E-2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600</v>
      </c>
      <c r="Y352" s="584">
        <f t="shared" si="58"/>
        <v>600</v>
      </c>
      <c r="Z352" s="36">
        <f>IFERROR(IF(Y352=0,"",ROUNDUP(Y352/H352,0)*0.02175),"")</f>
        <v>0.86999999999999988</v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619.20000000000005</v>
      </c>
      <c r="BN352" s="64">
        <f t="shared" si="60"/>
        <v>619.20000000000005</v>
      </c>
      <c r="BO352" s="64">
        <f t="shared" si="61"/>
        <v>0.83333333333333326</v>
      </c>
      <c r="BP352" s="64">
        <f t="shared" si="62"/>
        <v>0.83333333333333326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302</v>
      </c>
      <c r="Y353" s="584">
        <f t="shared" si="58"/>
        <v>315</v>
      </c>
      <c r="Z353" s="36">
        <f>IFERROR(IF(Y353=0,"",ROUNDUP(Y353/H353,0)*0.02175),"")</f>
        <v>0.45674999999999999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311.66399999999999</v>
      </c>
      <c r="BN353" s="64">
        <f t="shared" si="60"/>
        <v>325.08</v>
      </c>
      <c r="BO353" s="64">
        <f t="shared" si="61"/>
        <v>0.4194444444444444</v>
      </c>
      <c r="BP353" s="64">
        <f t="shared" si="62"/>
        <v>0.4375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4</v>
      </c>
      <c r="Y355" s="584">
        <f t="shared" si="58"/>
        <v>5</v>
      </c>
      <c r="Z355" s="36">
        <f>IFERROR(IF(Y355=0,"",ROUNDUP(Y355/H355,0)*0.00902),"")</f>
        <v>9.0200000000000002E-3</v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4.1680000000000001</v>
      </c>
      <c r="BN355" s="64">
        <f t="shared" si="60"/>
        <v>5.21</v>
      </c>
      <c r="BO355" s="64">
        <f t="shared" si="61"/>
        <v>6.0606060606060615E-3</v>
      </c>
      <c r="BP355" s="64">
        <f t="shared" si="62"/>
        <v>7.575757575757576E-3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11</v>
      </c>
      <c r="Y356" s="584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11.462</v>
      </c>
      <c r="BN356" s="64">
        <f t="shared" si="60"/>
        <v>15.63</v>
      </c>
      <c r="BO356" s="64">
        <f t="shared" si="61"/>
        <v>1.666666666666667E-2</v>
      </c>
      <c r="BP356" s="64">
        <f t="shared" si="62"/>
        <v>2.2727272727272728E-2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66.133333333333326</v>
      </c>
      <c r="Y357" s="585">
        <f>IFERROR(Y350/H350,"0")+IFERROR(Y351/H351,"0")+IFERROR(Y352/H352,"0")+IFERROR(Y353/H353,"0")+IFERROR(Y354/H354,"0")+IFERROR(Y355/H355,"0")+IFERROR(Y356/H356,"0")</f>
        <v>68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1.42808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962</v>
      </c>
      <c r="Y358" s="585">
        <f>IFERROR(SUM(Y350:Y356),"0")</f>
        <v>980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566</v>
      </c>
      <c r="Y360" s="584">
        <f>IFERROR(IF(X360="",0,CEILING((X360/$H360),1)*$H360),"")</f>
        <v>570</v>
      </c>
      <c r="Z360" s="36">
        <f>IFERROR(IF(Y360=0,"",ROUNDUP(Y360/H360,0)*0.02175),"")</f>
        <v>0.8264999999999999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584.11199999999997</v>
      </c>
      <c r="BN360" s="64">
        <f>IFERROR(Y360*I360/H360,"0")</f>
        <v>588.24</v>
      </c>
      <c r="BO360" s="64">
        <f>IFERROR(1/J360*(X360/H360),"0")</f>
        <v>0.78611111111111109</v>
      </c>
      <c r="BP360" s="64">
        <f>IFERROR(1/J360*(Y360/H360),"0")</f>
        <v>0.79166666666666663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4</v>
      </c>
      <c r="Y361" s="584">
        <f>IFERROR(IF(X361="",0,CEILING((X361/$H361),1)*$H361),"")</f>
        <v>4</v>
      </c>
      <c r="Z361" s="36">
        <f>IFERROR(IF(Y361=0,"",ROUNDUP(Y361/H361,0)*0.00902),"")</f>
        <v>9.0200000000000002E-3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4.21</v>
      </c>
      <c r="BN361" s="64">
        <f>IFERROR(Y361*I361/H361,"0")</f>
        <v>4.21</v>
      </c>
      <c r="BO361" s="64">
        <f>IFERROR(1/J361*(X361/H361),"0")</f>
        <v>7.575757575757576E-3</v>
      </c>
      <c r="BP361" s="64">
        <f>IFERROR(1/J361*(Y361/H361),"0")</f>
        <v>7.575757575757576E-3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38.733333333333334</v>
      </c>
      <c r="Y362" s="585">
        <f>IFERROR(Y360/H360,"0")+IFERROR(Y361/H361,"0")</f>
        <v>39</v>
      </c>
      <c r="Z362" s="585">
        <f>IFERROR(IF(Z360="",0,Z360),"0")+IFERROR(IF(Z361="",0,Z361),"0")</f>
        <v>0.83551999999999993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570</v>
      </c>
      <c r="Y363" s="585">
        <f>IFERROR(SUM(Y360:Y361),"0")</f>
        <v>574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3</v>
      </c>
      <c r="Y403" s="584">
        <f t="shared" si="63"/>
        <v>4.2</v>
      </c>
      <c r="Z403" s="36">
        <f t="shared" si="68"/>
        <v>1.004E-2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3.1857142857142855</v>
      </c>
      <c r="BN403" s="64">
        <f t="shared" si="65"/>
        <v>4.46</v>
      </c>
      <c r="BO403" s="64">
        <f t="shared" si="66"/>
        <v>6.1050061050061059E-3</v>
      </c>
      <c r="BP403" s="64">
        <f t="shared" si="67"/>
        <v>8.5470085470085479E-3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3</v>
      </c>
      <c r="Y405" s="584">
        <f t="shared" si="63"/>
        <v>4.2</v>
      </c>
      <c r="Z405" s="36">
        <f t="shared" si="68"/>
        <v>1.004E-2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3.1857142857142855</v>
      </c>
      <c r="BN405" s="64">
        <f t="shared" si="65"/>
        <v>4.46</v>
      </c>
      <c r="BO405" s="64">
        <f t="shared" si="66"/>
        <v>6.1050061050061059E-3</v>
      </c>
      <c r="BP405" s="64">
        <f t="shared" si="67"/>
        <v>8.5470085470085479E-3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2.8571428571428572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4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2.0080000000000001E-2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6</v>
      </c>
      <c r="Y408" s="585">
        <f>IFERROR(SUM(Y397:Y406),"0")</f>
        <v>8.4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20</v>
      </c>
      <c r="Y448" s="584">
        <f t="shared" si="69"/>
        <v>21.6</v>
      </c>
      <c r="Z448" s="36">
        <f>IFERROR(IF(Y448=0,"",ROUNDUP(Y448/H448,0)*0.00902),"")</f>
        <v>5.4120000000000001E-2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21.166666666666668</v>
      </c>
      <c r="BN448" s="64">
        <f t="shared" si="72"/>
        <v>22.860000000000003</v>
      </c>
      <c r="BO448" s="64">
        <f t="shared" si="73"/>
        <v>4.208754208754209E-2</v>
      </c>
      <c r="BP448" s="64">
        <f t="shared" si="74"/>
        <v>4.5454545454545456E-2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3</v>
      </c>
      <c r="Y452" s="584">
        <f t="shared" si="69"/>
        <v>4.8</v>
      </c>
      <c r="Z452" s="36">
        <f>IFERROR(IF(Y452=0,"",ROUNDUP(Y452/H452,0)*0.00651),"")</f>
        <v>1.302E-2</v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3.2250000000000001</v>
      </c>
      <c r="BN452" s="64">
        <f t="shared" si="72"/>
        <v>5.16</v>
      </c>
      <c r="BO452" s="64">
        <f t="shared" si="73"/>
        <v>6.8681318681318689E-3</v>
      </c>
      <c r="BP452" s="64">
        <f t="shared" si="74"/>
        <v>1.098901098901099E-2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6.8055555555555554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6.7140000000000005E-2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23</v>
      </c>
      <c r="Y456" s="585">
        <f>IFERROR(SUM(Y440:Y454),"0")</f>
        <v>26.400000000000002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21</v>
      </c>
      <c r="Y468" s="584">
        <f t="shared" si="75"/>
        <v>24</v>
      </c>
      <c r="Z468" s="36">
        <f>IFERROR(IF(Y468=0,"",ROUNDUP(Y468/H468,0)*0.00902),"")</f>
        <v>4.5100000000000001E-2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30.318750000000001</v>
      </c>
      <c r="BN468" s="64">
        <f t="shared" si="77"/>
        <v>34.65</v>
      </c>
      <c r="BO468" s="64">
        <f t="shared" si="78"/>
        <v>3.3143939393939392E-2</v>
      </c>
      <c r="BP468" s="64">
        <f t="shared" si="79"/>
        <v>3.787878787878788E-2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4</v>
      </c>
      <c r="Y469" s="584">
        <f t="shared" si="75"/>
        <v>4.8</v>
      </c>
      <c r="Z469" s="36">
        <f>IFERROR(IF(Y469=0,"",ROUNDUP(Y469/H469,0)*0.00902),"")</f>
        <v>9.0200000000000002E-3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5.5750000000000002</v>
      </c>
      <c r="BN469" s="64">
        <f t="shared" si="77"/>
        <v>6.69</v>
      </c>
      <c r="BO469" s="64">
        <f t="shared" si="78"/>
        <v>6.3131313131313139E-3</v>
      </c>
      <c r="BP469" s="64">
        <f t="shared" si="79"/>
        <v>7.575757575757576E-3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6</v>
      </c>
      <c r="Y470" s="584">
        <f t="shared" si="75"/>
        <v>9.6</v>
      </c>
      <c r="Z470" s="36">
        <f>IFERROR(IF(Y470=0,"",ROUNDUP(Y470/H470,0)*0.00902),"")</f>
        <v>1.804E-2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8.3625000000000007</v>
      </c>
      <c r="BN470" s="64">
        <f t="shared" si="77"/>
        <v>13.38</v>
      </c>
      <c r="BO470" s="64">
        <f t="shared" si="78"/>
        <v>9.46969696969697E-3</v>
      </c>
      <c r="BP470" s="64">
        <f t="shared" si="79"/>
        <v>1.5151515151515152E-2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6.458333333333333</v>
      </c>
      <c r="Y471" s="585">
        <f>IFERROR(Y464/H464,"0")+IFERROR(Y465/H465,"0")+IFERROR(Y466/H466,"0")+IFERROR(Y467/H467,"0")+IFERROR(Y468/H468,"0")+IFERROR(Y469/H469,"0")+IFERROR(Y470/H470,"0")</f>
        <v>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7.2160000000000002E-2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31</v>
      </c>
      <c r="Y472" s="585">
        <f>IFERROR(SUM(Y464:Y470),"0")</f>
        <v>38.4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150</v>
      </c>
      <c r="Y497" s="584">
        <f>IFERROR(IF(X497="",0,CEILING((X497/$H497),1)*$H497),"")</f>
        <v>151.20000000000002</v>
      </c>
      <c r="Z497" s="36">
        <f>IFERROR(IF(Y497=0,"",ROUNDUP(Y497/H497,0)*0.00902),"")</f>
        <v>0.32472000000000001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159.64285714285714</v>
      </c>
      <c r="BN497" s="64">
        <f>IFERROR(Y497*I497/H497,"0")</f>
        <v>160.91999999999999</v>
      </c>
      <c r="BO497" s="64">
        <f>IFERROR(1/J497*(X497/H497),"0")</f>
        <v>0.27056277056277056</v>
      </c>
      <c r="BP497" s="64">
        <f>IFERROR(1/J497*(Y497/H497),"0")</f>
        <v>0.27272727272727271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35.714285714285715</v>
      </c>
      <c r="Y498" s="585">
        <f>IFERROR(Y496/H496,"0")+IFERROR(Y497/H497,"0")</f>
        <v>36</v>
      </c>
      <c r="Z498" s="585">
        <f>IFERROR(IF(Z496="",0,Z496),"0")+IFERROR(IF(Z497="",0,Z497),"0")</f>
        <v>0.32472000000000001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150</v>
      </c>
      <c r="Y499" s="585">
        <f>IFERROR(SUM(Y496:Y497),"0")</f>
        <v>151.20000000000002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5226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5324.4599999999982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5533.8265991650542</v>
      </c>
      <c r="Y519" s="585">
        <f>IFERROR(SUM(BN22:BN515),"0")</f>
        <v>5641.2439999999988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10</v>
      </c>
      <c r="Y520" s="38">
        <f>ROUNDUP(SUM(BP22:BP515),0)</f>
        <v>10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5783.8265991650542</v>
      </c>
      <c r="Y521" s="585">
        <f>GrossWeightTotalR+PalletQtyTotalR*25</f>
        <v>5891.2439999999988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1048.0982797817935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1074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10.979550000000001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200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793.8</v>
      </c>
      <c r="E528" s="46">
        <f>IFERROR(Y89*1,"0")+IFERROR(Y90*1,"0")+IFERROR(Y91*1,"0")+IFERROR(Y95*1,"0")+IFERROR(Y96*1,"0")+IFERROR(Y97*1,"0")+IFERROR(Y98*1,"0")+IFERROR(Y99*1,"0")+IFERROR(Y100*1,"0")</f>
        <v>391.5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303.60000000000002</v>
      </c>
      <c r="G528" s="46">
        <f>IFERROR(Y132*1,"0")+IFERROR(Y133*1,"0")+IFERROR(Y137*1,"0")+IFERROR(Y138*1,"0")+IFERROR(Y142*1,"0")+IFERROR(Y143*1,"0")</f>
        <v>56.56</v>
      </c>
      <c r="H528" s="46">
        <f>IFERROR(Y148*1,"0")+IFERROR(Y152*1,"0")+IFERROR(Y153*1,"0")+IFERROR(Y154*1,"0")</f>
        <v>124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132.30000000000001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283.2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1013.3000000000002</v>
      </c>
      <c r="S528" s="46">
        <f>IFERROR(Y342*1,"0")+IFERROR(Y343*1,"0")+IFERROR(Y344*1,"0")</f>
        <v>205.8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1554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8.4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64.8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151.20000000000002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2025-06-24T08:27:17Z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