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/>
  <c r="X516"/>
  <c r="BO515"/>
  <c r="BM515"/>
  <c r="Y515"/>
  <c r="X512"/>
  <c r="X511"/>
  <c r="BO510"/>
  <c r="BM510"/>
  <c r="Y510"/>
  <c r="BN510" s="1"/>
  <c r="BO509"/>
  <c r="BM509"/>
  <c r="Y509"/>
  <c r="BO508"/>
  <c r="BM508"/>
  <c r="Y508"/>
  <c r="BP508" s="1"/>
  <c r="BO507"/>
  <c r="BM507"/>
  <c r="Y507"/>
  <c r="BN507" s="1"/>
  <c r="X505"/>
  <c r="X504"/>
  <c r="BO503"/>
  <c r="BM503"/>
  <c r="Y503"/>
  <c r="BO502"/>
  <c r="BM502"/>
  <c r="Y502"/>
  <c r="BO501"/>
  <c r="BM501"/>
  <c r="Y501"/>
  <c r="BP501" s="1"/>
  <c r="X499"/>
  <c r="X498"/>
  <c r="BO497"/>
  <c r="BM497"/>
  <c r="Y497"/>
  <c r="Z497" s="1"/>
  <c r="BO496"/>
  <c r="BM496"/>
  <c r="Z496"/>
  <c r="Y496"/>
  <c r="BN496" s="1"/>
  <c r="X494"/>
  <c r="X493"/>
  <c r="BO492"/>
  <c r="BM492"/>
  <c r="Z492"/>
  <c r="Y492"/>
  <c r="BP492" s="1"/>
  <c r="BO491"/>
  <c r="BM491"/>
  <c r="Y491"/>
  <c r="BP491" s="1"/>
  <c r="BO490"/>
  <c r="BM490"/>
  <c r="Y490"/>
  <c r="BP490" s="1"/>
  <c r="BO489"/>
  <c r="BM489"/>
  <c r="Z489"/>
  <c r="Y489"/>
  <c r="X487"/>
  <c r="X486"/>
  <c r="BO485"/>
  <c r="BM485"/>
  <c r="Y485"/>
  <c r="Z485" s="1"/>
  <c r="BP484"/>
  <c r="BO484"/>
  <c r="BM484"/>
  <c r="Y484"/>
  <c r="BN484" s="1"/>
  <c r="BO483"/>
  <c r="BM483"/>
  <c r="Y483"/>
  <c r="BP483" s="1"/>
  <c r="BO482"/>
  <c r="BM482"/>
  <c r="Y482"/>
  <c r="X478"/>
  <c r="X477"/>
  <c r="BO476"/>
  <c r="BM476"/>
  <c r="Y476"/>
  <c r="Z476" s="1"/>
  <c r="P476"/>
  <c r="BO475"/>
  <c r="BM475"/>
  <c r="Y475"/>
  <c r="Z475" s="1"/>
  <c r="P475"/>
  <c r="BO474"/>
  <c r="BM474"/>
  <c r="Z474"/>
  <c r="Y474"/>
  <c r="BP474" s="1"/>
  <c r="P474"/>
  <c r="X472"/>
  <c r="X471"/>
  <c r="BO470"/>
  <c r="BM470"/>
  <c r="Y470"/>
  <c r="BP470" s="1"/>
  <c r="P470"/>
  <c r="BO469"/>
  <c r="BM469"/>
  <c r="Y469"/>
  <c r="Z469" s="1"/>
  <c r="P469"/>
  <c r="BO468"/>
  <c r="BM468"/>
  <c r="Y468"/>
  <c r="BP468" s="1"/>
  <c r="P468"/>
  <c r="BO467"/>
  <c r="BN467"/>
  <c r="BM467"/>
  <c r="Z467"/>
  <c r="Y467"/>
  <c r="BP467" s="1"/>
  <c r="P467"/>
  <c r="BO466"/>
  <c r="BM466"/>
  <c r="Y466"/>
  <c r="P466"/>
  <c r="BO465"/>
  <c r="BM465"/>
  <c r="Y465"/>
  <c r="Z465" s="1"/>
  <c r="P465"/>
  <c r="BO464"/>
  <c r="BM464"/>
  <c r="Z464"/>
  <c r="Y464"/>
  <c r="BN464" s="1"/>
  <c r="P464"/>
  <c r="X462"/>
  <c r="X461"/>
  <c r="BO460"/>
  <c r="BM460"/>
  <c r="Y460"/>
  <c r="BP460" s="1"/>
  <c r="P460"/>
  <c r="BO459"/>
  <c r="BM459"/>
  <c r="Y459"/>
  <c r="Z459" s="1"/>
  <c r="P459"/>
  <c r="BO458"/>
  <c r="BM458"/>
  <c r="Y458"/>
  <c r="Y462" s="1"/>
  <c r="P458"/>
  <c r="X456"/>
  <c r="X455"/>
  <c r="BO454"/>
  <c r="BM454"/>
  <c r="Y454"/>
  <c r="P454"/>
  <c r="BO453"/>
  <c r="BM453"/>
  <c r="Y453"/>
  <c r="P453"/>
  <c r="BO452"/>
  <c r="BM452"/>
  <c r="Y452"/>
  <c r="BP452" s="1"/>
  <c r="P452"/>
  <c r="BO451"/>
  <c r="BN451"/>
  <c r="BM451"/>
  <c r="Z451"/>
  <c r="Y451"/>
  <c r="BP451" s="1"/>
  <c r="P451"/>
  <c r="BO450"/>
  <c r="BM450"/>
  <c r="Y450"/>
  <c r="BP450" s="1"/>
  <c r="BP449"/>
  <c r="BO449"/>
  <c r="BM449"/>
  <c r="Y449"/>
  <c r="P449"/>
  <c r="BP448"/>
  <c r="BO448"/>
  <c r="BN448"/>
  <c r="BM448"/>
  <c r="Z448"/>
  <c r="Y448"/>
  <c r="P448"/>
  <c r="BO447"/>
  <c r="BM447"/>
  <c r="Z447"/>
  <c r="Y447"/>
  <c r="BN447" s="1"/>
  <c r="P447"/>
  <c r="BO446"/>
  <c r="BM446"/>
  <c r="Y446"/>
  <c r="P446"/>
  <c r="BO445"/>
  <c r="BM445"/>
  <c r="Y445"/>
  <c r="BP445" s="1"/>
  <c r="P445"/>
  <c r="BO444"/>
  <c r="BM444"/>
  <c r="Y444"/>
  <c r="P444"/>
  <c r="BO443"/>
  <c r="BM443"/>
  <c r="Y443"/>
  <c r="BP443" s="1"/>
  <c r="BO442"/>
  <c r="BM442"/>
  <c r="Y442"/>
  <c r="BP442" s="1"/>
  <c r="P442"/>
  <c r="BO441"/>
  <c r="BM441"/>
  <c r="Y441"/>
  <c r="Z441" s="1"/>
  <c r="P441"/>
  <c r="BO440"/>
  <c r="BM440"/>
  <c r="Y440"/>
  <c r="P440"/>
  <c r="X436"/>
  <c r="Y435"/>
  <c r="X435"/>
  <c r="BO434"/>
  <c r="BM434"/>
  <c r="Z434"/>
  <c r="Z435" s="1"/>
  <c r="Y434"/>
  <c r="BN434" s="1"/>
  <c r="P434"/>
  <c r="X431"/>
  <c r="X430"/>
  <c r="BO429"/>
  <c r="BM429"/>
  <c r="Z429"/>
  <c r="Z430" s="1"/>
  <c r="Y429"/>
  <c r="X528" s="1"/>
  <c r="P429"/>
  <c r="X426"/>
  <c r="X425"/>
  <c r="BO424"/>
  <c r="BM424"/>
  <c r="Y424"/>
  <c r="P424"/>
  <c r="BO423"/>
  <c r="BN423"/>
  <c r="BM423"/>
  <c r="Z423"/>
  <c r="Y423"/>
  <c r="BP423" s="1"/>
  <c r="P423"/>
  <c r="BO422"/>
  <c r="BM422"/>
  <c r="Y422"/>
  <c r="BP422" s="1"/>
  <c r="P422"/>
  <c r="BO421"/>
  <c r="BM421"/>
  <c r="Y421"/>
  <c r="Z421" s="1"/>
  <c r="P421"/>
  <c r="X419"/>
  <c r="X418"/>
  <c r="BO417"/>
  <c r="BM417"/>
  <c r="Y417"/>
  <c r="P417"/>
  <c r="BO416"/>
  <c r="BM416"/>
  <c r="Y416"/>
  <c r="W528" s="1"/>
  <c r="P416"/>
  <c r="X413"/>
  <c r="X412"/>
  <c r="BO411"/>
  <c r="BM411"/>
  <c r="Y411"/>
  <c r="BP411" s="1"/>
  <c r="P411"/>
  <c r="BO410"/>
  <c r="BM410"/>
  <c r="Y410"/>
  <c r="P410"/>
  <c r="X408"/>
  <c r="X407"/>
  <c r="BP406"/>
  <c r="BO406"/>
  <c r="BN406"/>
  <c r="BM406"/>
  <c r="Z406"/>
  <c r="Y406"/>
  <c r="P406"/>
  <c r="BO405"/>
  <c r="BM405"/>
  <c r="Z405"/>
  <c r="Y405"/>
  <c r="BN405" s="1"/>
  <c r="P405"/>
  <c r="BO404"/>
  <c r="BM404"/>
  <c r="Y404"/>
  <c r="P404"/>
  <c r="BP403"/>
  <c r="BO403"/>
  <c r="BN403"/>
  <c r="BM403"/>
  <c r="Z403"/>
  <c r="Y403"/>
  <c r="P403"/>
  <c r="BO402"/>
  <c r="BM402"/>
  <c r="Y402"/>
  <c r="P402"/>
  <c r="BO401"/>
  <c r="BM401"/>
  <c r="Y401"/>
  <c r="BP401" s="1"/>
  <c r="P401"/>
  <c r="BO400"/>
  <c r="BM400"/>
  <c r="Y400"/>
  <c r="P400"/>
  <c r="BO399"/>
  <c r="BM399"/>
  <c r="Z399"/>
  <c r="Y399"/>
  <c r="BN399" s="1"/>
  <c r="P399"/>
  <c r="BO398"/>
  <c r="BN398"/>
  <c r="BM398"/>
  <c r="Z398"/>
  <c r="Y398"/>
  <c r="P398"/>
  <c r="BO397"/>
  <c r="BM397"/>
  <c r="Y397"/>
  <c r="P397"/>
  <c r="X393"/>
  <c r="X392"/>
  <c r="BO391"/>
  <c r="BM391"/>
  <c r="Y391"/>
  <c r="P391"/>
  <c r="X389"/>
  <c r="X388"/>
  <c r="BO387"/>
  <c r="BM387"/>
  <c r="Y387"/>
  <c r="BP387" s="1"/>
  <c r="P387"/>
  <c r="BO386"/>
  <c r="BM386"/>
  <c r="Y386"/>
  <c r="Z386" s="1"/>
  <c r="P386"/>
  <c r="Y384"/>
  <c r="X384"/>
  <c r="X383"/>
  <c r="BO382"/>
  <c r="BN382"/>
  <c r="BM382"/>
  <c r="Z382"/>
  <c r="Z383" s="1"/>
  <c r="Y382"/>
  <c r="BP382" s="1"/>
  <c r="P382"/>
  <c r="X380"/>
  <c r="X379"/>
  <c r="BO378"/>
  <c r="BM378"/>
  <c r="Y378"/>
  <c r="P378"/>
  <c r="BO377"/>
  <c r="BM377"/>
  <c r="Y377"/>
  <c r="BP377" s="1"/>
  <c r="P377"/>
  <c r="BO376"/>
  <c r="BM376"/>
  <c r="Y376"/>
  <c r="P376"/>
  <c r="BO375"/>
  <c r="BM375"/>
  <c r="Z375"/>
  <c r="Y375"/>
  <c r="BN375" s="1"/>
  <c r="P375"/>
  <c r="X372"/>
  <c r="X371"/>
  <c r="BO370"/>
  <c r="BM370"/>
  <c r="Z370"/>
  <c r="Z371" s="1"/>
  <c r="Y370"/>
  <c r="Y371" s="1"/>
  <c r="P370"/>
  <c r="X368"/>
  <c r="X367"/>
  <c r="BO366"/>
  <c r="BM366"/>
  <c r="Y366"/>
  <c r="P366"/>
  <c r="BO365"/>
  <c r="BN365"/>
  <c r="BM365"/>
  <c r="Z365"/>
  <c r="Y365"/>
  <c r="BP365" s="1"/>
  <c r="P365"/>
  <c r="X363"/>
  <c r="X362"/>
  <c r="BO361"/>
  <c r="BN361"/>
  <c r="BM361"/>
  <c r="Z361"/>
  <c r="Y361"/>
  <c r="P361"/>
  <c r="BO360"/>
  <c r="BM360"/>
  <c r="Y360"/>
  <c r="P360"/>
  <c r="X358"/>
  <c r="X357"/>
  <c r="BP356"/>
  <c r="BO356"/>
  <c r="BN356"/>
  <c r="BM356"/>
  <c r="Z356"/>
  <c r="Y356"/>
  <c r="P356"/>
  <c r="BO355"/>
  <c r="BM355"/>
  <c r="Y355"/>
  <c r="P355"/>
  <c r="BO354"/>
  <c r="BM354"/>
  <c r="Y354"/>
  <c r="BP354" s="1"/>
  <c r="P354"/>
  <c r="BO353"/>
  <c r="BM353"/>
  <c r="Y353"/>
  <c r="P353"/>
  <c r="BO352"/>
  <c r="BM352"/>
  <c r="Z352"/>
  <c r="Y352"/>
  <c r="BN352" s="1"/>
  <c r="P352"/>
  <c r="BO351"/>
  <c r="BN351"/>
  <c r="BM351"/>
  <c r="Z351"/>
  <c r="Y351"/>
  <c r="P351"/>
  <c r="BO350"/>
  <c r="BM350"/>
  <c r="Y350"/>
  <c r="P350"/>
  <c r="X346"/>
  <c r="X345"/>
  <c r="BO344"/>
  <c r="BM344"/>
  <c r="Z344"/>
  <c r="Y344"/>
  <c r="BN344" s="1"/>
  <c r="P344"/>
  <c r="BO343"/>
  <c r="BM343"/>
  <c r="Y343"/>
  <c r="P343"/>
  <c r="BO342"/>
  <c r="BM342"/>
  <c r="Y342"/>
  <c r="P342"/>
  <c r="X339"/>
  <c r="X338"/>
  <c r="BO337"/>
  <c r="BM337"/>
  <c r="Z337"/>
  <c r="Y337"/>
  <c r="BN337" s="1"/>
  <c r="P337"/>
  <c r="BO336"/>
  <c r="BM336"/>
  <c r="Y336"/>
  <c r="P336"/>
  <c r="BP335"/>
  <c r="BO335"/>
  <c r="BM335"/>
  <c r="Y335"/>
  <c r="P335"/>
  <c r="X333"/>
  <c r="X332"/>
  <c r="BO331"/>
  <c r="BM331"/>
  <c r="Y331"/>
  <c r="P331"/>
  <c r="BO330"/>
  <c r="BM330"/>
  <c r="Y330"/>
  <c r="P330"/>
  <c r="BO329"/>
  <c r="BM329"/>
  <c r="Y329"/>
  <c r="BP329" s="1"/>
  <c r="BP328"/>
  <c r="BO328"/>
  <c r="BN328"/>
  <c r="BM328"/>
  <c r="Z328"/>
  <c r="Y328"/>
  <c r="BP327"/>
  <c r="BO327"/>
  <c r="BN327"/>
  <c r="BM327"/>
  <c r="Z327"/>
  <c r="Y327"/>
  <c r="X325"/>
  <c r="X324"/>
  <c r="BO323"/>
  <c r="BM323"/>
  <c r="Y323"/>
  <c r="P323"/>
  <c r="BO322"/>
  <c r="BM322"/>
  <c r="Y322"/>
  <c r="BN322" s="1"/>
  <c r="P322"/>
  <c r="BO321"/>
  <c r="BN321"/>
  <c r="BM321"/>
  <c r="Z321"/>
  <c r="Y321"/>
  <c r="BP321" s="1"/>
  <c r="P321"/>
  <c r="X319"/>
  <c r="X318"/>
  <c r="BO317"/>
  <c r="BM317"/>
  <c r="Y317"/>
  <c r="P317"/>
  <c r="BO316"/>
  <c r="BM316"/>
  <c r="Y316"/>
  <c r="BP316" s="1"/>
  <c r="P316"/>
  <c r="BO315"/>
  <c r="BM315"/>
  <c r="Y315"/>
  <c r="P315"/>
  <c r="BO314"/>
  <c r="BM314"/>
  <c r="Z314"/>
  <c r="Y314"/>
  <c r="BN314" s="1"/>
  <c r="P314"/>
  <c r="BO313"/>
  <c r="BM313"/>
  <c r="Y313"/>
  <c r="BP313" s="1"/>
  <c r="P313"/>
  <c r="X311"/>
  <c r="X310"/>
  <c r="BO309"/>
  <c r="BM309"/>
  <c r="Y309"/>
  <c r="P309"/>
  <c r="BP308"/>
  <c r="BO308"/>
  <c r="BN308"/>
  <c r="BM308"/>
  <c r="Z308"/>
  <c r="Y308"/>
  <c r="P308"/>
  <c r="BO307"/>
  <c r="BM307"/>
  <c r="Y307"/>
  <c r="P307"/>
  <c r="BO306"/>
  <c r="BM306"/>
  <c r="Y306"/>
  <c r="BP306" s="1"/>
  <c r="P306"/>
  <c r="BP305"/>
  <c r="BO305"/>
  <c r="BM305"/>
  <c r="Y305"/>
  <c r="P305"/>
  <c r="BO304"/>
  <c r="BM304"/>
  <c r="Z304"/>
  <c r="Y304"/>
  <c r="BN304" s="1"/>
  <c r="P304"/>
  <c r="BO303"/>
  <c r="BN303"/>
  <c r="BM303"/>
  <c r="Z303"/>
  <c r="Y303"/>
  <c r="BP303" s="1"/>
  <c r="P303"/>
  <c r="X301"/>
  <c r="X300"/>
  <c r="BO299"/>
  <c r="BM299"/>
  <c r="Z299"/>
  <c r="Y299"/>
  <c r="P299"/>
  <c r="BO298"/>
  <c r="BM298"/>
  <c r="Y298"/>
  <c r="P298"/>
  <c r="BO297"/>
  <c r="BM297"/>
  <c r="Y297"/>
  <c r="BN297" s="1"/>
  <c r="P297"/>
  <c r="BO296"/>
  <c r="BM296"/>
  <c r="Y296"/>
  <c r="BP296" s="1"/>
  <c r="P296"/>
  <c r="BO295"/>
  <c r="BM295"/>
  <c r="Z295"/>
  <c r="Y295"/>
  <c r="BN295" s="1"/>
  <c r="P295"/>
  <c r="BO294"/>
  <c r="BM294"/>
  <c r="Y294"/>
  <c r="P294"/>
  <c r="Y291"/>
  <c r="X291"/>
  <c r="X290"/>
  <c r="BP289"/>
  <c r="BO289"/>
  <c r="BM289"/>
  <c r="Y289"/>
  <c r="P289"/>
  <c r="X286"/>
  <c r="X285"/>
  <c r="BO284"/>
  <c r="BM284"/>
  <c r="Y284"/>
  <c r="Y285" s="1"/>
  <c r="P284"/>
  <c r="X282"/>
  <c r="Y281"/>
  <c r="X281"/>
  <c r="BO280"/>
  <c r="BM280"/>
  <c r="Z280"/>
  <c r="Z281" s="1"/>
  <c r="Y280"/>
  <c r="BN280" s="1"/>
  <c r="P280"/>
  <c r="X277"/>
  <c r="X276"/>
  <c r="BO275"/>
  <c r="BM275"/>
  <c r="Z275"/>
  <c r="Y275"/>
  <c r="P275"/>
  <c r="BO274"/>
  <c r="BM274"/>
  <c r="Y274"/>
  <c r="P274"/>
  <c r="BP273"/>
  <c r="BO273"/>
  <c r="BN273"/>
  <c r="BM273"/>
  <c r="Z273"/>
  <c r="Y273"/>
  <c r="P273"/>
  <c r="X270"/>
  <c r="X269"/>
  <c r="BO268"/>
  <c r="BM268"/>
  <c r="Y268"/>
  <c r="Z268" s="1"/>
  <c r="BP267"/>
  <c r="BO267"/>
  <c r="BN267"/>
  <c r="BM267"/>
  <c r="Z267"/>
  <c r="Y267"/>
  <c r="P267"/>
  <c r="BO266"/>
  <c r="BM266"/>
  <c r="Y266"/>
  <c r="P266"/>
  <c r="BO265"/>
  <c r="BM265"/>
  <c r="Y265"/>
  <c r="BP265" s="1"/>
  <c r="P265"/>
  <c r="X262"/>
  <c r="X261"/>
  <c r="BO260"/>
  <c r="BM260"/>
  <c r="Z260"/>
  <c r="Y260"/>
  <c r="BN260" s="1"/>
  <c r="P260"/>
  <c r="BO259"/>
  <c r="BM259"/>
  <c r="Y259"/>
  <c r="P259"/>
  <c r="BO258"/>
  <c r="BM258"/>
  <c r="Y258"/>
  <c r="P258"/>
  <c r="BO257"/>
  <c r="BM257"/>
  <c r="Y257"/>
  <c r="BP257" s="1"/>
  <c r="P257"/>
  <c r="BO256"/>
  <c r="BM256"/>
  <c r="Y256"/>
  <c r="P256"/>
  <c r="X253"/>
  <c r="X252"/>
  <c r="BO251"/>
  <c r="BM251"/>
  <c r="Y251"/>
  <c r="Z251" s="1"/>
  <c r="P251"/>
  <c r="BO250"/>
  <c r="BM250"/>
  <c r="Y250"/>
  <c r="Z250" s="1"/>
  <c r="P250"/>
  <c r="BO249"/>
  <c r="BM249"/>
  <c r="Z249"/>
  <c r="Y249"/>
  <c r="BN249" s="1"/>
  <c r="P249"/>
  <c r="BO248"/>
  <c r="BM248"/>
  <c r="Y248"/>
  <c r="P248"/>
  <c r="BO247"/>
  <c r="BM247"/>
  <c r="Y247"/>
  <c r="BO246"/>
  <c r="BM246"/>
  <c r="Y246"/>
  <c r="P246"/>
  <c r="X244"/>
  <c r="X243"/>
  <c r="BO242"/>
  <c r="BM242"/>
  <c r="Y242"/>
  <c r="P242"/>
  <c r="BP241"/>
  <c r="BO241"/>
  <c r="BN241"/>
  <c r="BM241"/>
  <c r="Z241"/>
  <c r="Y241"/>
  <c r="Y239"/>
  <c r="X239"/>
  <c r="X238"/>
  <c r="BP237"/>
  <c r="BO237"/>
  <c r="BM237"/>
  <c r="Y237"/>
  <c r="P237"/>
  <c r="BP236"/>
  <c r="BO236"/>
  <c r="BN236"/>
  <c r="BM236"/>
  <c r="Z236"/>
  <c r="Y236"/>
  <c r="P236"/>
  <c r="X234"/>
  <c r="X233"/>
  <c r="BO232"/>
  <c r="BM232"/>
  <c r="Y232"/>
  <c r="P232"/>
  <c r="BO231"/>
  <c r="BM231"/>
  <c r="Y231"/>
  <c r="Z231" s="1"/>
  <c r="P231"/>
  <c r="BO230"/>
  <c r="BM230"/>
  <c r="Y230"/>
  <c r="Z230" s="1"/>
  <c r="P230"/>
  <c r="BO229"/>
  <c r="BM229"/>
  <c r="Y229"/>
  <c r="P229"/>
  <c r="BP228"/>
  <c r="BO228"/>
  <c r="BN228"/>
  <c r="BM228"/>
  <c r="Z228"/>
  <c r="Y228"/>
  <c r="P228"/>
  <c r="BO227"/>
  <c r="BM227"/>
  <c r="Z227"/>
  <c r="Y227"/>
  <c r="P227"/>
  <c r="BO226"/>
  <c r="BM226"/>
  <c r="Y226"/>
  <c r="P226"/>
  <c r="X223"/>
  <c r="X222"/>
  <c r="BO221"/>
  <c r="BN221"/>
  <c r="BM221"/>
  <c r="Z221"/>
  <c r="Y221"/>
  <c r="BP221" s="1"/>
  <c r="P221"/>
  <c r="BO220"/>
  <c r="BM220"/>
  <c r="Y220"/>
  <c r="Z220" s="1"/>
  <c r="P220"/>
  <c r="X218"/>
  <c r="X217"/>
  <c r="BO216"/>
  <c r="BM216"/>
  <c r="Y216"/>
  <c r="P216"/>
  <c r="BP215"/>
  <c r="BO215"/>
  <c r="BN215"/>
  <c r="BM215"/>
  <c r="Z215"/>
  <c r="Y215"/>
  <c r="P215"/>
  <c r="BO214"/>
  <c r="BM214"/>
  <c r="Y214"/>
  <c r="BP214" s="1"/>
  <c r="P214"/>
  <c r="BO213"/>
  <c r="BM213"/>
  <c r="Y213"/>
  <c r="Z213" s="1"/>
  <c r="P213"/>
  <c r="BO212"/>
  <c r="BM212"/>
  <c r="Y212"/>
  <c r="BP212" s="1"/>
  <c r="P212"/>
  <c r="BO211"/>
  <c r="BN211"/>
  <c r="BM211"/>
  <c r="Z211"/>
  <c r="Y211"/>
  <c r="BP211" s="1"/>
  <c r="P211"/>
  <c r="BO210"/>
  <c r="BM210"/>
  <c r="Y210"/>
  <c r="Z210" s="1"/>
  <c r="P210"/>
  <c r="BO209"/>
  <c r="BM209"/>
  <c r="Y209"/>
  <c r="Z209" s="1"/>
  <c r="P209"/>
  <c r="BO208"/>
  <c r="BM208"/>
  <c r="Z208"/>
  <c r="Y208"/>
  <c r="BN208" s="1"/>
  <c r="P208"/>
  <c r="X206"/>
  <c r="X205"/>
  <c r="BO204"/>
  <c r="BM204"/>
  <c r="Y204"/>
  <c r="BP204" s="1"/>
  <c r="P204"/>
  <c r="BO203"/>
  <c r="BM203"/>
  <c r="Y203"/>
  <c r="Z203" s="1"/>
  <c r="P203"/>
  <c r="BO202"/>
  <c r="BM202"/>
  <c r="Y202"/>
  <c r="P202"/>
  <c r="BO201"/>
  <c r="BN201"/>
  <c r="BM201"/>
  <c r="Z201"/>
  <c r="Y201"/>
  <c r="BP201" s="1"/>
  <c r="P201"/>
  <c r="BO200"/>
  <c r="BM200"/>
  <c r="Y200"/>
  <c r="Z200" s="1"/>
  <c r="P200"/>
  <c r="BO199"/>
  <c r="BM199"/>
  <c r="Y199"/>
  <c r="P199"/>
  <c r="BO198"/>
  <c r="BM198"/>
  <c r="Z198"/>
  <c r="Y198"/>
  <c r="P198"/>
  <c r="BO197"/>
  <c r="BM197"/>
  <c r="Y197"/>
  <c r="BP197" s="1"/>
  <c r="P197"/>
  <c r="X195"/>
  <c r="X194"/>
  <c r="BO193"/>
  <c r="BM193"/>
  <c r="Y193"/>
  <c r="Z193" s="1"/>
  <c r="P193"/>
  <c r="BO192"/>
  <c r="BM192"/>
  <c r="Y192"/>
  <c r="BP192" s="1"/>
  <c r="P192"/>
  <c r="X190"/>
  <c r="X189"/>
  <c r="BO188"/>
  <c r="BM188"/>
  <c r="Y188"/>
  <c r="BP188" s="1"/>
  <c r="P188"/>
  <c r="BO187"/>
  <c r="BM187"/>
  <c r="Y187"/>
  <c r="BP187" s="1"/>
  <c r="P187"/>
  <c r="X184"/>
  <c r="X183"/>
  <c r="BO182"/>
  <c r="BM182"/>
  <c r="Y182"/>
  <c r="Y183" s="1"/>
  <c r="P182"/>
  <c r="X180"/>
  <c r="X179"/>
  <c r="BO178"/>
  <c r="BN178"/>
  <c r="BM178"/>
  <c r="Z178"/>
  <c r="Y178"/>
  <c r="BP178" s="1"/>
  <c r="P178"/>
  <c r="BO177"/>
  <c r="BM177"/>
  <c r="Y177"/>
  <c r="Z177" s="1"/>
  <c r="P177"/>
  <c r="BO176"/>
  <c r="BM176"/>
  <c r="Y176"/>
  <c r="Z176" s="1"/>
  <c r="P176"/>
  <c r="X174"/>
  <c r="X173"/>
  <c r="BP172"/>
  <c r="BO172"/>
  <c r="BN172"/>
  <c r="BM172"/>
  <c r="Z172"/>
  <c r="Y172"/>
  <c r="P172"/>
  <c r="BO171"/>
  <c r="BM171"/>
  <c r="Y171"/>
  <c r="BP171" s="1"/>
  <c r="P171"/>
  <c r="BO170"/>
  <c r="BM170"/>
  <c r="Y170"/>
  <c r="Z170" s="1"/>
  <c r="P170"/>
  <c r="BO169"/>
  <c r="BM169"/>
  <c r="Y169"/>
  <c r="BP169" s="1"/>
  <c r="P169"/>
  <c r="BO168"/>
  <c r="BM168"/>
  <c r="Y168"/>
  <c r="BP168" s="1"/>
  <c r="P168"/>
  <c r="BO167"/>
  <c r="BM167"/>
  <c r="Y167"/>
  <c r="Z167" s="1"/>
  <c r="P167"/>
  <c r="BO166"/>
  <c r="BM166"/>
  <c r="Y166"/>
  <c r="Z166" s="1"/>
  <c r="P166"/>
  <c r="BO165"/>
  <c r="BM165"/>
  <c r="Y165"/>
  <c r="BN165" s="1"/>
  <c r="P165"/>
  <c r="BP164"/>
  <c r="BO164"/>
  <c r="BN164"/>
  <c r="BM164"/>
  <c r="Z164"/>
  <c r="Y164"/>
  <c r="P164"/>
  <c r="X162"/>
  <c r="X161"/>
  <c r="BO160"/>
  <c r="BM160"/>
  <c r="Y160"/>
  <c r="P160"/>
  <c r="X156"/>
  <c r="X155"/>
  <c r="BO154"/>
  <c r="BM154"/>
  <c r="Y154"/>
  <c r="BP154" s="1"/>
  <c r="P154"/>
  <c r="BO153"/>
  <c r="BM153"/>
  <c r="Y153"/>
  <c r="BN153" s="1"/>
  <c r="P153"/>
  <c r="BO152"/>
  <c r="BM152"/>
  <c r="Y152"/>
  <c r="Z152" s="1"/>
  <c r="P152"/>
  <c r="X150"/>
  <c r="Y149"/>
  <c r="X149"/>
  <c r="BP148"/>
  <c r="BO148"/>
  <c r="BN148"/>
  <c r="BM148"/>
  <c r="Z148"/>
  <c r="Z149" s="1"/>
  <c r="Y148"/>
  <c r="P148"/>
  <c r="X145"/>
  <c r="X144"/>
  <c r="BO143"/>
  <c r="BM143"/>
  <c r="Y143"/>
  <c r="BP143" s="1"/>
  <c r="P143"/>
  <c r="BO142"/>
  <c r="BM142"/>
  <c r="Y142"/>
  <c r="Z142" s="1"/>
  <c r="P142"/>
  <c r="X140"/>
  <c r="X139"/>
  <c r="BO138"/>
  <c r="BM138"/>
  <c r="Y138"/>
  <c r="BP138" s="1"/>
  <c r="P138"/>
  <c r="BP137"/>
  <c r="BO137"/>
  <c r="BN137"/>
  <c r="BM137"/>
  <c r="Z137"/>
  <c r="Y137"/>
  <c r="Y139" s="1"/>
  <c r="P137"/>
  <c r="X135"/>
  <c r="X134"/>
  <c r="BO133"/>
  <c r="BM133"/>
  <c r="Y133"/>
  <c r="BN133" s="1"/>
  <c r="P133"/>
  <c r="BP132"/>
  <c r="BO132"/>
  <c r="BM132"/>
  <c r="Y132"/>
  <c r="P132"/>
  <c r="X129"/>
  <c r="X128"/>
  <c r="BO127"/>
  <c r="BM127"/>
  <c r="Y127"/>
  <c r="BN127" s="1"/>
  <c r="P127"/>
  <c r="BP126"/>
  <c r="BO126"/>
  <c r="BN126"/>
  <c r="BM126"/>
  <c r="Z126"/>
  <c r="Y126"/>
  <c r="P126"/>
  <c r="X124"/>
  <c r="X123"/>
  <c r="BO122"/>
  <c r="BM122"/>
  <c r="Y122"/>
  <c r="Z122" s="1"/>
  <c r="P122"/>
  <c r="BO121"/>
  <c r="BM121"/>
  <c r="Y121"/>
  <c r="BP121" s="1"/>
  <c r="P121"/>
  <c r="BO120"/>
  <c r="BN120"/>
  <c r="BM120"/>
  <c r="Z120"/>
  <c r="Y120"/>
  <c r="BP120" s="1"/>
  <c r="P120"/>
  <c r="BO119"/>
  <c r="BM119"/>
  <c r="Y119"/>
  <c r="Z119" s="1"/>
  <c r="P119"/>
  <c r="BO118"/>
  <c r="BM118"/>
  <c r="Y118"/>
  <c r="Z118" s="1"/>
  <c r="P118"/>
  <c r="X116"/>
  <c r="X115"/>
  <c r="BO114"/>
  <c r="BM114"/>
  <c r="Y114"/>
  <c r="Z114" s="1"/>
  <c r="P114"/>
  <c r="BO113"/>
  <c r="BM113"/>
  <c r="Y113"/>
  <c r="BP113" s="1"/>
  <c r="P113"/>
  <c r="BO112"/>
  <c r="BM112"/>
  <c r="Y112"/>
  <c r="Z112" s="1"/>
  <c r="P112"/>
  <c r="X110"/>
  <c r="X109"/>
  <c r="BO108"/>
  <c r="BM108"/>
  <c r="Y108"/>
  <c r="BP108" s="1"/>
  <c r="P108"/>
  <c r="BO107"/>
  <c r="BM107"/>
  <c r="Y107"/>
  <c r="Z107" s="1"/>
  <c r="P107"/>
  <c r="BO106"/>
  <c r="BM106"/>
  <c r="Y106"/>
  <c r="BP106" s="1"/>
  <c r="P106"/>
  <c r="BO105"/>
  <c r="BM105"/>
  <c r="Y105"/>
  <c r="F528" s="1"/>
  <c r="P105"/>
  <c r="X102"/>
  <c r="X101"/>
  <c r="BP100"/>
  <c r="BO100"/>
  <c r="BN100"/>
  <c r="BM100"/>
  <c r="Z100"/>
  <c r="Y100"/>
  <c r="P100"/>
  <c r="BO99"/>
  <c r="BM99"/>
  <c r="Y99"/>
  <c r="BN99" s="1"/>
  <c r="P99"/>
  <c r="BP98"/>
  <c r="BO98"/>
  <c r="BM98"/>
  <c r="Y98"/>
  <c r="BN98" s="1"/>
  <c r="P98"/>
  <c r="BO97"/>
  <c r="BM97"/>
  <c r="Y97"/>
  <c r="BP97" s="1"/>
  <c r="P97"/>
  <c r="BO96"/>
  <c r="BM96"/>
  <c r="Y96"/>
  <c r="BN96" s="1"/>
  <c r="P96"/>
  <c r="BO95"/>
  <c r="BM95"/>
  <c r="Y95"/>
  <c r="X93"/>
  <c r="X92"/>
  <c r="BO91"/>
  <c r="BM91"/>
  <c r="Y91"/>
  <c r="BP91" s="1"/>
  <c r="P91"/>
  <c r="BO90"/>
  <c r="BM90"/>
  <c r="Y90"/>
  <c r="BP90" s="1"/>
  <c r="P90"/>
  <c r="BP89"/>
  <c r="BO89"/>
  <c r="BM89"/>
  <c r="Y89"/>
  <c r="Z89" s="1"/>
  <c r="P89"/>
  <c r="X86"/>
  <c r="X85"/>
  <c r="BO84"/>
  <c r="BM84"/>
  <c r="Y84"/>
  <c r="BP84" s="1"/>
  <c r="P84"/>
  <c r="BO83"/>
  <c r="BM83"/>
  <c r="Y83"/>
  <c r="Y86" s="1"/>
  <c r="P83"/>
  <c r="X81"/>
  <c r="X80"/>
  <c r="BO79"/>
  <c r="BM79"/>
  <c r="Y79"/>
  <c r="Z79" s="1"/>
  <c r="P79"/>
  <c r="BO78"/>
  <c r="BM78"/>
  <c r="Z78"/>
  <c r="Y78"/>
  <c r="BN78" s="1"/>
  <c r="P78"/>
  <c r="BO77"/>
  <c r="BM77"/>
  <c r="Y77"/>
  <c r="BP77" s="1"/>
  <c r="P77"/>
  <c r="BO76"/>
  <c r="BM76"/>
  <c r="Y76"/>
  <c r="P76"/>
  <c r="BP75"/>
  <c r="BO75"/>
  <c r="BN75"/>
  <c r="BM75"/>
  <c r="Z75"/>
  <c r="Y75"/>
  <c r="P75"/>
  <c r="BO74"/>
  <c r="BM74"/>
  <c r="Y74"/>
  <c r="BP74" s="1"/>
  <c r="P74"/>
  <c r="Y72"/>
  <c r="X72"/>
  <c r="X71"/>
  <c r="BO70"/>
  <c r="BM70"/>
  <c r="Y70"/>
  <c r="Z70" s="1"/>
  <c r="P70"/>
  <c r="BO69"/>
  <c r="BM69"/>
  <c r="Y69"/>
  <c r="Z69" s="1"/>
  <c r="P69"/>
  <c r="BO68"/>
  <c r="BM68"/>
  <c r="Z68"/>
  <c r="Y68"/>
  <c r="Y71" s="1"/>
  <c r="P68"/>
  <c r="X66"/>
  <c r="X65"/>
  <c r="BO64"/>
  <c r="BM64"/>
  <c r="Y64"/>
  <c r="BP64" s="1"/>
  <c r="P64"/>
  <c r="BO63"/>
  <c r="BM63"/>
  <c r="Y63"/>
  <c r="Z63" s="1"/>
  <c r="P63"/>
  <c r="BO62"/>
  <c r="BM62"/>
  <c r="Y62"/>
  <c r="BP62" s="1"/>
  <c r="P62"/>
  <c r="BO61"/>
  <c r="BM61"/>
  <c r="Y61"/>
  <c r="BP61" s="1"/>
  <c r="P61"/>
  <c r="X59"/>
  <c r="X58"/>
  <c r="BO57"/>
  <c r="BM57"/>
  <c r="Y57"/>
  <c r="P57"/>
  <c r="BO56"/>
  <c r="BM56"/>
  <c r="Y56"/>
  <c r="BP56" s="1"/>
  <c r="P56"/>
  <c r="BO55"/>
  <c r="BM55"/>
  <c r="Y55"/>
  <c r="Z55" s="1"/>
  <c r="P55"/>
  <c r="BO54"/>
  <c r="BM54"/>
  <c r="Y54"/>
  <c r="BP54" s="1"/>
  <c r="P54"/>
  <c r="BO53"/>
  <c r="BM53"/>
  <c r="Y53"/>
  <c r="Z53" s="1"/>
  <c r="P53"/>
  <c r="BO52"/>
  <c r="BM52"/>
  <c r="Y52"/>
  <c r="P52"/>
  <c r="X49"/>
  <c r="X48"/>
  <c r="BO47"/>
  <c r="BM47"/>
  <c r="Y47"/>
  <c r="BN47" s="1"/>
  <c r="P47"/>
  <c r="X45"/>
  <c r="X44"/>
  <c r="BO43"/>
  <c r="BM43"/>
  <c r="Y43"/>
  <c r="P43"/>
  <c r="BP42"/>
  <c r="BO42"/>
  <c r="BN42"/>
  <c r="BM42"/>
  <c r="Z42"/>
  <c r="Y42"/>
  <c r="P42"/>
  <c r="BO41"/>
  <c r="BM41"/>
  <c r="Y41"/>
  <c r="P41"/>
  <c r="Y37"/>
  <c r="X37"/>
  <c r="X36"/>
  <c r="BO35"/>
  <c r="BM35"/>
  <c r="Y35"/>
  <c r="Z35" s="1"/>
  <c r="Z36" s="1"/>
  <c r="P35"/>
  <c r="X33"/>
  <c r="X32"/>
  <c r="BP31"/>
  <c r="BO31"/>
  <c r="BN31"/>
  <c r="BM31"/>
  <c r="Z31"/>
  <c r="Y31"/>
  <c r="P31"/>
  <c r="BO30"/>
  <c r="BM30"/>
  <c r="Y30"/>
  <c r="Z30" s="1"/>
  <c r="P30"/>
  <c r="BO29"/>
  <c r="BM29"/>
  <c r="Y29"/>
  <c r="BP29" s="1"/>
  <c r="P29"/>
  <c r="BO28"/>
  <c r="BM28"/>
  <c r="Y28"/>
  <c r="Z28" s="1"/>
  <c r="P28"/>
  <c r="BO27"/>
  <c r="BM27"/>
  <c r="Y27"/>
  <c r="BP27" s="1"/>
  <c r="P27"/>
  <c r="BO26"/>
  <c r="BM26"/>
  <c r="Y26"/>
  <c r="BP26" s="1"/>
  <c r="P26"/>
  <c r="X24"/>
  <c r="X23"/>
  <c r="BO22"/>
  <c r="BM22"/>
  <c r="Y22"/>
  <c r="Y24" s="1"/>
  <c r="H10"/>
  <c r="A9"/>
  <c r="F10" s="1"/>
  <c r="D7"/>
  <c r="Q6"/>
  <c r="P2"/>
  <c r="BN257" l="1"/>
  <c r="BN445"/>
  <c r="Z445"/>
  <c r="H9"/>
  <c r="A10"/>
  <c r="BN313"/>
  <c r="Z313"/>
  <c r="BP344"/>
  <c r="Y346"/>
  <c r="Z322"/>
  <c r="BP322"/>
  <c r="BP297"/>
  <c r="BN89"/>
  <c r="Z257"/>
  <c r="C528"/>
  <c r="BN61"/>
  <c r="X520"/>
  <c r="Z61"/>
  <c r="X518"/>
  <c r="Z139"/>
  <c r="BN29"/>
  <c r="Y32"/>
  <c r="Y45"/>
  <c r="BP43"/>
  <c r="Y48"/>
  <c r="BN55"/>
  <c r="BP55"/>
  <c r="Y80"/>
  <c r="BP76"/>
  <c r="Y81"/>
  <c r="BN83"/>
  <c r="BP83"/>
  <c r="BN114"/>
  <c r="BP114"/>
  <c r="BP127"/>
  <c r="Y140"/>
  <c r="Z144"/>
  <c r="BN142"/>
  <c r="BP142"/>
  <c r="Y144"/>
  <c r="BP165"/>
  <c r="BN166"/>
  <c r="BP166"/>
  <c r="BN167"/>
  <c r="BP167"/>
  <c r="BN171"/>
  <c r="Y184"/>
  <c r="BP216"/>
  <c r="BN216"/>
  <c r="Z216"/>
  <c r="K528"/>
  <c r="BP226"/>
  <c r="BN226"/>
  <c r="Z226"/>
  <c r="BN229"/>
  <c r="Z229"/>
  <c r="Y243"/>
  <c r="Z242"/>
  <c r="Z243" s="1"/>
  <c r="BN247"/>
  <c r="Z247"/>
  <c r="Y261"/>
  <c r="Z258"/>
  <c r="Z276"/>
  <c r="BP274"/>
  <c r="BN274"/>
  <c r="Z274"/>
  <c r="BN294"/>
  <c r="Z294"/>
  <c r="BP298"/>
  <c r="BN298"/>
  <c r="Z298"/>
  <c r="Y325"/>
  <c r="BN323"/>
  <c r="Z323"/>
  <c r="BP336"/>
  <c r="BN336"/>
  <c r="Z336"/>
  <c r="Y339"/>
  <c r="BN343"/>
  <c r="BP343"/>
  <c r="BN353"/>
  <c r="Z353"/>
  <c r="BP353"/>
  <c r="BN386"/>
  <c r="BP386"/>
  <c r="BN387"/>
  <c r="Y389"/>
  <c r="Y392"/>
  <c r="BP391"/>
  <c r="BN391"/>
  <c r="Z391"/>
  <c r="Z392" s="1"/>
  <c r="Y393"/>
  <c r="BP404"/>
  <c r="BN404"/>
  <c r="Z404"/>
  <c r="Y412"/>
  <c r="Z410"/>
  <c r="BP410"/>
  <c r="BN444"/>
  <c r="BP444"/>
  <c r="AA528"/>
  <c r="Y487"/>
  <c r="BN482"/>
  <c r="BP482"/>
  <c r="J9"/>
  <c r="X519"/>
  <c r="X522"/>
  <c r="Z26"/>
  <c r="BN26"/>
  <c r="BN30"/>
  <c r="BP30"/>
  <c r="BN35"/>
  <c r="BP35"/>
  <c r="Z41"/>
  <c r="BN41"/>
  <c r="BP41"/>
  <c r="Z43"/>
  <c r="Y59"/>
  <c r="BN54"/>
  <c r="Z56"/>
  <c r="BN56"/>
  <c r="Y58"/>
  <c r="BN64"/>
  <c r="Y66"/>
  <c r="BP68"/>
  <c r="Z71"/>
  <c r="BN69"/>
  <c r="BP69"/>
  <c r="BN70"/>
  <c r="BP70"/>
  <c r="Z74"/>
  <c r="BN74"/>
  <c r="Z76"/>
  <c r="Z77"/>
  <c r="BN77"/>
  <c r="BP78"/>
  <c r="BN79"/>
  <c r="BP79"/>
  <c r="Z84"/>
  <c r="BN84"/>
  <c r="E528"/>
  <c r="Y102"/>
  <c r="BP99"/>
  <c r="Z105"/>
  <c r="BN105"/>
  <c r="BP105"/>
  <c r="BN113"/>
  <c r="Y116"/>
  <c r="BN118"/>
  <c r="BP118"/>
  <c r="BN119"/>
  <c r="BP119"/>
  <c r="Y128"/>
  <c r="Z127"/>
  <c r="Z128" s="1"/>
  <c r="Y129"/>
  <c r="G528"/>
  <c r="BP133"/>
  <c r="Z138"/>
  <c r="BN138"/>
  <c r="Z143"/>
  <c r="BN143"/>
  <c r="H528"/>
  <c r="Y150"/>
  <c r="Y156"/>
  <c r="Z153"/>
  <c r="I528"/>
  <c r="Y173"/>
  <c r="Z165"/>
  <c r="Z168"/>
  <c r="BN168"/>
  <c r="Y174"/>
  <c r="BN176"/>
  <c r="BP176"/>
  <c r="BN177"/>
  <c r="BP177"/>
  <c r="Y179"/>
  <c r="Z182"/>
  <c r="Z183" s="1"/>
  <c r="BN182"/>
  <c r="BP182"/>
  <c r="Z187"/>
  <c r="BN187"/>
  <c r="Z188"/>
  <c r="Y189"/>
  <c r="Z197"/>
  <c r="BN197"/>
  <c r="Y205"/>
  <c r="BP198"/>
  <c r="Z199"/>
  <c r="BP199"/>
  <c r="BN199"/>
  <c r="BP229"/>
  <c r="BN230"/>
  <c r="BP230"/>
  <c r="BN231"/>
  <c r="BP231"/>
  <c r="BP232"/>
  <c r="BN232"/>
  <c r="Z232"/>
  <c r="Y233"/>
  <c r="Y238"/>
  <c r="Z237"/>
  <c r="Z238" s="1"/>
  <c r="BP242"/>
  <c r="Y244"/>
  <c r="BN246"/>
  <c r="Z246"/>
  <c r="BP247"/>
  <c r="BP248"/>
  <c r="BN248"/>
  <c r="Z248"/>
  <c r="Y253"/>
  <c r="L528"/>
  <c r="BP256"/>
  <c r="BN256"/>
  <c r="Z256"/>
  <c r="BP258"/>
  <c r="BP259"/>
  <c r="BN259"/>
  <c r="Z259"/>
  <c r="Y262"/>
  <c r="BN266"/>
  <c r="BP266"/>
  <c r="Y290"/>
  <c r="Z289"/>
  <c r="Z290" s="1"/>
  <c r="BN307"/>
  <c r="BP307"/>
  <c r="BN315"/>
  <c r="Z315"/>
  <c r="BP315"/>
  <c r="BP360"/>
  <c r="BN360"/>
  <c r="Z360"/>
  <c r="BN376"/>
  <c r="Z376"/>
  <c r="BP376"/>
  <c r="BN400"/>
  <c r="Z400"/>
  <c r="BP400"/>
  <c r="BN502"/>
  <c r="Z502"/>
  <c r="BP509"/>
  <c r="BN509"/>
  <c r="Z509"/>
  <c r="AB528"/>
  <c r="BP515"/>
  <c r="BN200"/>
  <c r="BP200"/>
  <c r="Y206"/>
  <c r="BP208"/>
  <c r="BN209"/>
  <c r="BP209"/>
  <c r="BN210"/>
  <c r="BP210"/>
  <c r="Z222"/>
  <c r="BN220"/>
  <c r="BP220"/>
  <c r="Y222"/>
  <c r="Y234"/>
  <c r="BP227"/>
  <c r="BP249"/>
  <c r="BN250"/>
  <c r="BP250"/>
  <c r="BN251"/>
  <c r="BP251"/>
  <c r="BP260"/>
  <c r="BN268"/>
  <c r="BP268"/>
  <c r="O528"/>
  <c r="Y276"/>
  <c r="BP275"/>
  <c r="Y277"/>
  <c r="BP295"/>
  <c r="BP299"/>
  <c r="BN299"/>
  <c r="BN305"/>
  <c r="Z305"/>
  <c r="Z310" s="1"/>
  <c r="BP309"/>
  <c r="BN309"/>
  <c r="Z309"/>
  <c r="BN317"/>
  <c r="BP317"/>
  <c r="BP330"/>
  <c r="BN330"/>
  <c r="Z330"/>
  <c r="Y332"/>
  <c r="Y338"/>
  <c r="Z335"/>
  <c r="Y357"/>
  <c r="BP350"/>
  <c r="BN350"/>
  <c r="Z350"/>
  <c r="BN355"/>
  <c r="BP355"/>
  <c r="Z362"/>
  <c r="BN378"/>
  <c r="BP378"/>
  <c r="V528"/>
  <c r="BP397"/>
  <c r="BN397"/>
  <c r="Z397"/>
  <c r="BN402"/>
  <c r="BP402"/>
  <c r="BP417"/>
  <c r="BN417"/>
  <c r="Z417"/>
  <c r="BN421"/>
  <c r="BP421"/>
  <c r="BN422"/>
  <c r="BP446"/>
  <c r="BN446"/>
  <c r="Z446"/>
  <c r="BN449"/>
  <c r="Z449"/>
  <c r="BP453"/>
  <c r="BN453"/>
  <c r="Z453"/>
  <c r="BN454"/>
  <c r="Z454"/>
  <c r="BN475"/>
  <c r="BP475"/>
  <c r="BN476"/>
  <c r="BP476"/>
  <c r="Z498"/>
  <c r="BN503"/>
  <c r="BP503"/>
  <c r="Y333"/>
  <c r="BN329"/>
  <c r="BP337"/>
  <c r="Y358"/>
  <c r="Y363"/>
  <c r="Y367"/>
  <c r="BP370"/>
  <c r="Y372"/>
  <c r="Y407"/>
  <c r="BP405"/>
  <c r="Y425"/>
  <c r="BP429"/>
  <c r="Y431"/>
  <c r="Z528"/>
  <c r="BP447"/>
  <c r="BN452"/>
  <c r="BP464"/>
  <c r="BN465"/>
  <c r="BP465"/>
  <c r="Y472"/>
  <c r="BN466"/>
  <c r="BP466"/>
  <c r="Y478"/>
  <c r="BN483"/>
  <c r="BN485"/>
  <c r="BP485"/>
  <c r="Y493"/>
  <c r="BP496"/>
  <c r="Z477"/>
  <c r="Z252"/>
  <c r="Z179"/>
  <c r="Z115"/>
  <c r="Z91"/>
  <c r="BN91"/>
  <c r="BN28"/>
  <c r="BN53"/>
  <c r="BN63"/>
  <c r="Z83"/>
  <c r="Z99"/>
  <c r="BN112"/>
  <c r="Y115"/>
  <c r="BN122"/>
  <c r="Z133"/>
  <c r="BN160"/>
  <c r="BN170"/>
  <c r="BN193"/>
  <c r="BN203"/>
  <c r="BN213"/>
  <c r="Z266"/>
  <c r="Y286"/>
  <c r="Z297"/>
  <c r="Z307"/>
  <c r="Z317"/>
  <c r="Z343"/>
  <c r="Z355"/>
  <c r="Y368"/>
  <c r="Z378"/>
  <c r="Y383"/>
  <c r="Z402"/>
  <c r="Y418"/>
  <c r="Y426"/>
  <c r="BN441"/>
  <c r="Z444"/>
  <c r="BN459"/>
  <c r="BN469"/>
  <c r="Z484"/>
  <c r="BN497"/>
  <c r="BP507"/>
  <c r="BP510"/>
  <c r="J528"/>
  <c r="BN107"/>
  <c r="BN188"/>
  <c r="F9"/>
  <c r="Y36"/>
  <c r="BP47"/>
  <c r="BN68"/>
  <c r="BP96"/>
  <c r="BP107"/>
  <c r="BP153"/>
  <c r="BN198"/>
  <c r="BP246"/>
  <c r="Y252"/>
  <c r="Y269"/>
  <c r="BP280"/>
  <c r="BP294"/>
  <c r="BP304"/>
  <c r="BP314"/>
  <c r="BP352"/>
  <c r="BP375"/>
  <c r="Y388"/>
  <c r="BP399"/>
  <c r="Y408"/>
  <c r="BP434"/>
  <c r="Z452"/>
  <c r="BP454"/>
  <c r="BN474"/>
  <c r="Y477"/>
  <c r="BN489"/>
  <c r="BN492"/>
  <c r="BP502"/>
  <c r="Z47"/>
  <c r="Z48" s="1"/>
  <c r="Z96"/>
  <c r="BP28"/>
  <c r="BP53"/>
  <c r="BP63"/>
  <c r="BP112"/>
  <c r="BP122"/>
  <c r="BP160"/>
  <c r="BP170"/>
  <c r="BP193"/>
  <c r="BP203"/>
  <c r="BP213"/>
  <c r="Y300"/>
  <c r="Y310"/>
  <c r="Y413"/>
  <c r="BP441"/>
  <c r="BP459"/>
  <c r="BP469"/>
  <c r="BP497"/>
  <c r="Z508"/>
  <c r="Y511"/>
  <c r="Y419"/>
  <c r="Y455"/>
  <c r="BP489"/>
  <c r="Z503"/>
  <c r="M528"/>
  <c r="Z108"/>
  <c r="Y123"/>
  <c r="Z154"/>
  <c r="Z155" s="1"/>
  <c r="Y498"/>
  <c r="BN508"/>
  <c r="Y92"/>
  <c r="Z97"/>
  <c r="Z113"/>
  <c r="Z171"/>
  <c r="Z204"/>
  <c r="Z214"/>
  <c r="BN227"/>
  <c r="BN237"/>
  <c r="BN242"/>
  <c r="BN258"/>
  <c r="BN275"/>
  <c r="BN289"/>
  <c r="Y301"/>
  <c r="Y311"/>
  <c r="BN335"/>
  <c r="BN370"/>
  <c r="Z416"/>
  <c r="Z418" s="1"/>
  <c r="BN429"/>
  <c r="Z442"/>
  <c r="Z450"/>
  <c r="Z460"/>
  <c r="Z470"/>
  <c r="Z490"/>
  <c r="Z493" s="1"/>
  <c r="Y512"/>
  <c r="P528"/>
  <c r="Y161"/>
  <c r="Y194"/>
  <c r="Y270"/>
  <c r="Z29"/>
  <c r="BN43"/>
  <c r="Z54"/>
  <c r="Z64"/>
  <c r="BN76"/>
  <c r="Y49"/>
  <c r="Y93"/>
  <c r="BN97"/>
  <c r="BN108"/>
  <c r="Y134"/>
  <c r="BN154"/>
  <c r="Y190"/>
  <c r="Y282"/>
  <c r="Y318"/>
  <c r="Y379"/>
  <c r="BN410"/>
  <c r="Y436"/>
  <c r="Y456"/>
  <c r="Z482"/>
  <c r="Q528"/>
  <c r="Y124"/>
  <c r="Y162"/>
  <c r="Y195"/>
  <c r="BN204"/>
  <c r="BN214"/>
  <c r="Y217"/>
  <c r="BN416"/>
  <c r="BN442"/>
  <c r="BN450"/>
  <c r="BN460"/>
  <c r="BN470"/>
  <c r="BN490"/>
  <c r="Y499"/>
  <c r="Z515"/>
  <c r="Z516" s="1"/>
  <c r="R528"/>
  <c r="Y494"/>
  <c r="S528"/>
  <c r="Z90"/>
  <c r="Z92" s="1"/>
  <c r="Z95"/>
  <c r="Z27"/>
  <c r="Z32" s="1"/>
  <c r="Y44"/>
  <c r="Z52"/>
  <c r="Z58" s="1"/>
  <c r="Z62"/>
  <c r="Z121"/>
  <c r="Z123" s="1"/>
  <c r="Y135"/>
  <c r="Z169"/>
  <c r="Z173" s="1"/>
  <c r="Z192"/>
  <c r="Z194" s="1"/>
  <c r="Z202"/>
  <c r="Z205" s="1"/>
  <c r="Z212"/>
  <c r="Z217" s="1"/>
  <c r="Z284"/>
  <c r="Z285" s="1"/>
  <c r="Y319"/>
  <c r="Z331"/>
  <c r="Z366"/>
  <c r="Z367" s="1"/>
  <c r="Y380"/>
  <c r="BP416"/>
  <c r="Z424"/>
  <c r="Y430"/>
  <c r="Z440"/>
  <c r="Z458"/>
  <c r="Z461" s="1"/>
  <c r="Z468"/>
  <c r="Z501"/>
  <c r="Y504"/>
  <c r="BN515"/>
  <c r="T528"/>
  <c r="Z106"/>
  <c r="B528"/>
  <c r="U528"/>
  <c r="BN22"/>
  <c r="Y33"/>
  <c r="BN57"/>
  <c r="BN90"/>
  <c r="Y65"/>
  <c r="Z98"/>
  <c r="BN121"/>
  <c r="Z132"/>
  <c r="Y145"/>
  <c r="BN169"/>
  <c r="Y180"/>
  <c r="BN192"/>
  <c r="BN202"/>
  <c r="BN212"/>
  <c r="Y223"/>
  <c r="Z265"/>
  <c r="BN284"/>
  <c r="Z296"/>
  <c r="Z306"/>
  <c r="Z316"/>
  <c r="BN331"/>
  <c r="Z342"/>
  <c r="Z345" s="1"/>
  <c r="Z354"/>
  <c r="BN366"/>
  <c r="Z377"/>
  <c r="Z379" s="1"/>
  <c r="Z401"/>
  <c r="Z411"/>
  <c r="Z412" s="1"/>
  <c r="BN424"/>
  <c r="BN440"/>
  <c r="Z443"/>
  <c r="BN458"/>
  <c r="Y461"/>
  <c r="BN468"/>
  <c r="Y471"/>
  <c r="Z491"/>
  <c r="BN501"/>
  <c r="Z22"/>
  <c r="Z23" s="1"/>
  <c r="Z57"/>
  <c r="BN106"/>
  <c r="BN152"/>
  <c r="Y155"/>
  <c r="BN27"/>
  <c r="BN62"/>
  <c r="BP22"/>
  <c r="BP323"/>
  <c r="BP351"/>
  <c r="BP361"/>
  <c r="BP398"/>
  <c r="Z483"/>
  <c r="Y486"/>
  <c r="Y505"/>
  <c r="D528"/>
  <c r="BN95"/>
  <c r="Y109"/>
  <c r="Y218"/>
  <c r="BN52"/>
  <c r="BP57"/>
  <c r="BP95"/>
  <c r="BP152"/>
  <c r="BP52"/>
  <c r="Y85"/>
  <c r="Y101"/>
  <c r="Y110"/>
  <c r="BN132"/>
  <c r="BP202"/>
  <c r="BN265"/>
  <c r="BP284"/>
  <c r="BN296"/>
  <c r="BN306"/>
  <c r="BN316"/>
  <c r="Z329"/>
  <c r="BP331"/>
  <c r="BN342"/>
  <c r="Y345"/>
  <c r="BN354"/>
  <c r="BP366"/>
  <c r="BN377"/>
  <c r="Z387"/>
  <c r="Z388" s="1"/>
  <c r="BN401"/>
  <c r="BN411"/>
  <c r="Z422"/>
  <c r="Z425" s="1"/>
  <c r="BP424"/>
  <c r="BP440"/>
  <c r="BN443"/>
  <c r="BP458"/>
  <c r="Z466"/>
  <c r="BN491"/>
  <c r="Y516"/>
  <c r="Y23"/>
  <c r="Y324"/>
  <c r="Y362"/>
  <c r="Z507"/>
  <c r="Z510"/>
  <c r="Y528"/>
  <c r="BP342"/>
  <c r="Z160"/>
  <c r="Z161" s="1"/>
  <c r="Y517"/>
  <c r="Z332" l="1"/>
  <c r="Z324"/>
  <c r="Z357"/>
  <c r="X521"/>
  <c r="Y518"/>
  <c r="Z80"/>
  <c r="Z471"/>
  <c r="Z407"/>
  <c r="Z318"/>
  <c r="Z300"/>
  <c r="Z504"/>
  <c r="Z65"/>
  <c r="Z85"/>
  <c r="Z338"/>
  <c r="Z261"/>
  <c r="Z189"/>
  <c r="Z44"/>
  <c r="Z233"/>
  <c r="Z134"/>
  <c r="Z101"/>
  <c r="Y520"/>
  <c r="Z486"/>
  <c r="Z455"/>
  <c r="Z511"/>
  <c r="Y519"/>
  <c r="Y522"/>
  <c r="Z269"/>
  <c r="Z109"/>
  <c r="Z523" l="1"/>
  <c r="Y521"/>
</calcChain>
</file>

<file path=xl/sharedStrings.xml><?xml version="1.0" encoding="utf-8"?>
<sst xmlns="http://schemas.openxmlformats.org/spreadsheetml/2006/main" count="3898" uniqueCount="832">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</sst>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8"/>
  <sheetViews>
    <sheetView showGridLines="0" tabSelected="1" topLeftCell="D206" zoomScaleNormal="100" zoomScaleSheetLayoutView="100" workbookViewId="0">
      <selection activeCell="X258" sqref="X258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96" t="s">
        <v>8</v>
      </c>
      <c r="B5" s="596"/>
      <c r="C5" s="596"/>
      <c r="D5" s="597"/>
      <c r="E5" s="597"/>
      <c r="F5" s="598" t="s">
        <v>14</v>
      </c>
      <c r="G5" s="598"/>
      <c r="H5" s="597"/>
      <c r="I5" s="597"/>
      <c r="J5" s="597"/>
      <c r="K5" s="597"/>
      <c r="L5" s="597"/>
      <c r="M5" s="597"/>
      <c r="N5" s="72"/>
      <c r="P5" s="27" t="s">
        <v>4</v>
      </c>
      <c r="Q5" s="599">
        <v>45834</v>
      </c>
      <c r="R5" s="599"/>
      <c r="T5" s="600" t="s">
        <v>3</v>
      </c>
      <c r="U5" s="601"/>
      <c r="V5" s="602" t="s">
        <v>818</v>
      </c>
      <c r="W5" s="603"/>
      <c r="AB5" s="59"/>
      <c r="AC5" s="59"/>
      <c r="AD5" s="59"/>
      <c r="AE5" s="59"/>
    </row>
    <row r="6" spans="1:32" s="17" customFormat="1" ht="24" customHeight="1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Четверг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0.41666666666666669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customHeight="1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customHeight="1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customHeight="1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customHeight="1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customHeight="1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691</v>
      </c>
      <c r="Y41" s="55">
        <f>IFERROR(IF(X41="",0,CEILING((X41/$H41),1)*$H41),"")</f>
        <v>691.2</v>
      </c>
      <c r="Z41" s="41">
        <f>IFERROR(IF(Y41=0,"",ROUNDUP(Y41/H41,0)*0.01898),"")</f>
        <v>1.21472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718.83194444444439</v>
      </c>
      <c r="BN41" s="78">
        <f>IFERROR(Y41*I41/H41,"0")</f>
        <v>719.04</v>
      </c>
      <c r="BO41" s="78">
        <f>IFERROR(1/J41*(X41/H41),"0")</f>
        <v>0.99971064814814803</v>
      </c>
      <c r="BP41" s="78">
        <f>IFERROR(1/J41*(Y41/H41),"0")</f>
        <v>1</v>
      </c>
    </row>
    <row r="42" spans="1:68" ht="27" customHeight="1">
      <c r="A42" s="63" t="s">
        <v>120</v>
      </c>
      <c r="B42" s="63" t="s">
        <v>121</v>
      </c>
      <c r="C42" s="36">
        <v>4301011565</v>
      </c>
      <c r="D42" s="663">
        <v>4680115882539</v>
      </c>
      <c r="E42" s="66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123</v>
      </c>
      <c r="B43" s="63" t="s">
        <v>124</v>
      </c>
      <c r="C43" s="36">
        <v>4301011382</v>
      </c>
      <c r="D43" s="663">
        <v>4607091385687</v>
      </c>
      <c r="E43" s="663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192</v>
      </c>
      <c r="Y43" s="55">
        <f>IFERROR(IF(X43="",0,CEILING((X43/$H43),1)*$H43),"")</f>
        <v>192</v>
      </c>
      <c r="Z43" s="41">
        <f>IFERROR(IF(Y43=0,"",ROUNDUP(Y43/H43,0)*0.00902),"")</f>
        <v>0.43296000000000001</v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202.07999999999998</v>
      </c>
      <c r="BN43" s="78">
        <f>IFERROR(Y43*I43/H43,"0")</f>
        <v>202.07999999999998</v>
      </c>
      <c r="BO43" s="78">
        <f>IFERROR(1/J43*(X43/H43),"0")</f>
        <v>0.36363636363636365</v>
      </c>
      <c r="BP43" s="78">
        <f>IFERROR(1/J43*(Y43/H43),"0")</f>
        <v>0.36363636363636365</v>
      </c>
    </row>
    <row r="44" spans="1:68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111.98148148148147</v>
      </c>
      <c r="Y44" s="43">
        <f>IFERROR(Y41/H41,"0")+IFERROR(Y42/H42,"0")+IFERROR(Y43/H43,"0")</f>
        <v>112</v>
      </c>
      <c r="Z44" s="43">
        <f>IFERROR(IF(Z41="",0,Z41),"0")+IFERROR(IF(Z42="",0,Z42),"0")+IFERROR(IF(Z43="",0,Z43),"0")</f>
        <v>1.64768</v>
      </c>
      <c r="AA44" s="67"/>
      <c r="AB44" s="67"/>
      <c r="AC44" s="67"/>
    </row>
    <row r="45" spans="1:68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883</v>
      </c>
      <c r="Y45" s="43">
        <f>IFERROR(SUM(Y41:Y43),"0")</f>
        <v>883.2</v>
      </c>
      <c r="Z45" s="42"/>
      <c r="AA45" s="67"/>
      <c r="AB45" s="67"/>
      <c r="AC45" s="67"/>
    </row>
    <row r="46" spans="1:68" ht="14.25" customHeight="1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customHeight="1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20</v>
      </c>
      <c r="Y52" s="55">
        <f t="shared" ref="Y52:Y57" si="6">IFERROR(IF(X52="",0,CEILING((X52/$H52),1)*$H52),"")</f>
        <v>22.4</v>
      </c>
      <c r="Z52" s="41">
        <f>IFERROR(IF(Y52=0,"",ROUNDUP(Y52/H52,0)*0.01898),"")</f>
        <v>3.7960000000000001E-2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20.776785714285715</v>
      </c>
      <c r="BN52" s="78">
        <f t="shared" ref="BN52:BN57" si="8">IFERROR(Y52*I52/H52,"0")</f>
        <v>23.27</v>
      </c>
      <c r="BO52" s="78">
        <f t="shared" ref="BO52:BO57" si="9">IFERROR(1/J52*(X52/H52),"0")</f>
        <v>2.7901785714285716E-2</v>
      </c>
      <c r="BP52" s="78">
        <f t="shared" ref="BP52:BP57" si="10">IFERROR(1/J52*(Y52/H52),"0")</f>
        <v>3.125E-2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42</v>
      </c>
      <c r="Y56" s="55">
        <f t="shared" si="6"/>
        <v>42</v>
      </c>
      <c r="Z56" s="41">
        <f>IFERROR(IF(Y56=0,"",ROUNDUP(Y56/H56,0)*0.00651),"")</f>
        <v>0.13020000000000001</v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45.599999999999994</v>
      </c>
      <c r="BN56" s="78">
        <f t="shared" si="8"/>
        <v>45.599999999999994</v>
      </c>
      <c r="BO56" s="78">
        <f t="shared" si="9"/>
        <v>0.1098901098901099</v>
      </c>
      <c r="BP56" s="78">
        <f t="shared" si="10"/>
        <v>0.1098901098901099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21.785714285714285</v>
      </c>
      <c r="Y58" s="43">
        <f>IFERROR(Y52/H52,"0")+IFERROR(Y53/H53,"0")+IFERROR(Y54/H54,"0")+IFERROR(Y55/H55,"0")+IFERROR(Y56/H56,"0")+IFERROR(Y57/H57,"0")</f>
        <v>22</v>
      </c>
      <c r="Z58" s="43">
        <f>IFERROR(IF(Z52="",0,Z52),"0")+IFERROR(IF(Z53="",0,Z53),"0")+IFERROR(IF(Z54="",0,Z54),"0")+IFERROR(IF(Z55="",0,Z55),"0")+IFERROR(IF(Z56="",0,Z56),"0")+IFERROR(IF(Z57="",0,Z57),"0")</f>
        <v>0.16816</v>
      </c>
      <c r="AA58" s="67"/>
      <c r="AB58" s="67"/>
      <c r="AC58" s="67"/>
    </row>
    <row r="59" spans="1:68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62</v>
      </c>
      <c r="Y59" s="43">
        <f>IFERROR(SUM(Y52:Y57),"0")</f>
        <v>64.400000000000006</v>
      </c>
      <c r="Z59" s="42"/>
      <c r="AA59" s="67"/>
      <c r="AB59" s="67"/>
      <c r="AC59" s="67"/>
    </row>
    <row r="60" spans="1:68" ht="14.25" customHeight="1">
      <c r="A60" s="662" t="s">
        <v>150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691</v>
      </c>
      <c r="Y61" s="55">
        <f>IFERROR(IF(X61="",0,CEILING((X61/$H61),1)*$H61),"")</f>
        <v>691.2</v>
      </c>
      <c r="Z61" s="41">
        <f>IFERROR(IF(Y61=0,"",ROUNDUP(Y61/H61,0)*0.01898),"")</f>
        <v>1.21472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718.83194444444439</v>
      </c>
      <c r="BN61" s="78">
        <f>IFERROR(Y61*I61/H61,"0")</f>
        <v>719.04</v>
      </c>
      <c r="BO61" s="78">
        <f>IFERROR(1/J61*(X61/H61),"0")</f>
        <v>0.99971064814814803</v>
      </c>
      <c r="BP61" s="78">
        <f>IFERROR(1/J61*(Y61/H61),"0")</f>
        <v>1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245.98148148148144</v>
      </c>
      <c r="Y65" s="43">
        <f>IFERROR(Y61/H61,"0")+IFERROR(Y62/H62,"0")+IFERROR(Y63/H63,"0")+IFERROR(Y64/H64,"0")</f>
        <v>246</v>
      </c>
      <c r="Z65" s="43">
        <f>IFERROR(IF(Z61="",0,Z61),"0")+IFERROR(IF(Z62="",0,Z62),"0")+IFERROR(IF(Z63="",0,Z63),"0")+IFERROR(IF(Z64="",0,Z64),"0")</f>
        <v>2.39954</v>
      </c>
      <c r="AA65" s="67"/>
      <c r="AB65" s="67"/>
      <c r="AC65" s="67"/>
    </row>
    <row r="66" spans="1:68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1182.4000000000001</v>
      </c>
      <c r="Y66" s="43">
        <f>IFERROR(SUM(Y61:Y64),"0")</f>
        <v>1182.6000000000001</v>
      </c>
      <c r="Z66" s="42"/>
      <c r="AA66" s="67"/>
      <c r="AB66" s="67"/>
      <c r="AC66" s="67"/>
    </row>
    <row r="67" spans="1:68" ht="14.25" customHeight="1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160</v>
      </c>
      <c r="Y76" s="55">
        <f t="shared" si="11"/>
        <v>168</v>
      </c>
      <c r="Z76" s="41">
        <f>IFERROR(IF(Y76=0,"",ROUNDUP(Y76/H76,0)*0.01898),"")</f>
        <v>0.37959999999999999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169.65714285714284</v>
      </c>
      <c r="BN76" s="78">
        <f t="shared" si="13"/>
        <v>178.14</v>
      </c>
      <c r="BO76" s="78">
        <f t="shared" si="14"/>
        <v>0.29761904761904762</v>
      </c>
      <c r="BP76" s="78">
        <f t="shared" si="15"/>
        <v>0.3125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19.047619047619047</v>
      </c>
      <c r="Y80" s="43">
        <f>IFERROR(Y74/H74,"0")+IFERROR(Y75/H75,"0")+IFERROR(Y76/H76,"0")+IFERROR(Y77/H77,"0")+IFERROR(Y78/H78,"0")+IFERROR(Y79/H79,"0")</f>
        <v>20</v>
      </c>
      <c r="Z80" s="43">
        <f>IFERROR(IF(Z74="",0,Z74),"0")+IFERROR(IF(Z75="",0,Z75),"0")+IFERROR(IF(Z76="",0,Z76),"0")+IFERROR(IF(Z77="",0,Z77),"0")+IFERROR(IF(Z78="",0,Z78),"0")+IFERROR(IF(Z79="",0,Z79),"0")</f>
        <v>0.37959999999999999</v>
      </c>
      <c r="AA80" s="67"/>
      <c r="AB80" s="67"/>
      <c r="AC80" s="67"/>
    </row>
    <row r="81" spans="1:68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160</v>
      </c>
      <c r="Y81" s="43">
        <f>IFERROR(SUM(Y74:Y79),"0")</f>
        <v>168</v>
      </c>
      <c r="Z81" s="42"/>
      <c r="AA81" s="67"/>
      <c r="AB81" s="67"/>
      <c r="AC81" s="67"/>
    </row>
    <row r="82" spans="1:68" ht="14.25" customHeight="1">
      <c r="A82" s="662" t="s">
        <v>185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661" t="s">
        <v>192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customHeight="1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600</v>
      </c>
      <c r="Y89" s="55">
        <f>IFERROR(IF(X89="",0,CEILING((X89/$H89),1)*$H89),"")</f>
        <v>604.80000000000007</v>
      </c>
      <c r="Z89" s="41">
        <f>IFERROR(IF(Y89=0,"",ROUNDUP(Y89/H89,0)*0.01898),"")</f>
        <v>1.06288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624.16666666666663</v>
      </c>
      <c r="BN89" s="78">
        <f>IFERROR(Y89*I89/H89,"0")</f>
        <v>629.16000000000008</v>
      </c>
      <c r="BO89" s="78">
        <f>IFERROR(1/J89*(X89/H89),"0")</f>
        <v>0.86805555555555547</v>
      </c>
      <c r="BP89" s="78">
        <f>IFERROR(1/J89*(Y89/H89),"0")</f>
        <v>0.875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216</v>
      </c>
      <c r="Y91" s="55">
        <f>IFERROR(IF(X91="",0,CEILING((X91/$H91),1)*$H91),"")</f>
        <v>216</v>
      </c>
      <c r="Z91" s="41">
        <f>IFERROR(IF(Y91=0,"",ROUNDUP(Y91/H91,0)*0.00902),"")</f>
        <v>0.43296000000000001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226.08</v>
      </c>
      <c r="BN91" s="78">
        <f>IFERROR(Y91*I91/H91,"0")</f>
        <v>226.08</v>
      </c>
      <c r="BO91" s="78">
        <f>IFERROR(1/J91*(X91/H91),"0")</f>
        <v>0.36363636363636365</v>
      </c>
      <c r="BP91" s="78">
        <f>IFERROR(1/J91*(Y91/H91),"0")</f>
        <v>0.36363636363636365</v>
      </c>
    </row>
    <row r="92" spans="1:68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103.55555555555554</v>
      </c>
      <c r="Y92" s="43">
        <f>IFERROR(Y89/H89,"0")+IFERROR(Y90/H90,"0")+IFERROR(Y91/H91,"0")</f>
        <v>104</v>
      </c>
      <c r="Z92" s="43">
        <f>IFERROR(IF(Z89="",0,Z89),"0")+IFERROR(IF(Z90="",0,Z90),"0")+IFERROR(IF(Z91="",0,Z91),"0")</f>
        <v>1.4958400000000001</v>
      </c>
      <c r="AA92" s="67"/>
      <c r="AB92" s="67"/>
      <c r="AC92" s="67"/>
    </row>
    <row r="93" spans="1:68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816</v>
      </c>
      <c r="Y93" s="43">
        <f>IFERROR(SUM(Y89:Y91),"0")</f>
        <v>820.80000000000007</v>
      </c>
      <c r="Z93" s="42"/>
      <c r="AA93" s="67"/>
      <c r="AB93" s="67"/>
      <c r="AC93" s="67"/>
    </row>
    <row r="94" spans="1:68" ht="14.25" customHeight="1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202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100</v>
      </c>
      <c r="Y96" s="55">
        <f t="shared" si="16"/>
        <v>105.3</v>
      </c>
      <c r="Z96" s="41">
        <f>IFERROR(IF(Y96=0,"",ROUNDUP(Y96/H96,0)*0.01898),"")</f>
        <v>0.24674000000000001</v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106.4074074074074</v>
      </c>
      <c r="BN96" s="78">
        <f t="shared" si="18"/>
        <v>112.047</v>
      </c>
      <c r="BO96" s="78">
        <f t="shared" si="19"/>
        <v>0.19290123456790123</v>
      </c>
      <c r="BP96" s="78">
        <f t="shared" si="20"/>
        <v>0.203125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12.345679012345679</v>
      </c>
      <c r="Y101" s="43">
        <f>IFERROR(Y95/H95,"0")+IFERROR(Y96/H96,"0")+IFERROR(Y97/H97,"0")+IFERROR(Y98/H98,"0")+IFERROR(Y99/H99,"0")+IFERROR(Y100/H100,"0")</f>
        <v>13</v>
      </c>
      <c r="Z101" s="43">
        <f>IFERROR(IF(Z95="",0,Z95),"0")+IFERROR(IF(Z96="",0,Z96),"0")+IFERROR(IF(Z97="",0,Z97),"0")+IFERROR(IF(Z98="",0,Z98),"0")+IFERROR(IF(Z99="",0,Z99),"0")+IFERROR(IF(Z100="",0,Z100),"0")</f>
        <v>0.24674000000000001</v>
      </c>
      <c r="AA101" s="67"/>
      <c r="AB101" s="67"/>
      <c r="AC101" s="67"/>
    </row>
    <row r="102" spans="1:68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100</v>
      </c>
      <c r="Y102" s="43">
        <f>IFERROR(SUM(Y95:Y100),"0")</f>
        <v>105.3</v>
      </c>
      <c r="Z102" s="42"/>
      <c r="AA102" s="67"/>
      <c r="AB102" s="67"/>
      <c r="AC102" s="67"/>
    </row>
    <row r="103" spans="1:68" ht="16.5" customHeight="1">
      <c r="A103" s="661" t="s">
        <v>215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customHeight="1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662" t="s">
        <v>150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2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232</v>
      </c>
      <c r="B119" s="63" t="s">
        <v>235</v>
      </c>
      <c r="C119" s="36">
        <v>4301051360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2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150</v>
      </c>
      <c r="Y119" s="55">
        <f>IFERROR(IF(X119="",0,CEILING((X119/$H119),1)*$H119),"")</f>
        <v>153.9</v>
      </c>
      <c r="Z119" s="41">
        <f>IFERROR(IF(Y119=0,"",ROUNDUP(Y119/H119,0)*0.01898),"")</f>
        <v>0.36062</v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159.49999999999997</v>
      </c>
      <c r="BN119" s="78">
        <f>IFERROR(Y119*I119/H119,"0")</f>
        <v>163.64700000000002</v>
      </c>
      <c r="BO119" s="78">
        <f>IFERROR(1/J119*(X119/H119),"0")</f>
        <v>0.28935185185185186</v>
      </c>
      <c r="BP119" s="78">
        <f>IFERROR(1/J119*(Y119/H119),"0")</f>
        <v>0.296875</v>
      </c>
    </row>
    <row r="120" spans="1:68" ht="27" customHeight="1">
      <c r="A120" s="63" t="s">
        <v>237</v>
      </c>
      <c r="B120" s="63" t="s">
        <v>238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>
      <c r="A121" s="63" t="s">
        <v>239</v>
      </c>
      <c r="B121" s="63" t="s">
        <v>240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241</v>
      </c>
      <c r="B122" s="63" t="s">
        <v>242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18.518518518518519</v>
      </c>
      <c r="Y123" s="43">
        <f>IFERROR(Y118/H118,"0")+IFERROR(Y119/H119,"0")+IFERROR(Y120/H120,"0")+IFERROR(Y121/H121,"0")+IFERROR(Y122/H122,"0")</f>
        <v>19</v>
      </c>
      <c r="Z123" s="43">
        <f>IFERROR(IF(Z118="",0,Z118),"0")+IFERROR(IF(Z119="",0,Z119),"0")+IFERROR(IF(Z120="",0,Z120),"0")+IFERROR(IF(Z121="",0,Z121),"0")+IFERROR(IF(Z122="",0,Z122),"0")</f>
        <v>0.36062</v>
      </c>
      <c r="AA123" s="67"/>
      <c r="AB123" s="67"/>
      <c r="AC123" s="67"/>
    </row>
    <row r="124" spans="1:68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150</v>
      </c>
      <c r="Y124" s="43">
        <f>IFERROR(SUM(Y118:Y122),"0")</f>
        <v>153.9</v>
      </c>
      <c r="Z124" s="42"/>
      <c r="AA124" s="67"/>
      <c r="AB124" s="67"/>
      <c r="AC124" s="67"/>
    </row>
    <row r="125" spans="1:68" ht="14.25" customHeight="1">
      <c r="A125" s="662" t="s">
        <v>185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customHeight="1">
      <c r="A126" s="63" t="s">
        <v>244</v>
      </c>
      <c r="B126" s="63" t="s">
        <v>245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>
      <c r="A127" s="63" t="s">
        <v>247</v>
      </c>
      <c r="B127" s="63" t="s">
        <v>248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>
      <c r="A130" s="661" t="s">
        <v>250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customHeight="1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customHeight="1">
      <c r="A132" s="63" t="s">
        <v>251</v>
      </c>
      <c r="B132" s="63" t="s">
        <v>252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>
      <c r="A133" s="63" t="s">
        <v>251</v>
      </c>
      <c r="B133" s="63" t="s">
        <v>254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customHeight="1">
      <c r="A137" s="63" t="s">
        <v>255</v>
      </c>
      <c r="B137" s="63" t="s">
        <v>256</v>
      </c>
      <c r="C137" s="36">
        <v>4301031235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>
      <c r="A138" s="63" t="s">
        <v>255</v>
      </c>
      <c r="B138" s="63" t="s">
        <v>258</v>
      </c>
      <c r="C138" s="36">
        <v>4301031234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customHeight="1">
      <c r="A142" s="63" t="s">
        <v>259</v>
      </c>
      <c r="B142" s="63" t="s">
        <v>260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>
      <c r="A143" s="63" t="s">
        <v>259</v>
      </c>
      <c r="B143" s="63" t="s">
        <v>261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customHeight="1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customHeight="1">
      <c r="A148" s="63" t="s">
        <v>262</v>
      </c>
      <c r="B148" s="63" t="s">
        <v>263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customHeight="1">
      <c r="A152" s="63" t="s">
        <v>265</v>
      </c>
      <c r="B152" s="63" t="s">
        <v>266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60</v>
      </c>
      <c r="Y152" s="55">
        <f>IFERROR(IF(X152="",0,CEILING((X152/$H152),1)*$H152),"")</f>
        <v>63</v>
      </c>
      <c r="Z152" s="41">
        <f>IFERROR(IF(Y152=0,"",ROUNDUP(Y152/H152,0)*0.01898),"")</f>
        <v>0.13286000000000001</v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63.900000000000006</v>
      </c>
      <c r="BN152" s="78">
        <f>IFERROR(Y152*I152/H152,"0")</f>
        <v>67.094999999999999</v>
      </c>
      <c r="BO152" s="78">
        <f>IFERROR(1/J152*(X152/H152),"0")</f>
        <v>0.10416666666666667</v>
      </c>
      <c r="BP152" s="78">
        <f>IFERROR(1/J152*(Y152/H152),"0")</f>
        <v>0.109375</v>
      </c>
    </row>
    <row r="153" spans="1:68" ht="16.5" customHeight="1">
      <c r="A153" s="63" t="s">
        <v>268</v>
      </c>
      <c r="B153" s="63" t="s">
        <v>269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>
      <c r="A154" s="63" t="s">
        <v>271</v>
      </c>
      <c r="B154" s="63" t="s">
        <v>272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150</v>
      </c>
      <c r="Y154" s="55">
        <f>IFERROR(IF(X154="",0,CEILING((X154/$H154),1)*$H154),"")</f>
        <v>153</v>
      </c>
      <c r="Z154" s="41">
        <f>IFERROR(IF(Y154=0,"",ROUNDUP(Y154/H154,0)*0.01898),"")</f>
        <v>0.32266</v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159.75000000000003</v>
      </c>
      <c r="BN154" s="78">
        <f>IFERROR(Y154*I154/H154,"0")</f>
        <v>162.94500000000002</v>
      </c>
      <c r="BO154" s="78">
        <f>IFERROR(1/J154*(X154/H154),"0")</f>
        <v>0.26041666666666669</v>
      </c>
      <c r="BP154" s="78">
        <f>IFERROR(1/J154*(Y154/H154),"0")</f>
        <v>0.265625</v>
      </c>
    </row>
    <row r="155" spans="1:68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23.333333333333336</v>
      </c>
      <c r="Y155" s="43">
        <f>IFERROR(Y152/H152,"0")+IFERROR(Y153/H153,"0")+IFERROR(Y154/H154,"0")</f>
        <v>24</v>
      </c>
      <c r="Z155" s="43">
        <f>IFERROR(IF(Z152="",0,Z152),"0")+IFERROR(IF(Z153="",0,Z153),"0")+IFERROR(IF(Z154="",0,Z154),"0")</f>
        <v>0.45552000000000004</v>
      </c>
      <c r="AA155" s="67"/>
      <c r="AB155" s="67"/>
      <c r="AC155" s="67"/>
    </row>
    <row r="156" spans="1:68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210</v>
      </c>
      <c r="Y156" s="43">
        <f>IFERROR(SUM(Y152:Y154),"0")</f>
        <v>216</v>
      </c>
      <c r="Z156" s="42"/>
      <c r="AA156" s="67"/>
      <c r="AB156" s="67"/>
      <c r="AC156" s="67"/>
    </row>
    <row r="157" spans="1:68" ht="27.75" customHeight="1">
      <c r="A157" s="660" t="s">
        <v>274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customHeight="1">
      <c r="A158" s="661" t="s">
        <v>275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customHeight="1">
      <c r="A159" s="662" t="s">
        <v>150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customHeight="1">
      <c r="A160" s="63" t="s">
        <v>276</v>
      </c>
      <c r="B160" s="63" t="s">
        <v>277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customHeight="1">
      <c r="A164" s="63" t="s">
        <v>279</v>
      </c>
      <c r="B164" s="63" t="s">
        <v>280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>
      <c r="A165" s="63" t="s">
        <v>282</v>
      </c>
      <c r="B165" s="63" t="s">
        <v>283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285</v>
      </c>
      <c r="B166" s="63" t="s">
        <v>286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288</v>
      </c>
      <c r="B167" s="63" t="s">
        <v>289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290</v>
      </c>
      <c r="B168" s="63" t="s">
        <v>291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>
      <c r="A169" s="63" t="s">
        <v>292</v>
      </c>
      <c r="B169" s="63" t="s">
        <v>293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>
      <c r="A170" s="63" t="s">
        <v>295</v>
      </c>
      <c r="B170" s="63" t="s">
        <v>296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297</v>
      </c>
      <c r="B171" s="63" t="s">
        <v>298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>
      <c r="A172" s="63" t="s">
        <v>299</v>
      </c>
      <c r="B172" s="63" t="s">
        <v>300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customHeight="1">
      <c r="A176" s="63" t="s">
        <v>302</v>
      </c>
      <c r="B176" s="63" t="s">
        <v>303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307</v>
      </c>
      <c r="B177" s="63" t="s">
        <v>308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>
      <c r="A178" s="63" t="s">
        <v>310</v>
      </c>
      <c r="B178" s="63" t="s">
        <v>311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>
      <c r="A181" s="662" t="s">
        <v>312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customHeight="1">
      <c r="A182" s="63" t="s">
        <v>313</v>
      </c>
      <c r="B182" s="63" t="s">
        <v>314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>
      <c r="A185" s="661" t="s">
        <v>315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customHeight="1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customHeight="1">
      <c r="A187" s="63" t="s">
        <v>316</v>
      </c>
      <c r="B187" s="63" t="s">
        <v>317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>
      <c r="A188" s="63" t="s">
        <v>319</v>
      </c>
      <c r="B188" s="63" t="s">
        <v>320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>
      <c r="A191" s="662" t="s">
        <v>150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customHeight="1">
      <c r="A192" s="63" t="s">
        <v>321</v>
      </c>
      <c r="B192" s="63" t="s">
        <v>322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>
      <c r="A193" s="63" t="s">
        <v>324</v>
      </c>
      <c r="B193" s="63" t="s">
        <v>325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customHeight="1">
      <c r="A197" s="63" t="s">
        <v>326</v>
      </c>
      <c r="B197" s="63" t="s">
        <v>327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>
      <c r="A198" s="63" t="s">
        <v>329</v>
      </c>
      <c r="B198" s="63" t="s">
        <v>330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>
      <c r="A199" s="63" t="s">
        <v>332</v>
      </c>
      <c r="B199" s="63" t="s">
        <v>333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300</v>
      </c>
      <c r="Y199" s="55">
        <f t="shared" si="26"/>
        <v>302.40000000000003</v>
      </c>
      <c r="Z199" s="41">
        <f>IFERROR(IF(Y199=0,"",ROUNDUP(Y199/H199,0)*0.00902),"")</f>
        <v>0.50512000000000001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311.66666666666663</v>
      </c>
      <c r="BN199" s="78">
        <f t="shared" si="28"/>
        <v>314.16000000000003</v>
      </c>
      <c r="BO199" s="78">
        <f t="shared" si="29"/>
        <v>0.42087542087542085</v>
      </c>
      <c r="BP199" s="78">
        <f t="shared" si="30"/>
        <v>0.42424242424242425</v>
      </c>
    </row>
    <row r="200" spans="1:68" ht="27" customHeight="1">
      <c r="A200" s="63" t="s">
        <v>335</v>
      </c>
      <c r="B200" s="63" t="s">
        <v>336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>
      <c r="A201" s="63" t="s">
        <v>338</v>
      </c>
      <c r="B201" s="63" t="s">
        <v>339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340</v>
      </c>
      <c r="B202" s="63" t="s">
        <v>341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342</v>
      </c>
      <c r="B203" s="63" t="s">
        <v>343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>
      <c r="A204" s="63" t="s">
        <v>344</v>
      </c>
      <c r="B204" s="63" t="s">
        <v>345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55.55555555555555</v>
      </c>
      <c r="Y205" s="43">
        <f>IFERROR(Y197/H197,"0")+IFERROR(Y198/H198,"0")+IFERROR(Y199/H199,"0")+IFERROR(Y200/H200,"0")+IFERROR(Y201/H201,"0")+IFERROR(Y202/H202,"0")+IFERROR(Y203/H203,"0")+IFERROR(Y204/H204,"0")</f>
        <v>56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0.50512000000000001</v>
      </c>
      <c r="AA205" s="67"/>
      <c r="AB205" s="67"/>
      <c r="AC205" s="67"/>
    </row>
    <row r="206" spans="1:68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300</v>
      </c>
      <c r="Y206" s="43">
        <f>IFERROR(SUM(Y197:Y204),"0")</f>
        <v>302.40000000000003</v>
      </c>
      <c r="Z206" s="42"/>
      <c r="AA206" s="67"/>
      <c r="AB206" s="67"/>
      <c r="AC206" s="67"/>
    </row>
    <row r="207" spans="1:68" ht="14.25" customHeight="1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customHeight="1">
      <c r="A208" s="63" t="s">
        <v>346</v>
      </c>
      <c r="B208" s="63" t="s">
        <v>347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>
      <c r="A209" s="63" t="s">
        <v>349</v>
      </c>
      <c r="B209" s="63" t="s">
        <v>350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>
      <c r="A210" s="63" t="s">
        <v>352</v>
      </c>
      <c r="B210" s="63" t="s">
        <v>353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>
      <c r="A211" s="63" t="s">
        <v>355</v>
      </c>
      <c r="B211" s="63" t="s">
        <v>356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357</v>
      </c>
      <c r="B212" s="63" t="s">
        <v>358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360</v>
      </c>
      <c r="B213" s="63" t="s">
        <v>361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362</v>
      </c>
      <c r="B214" s="63" t="s">
        <v>363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364</v>
      </c>
      <c r="B215" s="63" t="s">
        <v>365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>
      <c r="A216" s="63" t="s">
        <v>367</v>
      </c>
      <c r="B216" s="63" t="s">
        <v>368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>
      <c r="A219" s="662" t="s">
        <v>185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customHeight="1">
      <c r="A220" s="63" t="s">
        <v>370</v>
      </c>
      <c r="B220" s="63" t="s">
        <v>371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>
      <c r="A221" s="63" t="s">
        <v>373</v>
      </c>
      <c r="B221" s="63" t="s">
        <v>374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>
      <c r="A224" s="661" t="s">
        <v>376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customHeight="1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customHeight="1">
      <c r="A226" s="63" t="s">
        <v>377</v>
      </c>
      <c r="B226" s="63" t="s">
        <v>378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>
      <c r="A227" s="63" t="s">
        <v>380</v>
      </c>
      <c r="B227" s="63" t="s">
        <v>381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383</v>
      </c>
      <c r="B228" s="63" t="s">
        <v>384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388</v>
      </c>
      <c r="B230" s="63" t="s">
        <v>389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>
      <c r="A232" s="63" t="s">
        <v>393</v>
      </c>
      <c r="B232" s="63" t="s">
        <v>394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>
      <c r="A235" s="662" t="s">
        <v>150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customHeight="1">
      <c r="A236" s="63" t="s">
        <v>395</v>
      </c>
      <c r="B236" s="63" t="s">
        <v>396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>
      <c r="A237" s="63" t="s">
        <v>395</v>
      </c>
      <c r="B237" s="63" t="s">
        <v>398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>
      <c r="A240" s="662" t="s">
        <v>399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customHeight="1">
      <c r="A241" s="63" t="s">
        <v>400</v>
      </c>
      <c r="B241" s="63" t="s">
        <v>401</v>
      </c>
      <c r="C241" s="36">
        <v>4301040362</v>
      </c>
      <c r="D241" s="663">
        <v>4680115886803</v>
      </c>
      <c r="E241" s="66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83" t="s">
        <v>402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400</v>
      </c>
      <c r="B242" s="63" t="s">
        <v>404</v>
      </c>
      <c r="C242" s="36">
        <v>4301040361</v>
      </c>
      <c r="D242" s="663">
        <v>4680115886803</v>
      </c>
      <c r="E242" s="663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>
      <c r="A245" s="662" t="s">
        <v>405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customHeight="1">
      <c r="A246" s="63" t="s">
        <v>406</v>
      </c>
      <c r="B246" s="63" t="s">
        <v>407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>
      <c r="A247" s="63" t="s">
        <v>409</v>
      </c>
      <c r="B247" s="63" t="s">
        <v>410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86" t="s">
        <v>411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>
      <c r="A248" s="63" t="s">
        <v>409</v>
      </c>
      <c r="B248" s="63" t="s">
        <v>412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>
      <c r="A249" s="63" t="s">
        <v>413</v>
      </c>
      <c r="B249" s="63" t="s">
        <v>414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>
      <c r="A250" s="63" t="s">
        <v>415</v>
      </c>
      <c r="B250" s="63" t="s">
        <v>416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>
      <c r="A251" s="63" t="s">
        <v>417</v>
      </c>
      <c r="B251" s="63" t="s">
        <v>418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>
      <c r="A254" s="661" t="s">
        <v>419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customHeight="1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customHeight="1">
      <c r="A256" s="63" t="s">
        <v>420</v>
      </c>
      <c r="B256" s="63" t="s">
        <v>421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423</v>
      </c>
      <c r="B257" s="63" t="s">
        <v>424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700</v>
      </c>
      <c r="Y257" s="55">
        <f>IFERROR(IF(X257="",0,CEILING((X257/$H257),1)*$H257),"")</f>
        <v>702</v>
      </c>
      <c r="Z257" s="41">
        <f>IFERROR(IF(Y257=0,"",ROUNDUP(Y257/H257,0)*0.01898),"")</f>
        <v>1.2337</v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728.19444444444434</v>
      </c>
      <c r="BN257" s="78">
        <f>IFERROR(Y257*I257/H257,"0")</f>
        <v>730.27499999999986</v>
      </c>
      <c r="BO257" s="78">
        <f>IFERROR(1/J257*(X257/H257),"0")</f>
        <v>1.0127314814814814</v>
      </c>
      <c r="BP257" s="78">
        <f>IFERROR(1/J257*(Y257/H257),"0")</f>
        <v>1.015625</v>
      </c>
    </row>
    <row r="258" spans="1:68" ht="37.5" customHeight="1">
      <c r="A258" s="63" t="s">
        <v>426</v>
      </c>
      <c r="B258" s="63" t="s">
        <v>427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429</v>
      </c>
      <c r="B259" s="63" t="s">
        <v>430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432</v>
      </c>
      <c r="B260" s="63" t="s">
        <v>433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80</v>
      </c>
      <c r="Y260" s="55">
        <f>IFERROR(IF(X260="",0,CEILING((X260/$H260),1)*$H260),"")</f>
        <v>80</v>
      </c>
      <c r="Z260" s="41">
        <f>IFERROR(IF(Y260=0,"",ROUNDUP(Y260/H260,0)*0.00902),"")</f>
        <v>0.1804</v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84.2</v>
      </c>
      <c r="BN260" s="78">
        <f>IFERROR(Y260*I260/H260,"0")</f>
        <v>84.2</v>
      </c>
      <c r="BO260" s="78">
        <f>IFERROR(1/J260*(X260/H260),"0")</f>
        <v>0.15151515151515152</v>
      </c>
      <c r="BP260" s="78">
        <f>IFERROR(1/J260*(Y260/H260),"0")</f>
        <v>0.15151515151515152</v>
      </c>
    </row>
    <row r="261" spans="1:68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84.81481481481481</v>
      </c>
      <c r="Y261" s="43">
        <f>IFERROR(Y256/H256,"0")+IFERROR(Y257/H257,"0")+IFERROR(Y258/H258,"0")+IFERROR(Y259/H259,"0")+IFERROR(Y260/H260,"0")</f>
        <v>85</v>
      </c>
      <c r="Z261" s="43">
        <f>IFERROR(IF(Z256="",0,Z256),"0")+IFERROR(IF(Z257="",0,Z257),"0")+IFERROR(IF(Z258="",0,Z258),"0")+IFERROR(IF(Z259="",0,Z259),"0")+IFERROR(IF(Z260="",0,Z260),"0")</f>
        <v>1.4140999999999999</v>
      </c>
      <c r="AA261" s="67"/>
      <c r="AB261" s="67"/>
      <c r="AC261" s="67"/>
    </row>
    <row r="262" spans="1:68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780</v>
      </c>
      <c r="Y262" s="43">
        <f>IFERROR(SUM(Y256:Y260),"0")</f>
        <v>782</v>
      </c>
      <c r="Z262" s="42"/>
      <c r="AA262" s="67"/>
      <c r="AB262" s="67"/>
      <c r="AC262" s="67"/>
    </row>
    <row r="263" spans="1:68" ht="16.5" customHeight="1">
      <c r="A263" s="661" t="s">
        <v>435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customHeight="1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customHeight="1">
      <c r="A265" s="63" t="s">
        <v>436</v>
      </c>
      <c r="B265" s="63" t="s">
        <v>437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438</v>
      </c>
      <c r="B266" s="63" t="s">
        <v>439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441</v>
      </c>
      <c r="B267" s="63" t="s">
        <v>442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444</v>
      </c>
      <c r="B268" s="63" t="s">
        <v>445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446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>
      <c r="A271" s="661" t="s">
        <v>448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customHeight="1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customHeight="1">
      <c r="A273" s="63" t="s">
        <v>449</v>
      </c>
      <c r="B273" s="63" t="s">
        <v>450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>
      <c r="A274" s="63" t="s">
        <v>452</v>
      </c>
      <c r="B274" s="63" t="s">
        <v>453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>
      <c r="A275" s="63" t="s">
        <v>455</v>
      </c>
      <c r="B275" s="63" t="s">
        <v>456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>
      <c r="A278" s="661" t="s">
        <v>458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customHeight="1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customHeight="1">
      <c r="A280" s="63" t="s">
        <v>459</v>
      </c>
      <c r="B280" s="63" t="s">
        <v>460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customHeight="1">
      <c r="A284" s="63" t="s">
        <v>462</v>
      </c>
      <c r="B284" s="63" t="s">
        <v>463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661" t="s">
        <v>465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customHeight="1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customHeight="1">
      <c r="A289" s="63" t="s">
        <v>466</v>
      </c>
      <c r="B289" s="63" t="s">
        <v>467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>
      <c r="A292" s="661" t="s">
        <v>470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customHeight="1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customHeight="1">
      <c r="A294" s="63" t="s">
        <v>471</v>
      </c>
      <c r="B294" s="63" t="s">
        <v>472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>
      <c r="A295" s="63" t="s">
        <v>474</v>
      </c>
      <c r="B295" s="63" t="s">
        <v>475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>
      <c r="A296" s="63" t="s">
        <v>474</v>
      </c>
      <c r="B296" s="63" t="s">
        <v>478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150</v>
      </c>
      <c r="Y297" s="55">
        <f t="shared" si="48"/>
        <v>151.20000000000002</v>
      </c>
      <c r="Z297" s="41">
        <f>IFERROR(IF(Y297=0,"",ROUNDUP(Y297/H297,0)*0.01898),"")</f>
        <v>0.26572000000000001</v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156.04166666666666</v>
      </c>
      <c r="BN297" s="78">
        <f t="shared" si="50"/>
        <v>157.29000000000002</v>
      </c>
      <c r="BO297" s="78">
        <f t="shared" si="51"/>
        <v>0.21701388888888887</v>
      </c>
      <c r="BP297" s="78">
        <f t="shared" si="52"/>
        <v>0.21875</v>
      </c>
    </row>
    <row r="298" spans="1:68" ht="27" customHeight="1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13.888888888888888</v>
      </c>
      <c r="Y300" s="43">
        <f>IFERROR(Y294/H294,"0")+IFERROR(Y295/H295,"0")+IFERROR(Y296/H296,"0")+IFERROR(Y297/H297,"0")+IFERROR(Y298/H298,"0")+IFERROR(Y299/H299,"0")</f>
        <v>14</v>
      </c>
      <c r="Z300" s="43">
        <f>IFERROR(IF(Z294="",0,Z294),"0")+IFERROR(IF(Z295="",0,Z295),"0")+IFERROR(IF(Z296="",0,Z296),"0")+IFERROR(IF(Z297="",0,Z297),"0")+IFERROR(IF(Z298="",0,Z298),"0")+IFERROR(IF(Z299="",0,Z299),"0")</f>
        <v>0.26572000000000001</v>
      </c>
      <c r="AA300" s="67"/>
      <c r="AB300" s="67"/>
      <c r="AC300" s="67"/>
    </row>
    <row r="301" spans="1:68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150</v>
      </c>
      <c r="Y301" s="43">
        <f>IFERROR(SUM(Y294:Y299),"0")</f>
        <v>151.20000000000002</v>
      </c>
      <c r="Z301" s="42"/>
      <c r="AA301" s="67"/>
      <c r="AB301" s="67"/>
      <c r="AC301" s="67"/>
    </row>
    <row r="302" spans="1:68" ht="14.25" customHeight="1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customHeight="1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200</v>
      </c>
      <c r="Y303" s="55">
        <f t="shared" ref="Y303:Y309" si="53">IFERROR(IF(X303="",0,CEILING((X303/$H303),1)*$H303),"")</f>
        <v>201.60000000000002</v>
      </c>
      <c r="Z303" s="41">
        <f>IFERROR(IF(Y303=0,"",ROUNDUP(Y303/H303,0)*0.00902),"")</f>
        <v>0.43296000000000001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212.85714285714286</v>
      </c>
      <c r="BN303" s="78">
        <f t="shared" ref="BN303:BN309" si="55">IFERROR(Y303*I303/H303,"0")</f>
        <v>214.56</v>
      </c>
      <c r="BO303" s="78">
        <f t="shared" ref="BO303:BO309" si="56">IFERROR(1/J303*(X303/H303),"0")</f>
        <v>0.36075036075036077</v>
      </c>
      <c r="BP303" s="78">
        <f t="shared" ref="BP303:BP309" si="57">IFERROR(1/J303*(Y303/H303),"0")</f>
        <v>0.36363636363636365</v>
      </c>
    </row>
    <row r="304" spans="1:68" ht="27" customHeight="1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300</v>
      </c>
      <c r="Y304" s="55">
        <f t="shared" si="53"/>
        <v>302.40000000000003</v>
      </c>
      <c r="Z304" s="41">
        <f>IFERROR(IF(Y304=0,"",ROUNDUP(Y304/H304,0)*0.00902),"")</f>
        <v>0.64944000000000002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319.28571428571428</v>
      </c>
      <c r="BN304" s="78">
        <f t="shared" si="55"/>
        <v>321.83999999999997</v>
      </c>
      <c r="BO304" s="78">
        <f t="shared" si="56"/>
        <v>0.54112554112554112</v>
      </c>
      <c r="BP304" s="78">
        <f t="shared" si="57"/>
        <v>0.54545454545454541</v>
      </c>
    </row>
    <row r="305" spans="1:68" ht="27" customHeight="1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119.04761904761905</v>
      </c>
      <c r="Y310" s="43">
        <f>IFERROR(Y303/H303,"0")+IFERROR(Y304/H304,"0")+IFERROR(Y305/H305,"0")+IFERROR(Y306/H306,"0")+IFERROR(Y307/H307,"0")+IFERROR(Y308/H308,"0")+IFERROR(Y309/H309,"0")</f>
        <v>120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1.0824</v>
      </c>
      <c r="AA310" s="67"/>
      <c r="AB310" s="67"/>
      <c r="AC310" s="67"/>
    </row>
    <row r="311" spans="1:68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500</v>
      </c>
      <c r="Y311" s="43">
        <f>IFERROR(SUM(Y303:Y309),"0")</f>
        <v>504.00000000000006</v>
      </c>
      <c r="Z311" s="42"/>
      <c r="AA311" s="67"/>
      <c r="AB311" s="67"/>
      <c r="AC311" s="67"/>
    </row>
    <row r="312" spans="1:68" ht="14.25" customHeight="1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>
      <c r="A320" s="662" t="s">
        <v>185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customHeight="1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400</v>
      </c>
      <c r="Y322" s="55">
        <f>IFERROR(IF(X322="",0,CEILING((X322/$H322),1)*$H322),"")</f>
        <v>405.59999999999997</v>
      </c>
      <c r="Z322" s="41">
        <f>IFERROR(IF(Y322=0,"",ROUNDUP(Y322/H322,0)*0.01898),"")</f>
        <v>0.98696000000000006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426.6153846153847</v>
      </c>
      <c r="BN322" s="78">
        <f>IFERROR(Y322*I322/H322,"0")</f>
        <v>432.58800000000002</v>
      </c>
      <c r="BO322" s="78">
        <f>IFERROR(1/J322*(X322/H322),"0")</f>
        <v>0.80128205128205132</v>
      </c>
      <c r="BP322" s="78">
        <f>IFERROR(1/J322*(Y322/H322),"0")</f>
        <v>0.8125</v>
      </c>
    </row>
    <row r="323" spans="1:68" ht="16.5" customHeight="1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51.282051282051285</v>
      </c>
      <c r="Y324" s="43">
        <f>IFERROR(Y321/H321,"0")+IFERROR(Y322/H322,"0")+IFERROR(Y323/H323,"0")</f>
        <v>52</v>
      </c>
      <c r="Z324" s="43">
        <f>IFERROR(IF(Z321="",0,Z321),"0")+IFERROR(IF(Z322="",0,Z322),"0")+IFERROR(IF(Z323="",0,Z323),"0")</f>
        <v>0.98696000000000006</v>
      </c>
      <c r="AA324" s="67"/>
      <c r="AB324" s="67"/>
      <c r="AC324" s="67"/>
    </row>
    <row r="325" spans="1:68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400</v>
      </c>
      <c r="Y325" s="43">
        <f>IFERROR(SUM(Y321:Y323),"0")</f>
        <v>405.59999999999997</v>
      </c>
      <c r="Z325" s="42"/>
      <c r="AA325" s="67"/>
      <c r="AB325" s="67"/>
      <c r="AC325" s="67"/>
    </row>
    <row r="326" spans="1:68" ht="14.25" customHeight="1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customHeight="1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50</v>
      </c>
      <c r="Y331" s="55">
        <f>IFERROR(IF(X331="",0,CEILING((X331/$H331),1)*$H331),"")</f>
        <v>51</v>
      </c>
      <c r="Z331" s="41">
        <f>IFERROR(IF(Y331=0,"",ROUNDUP(Y331/H331,0)*0.00651),"")</f>
        <v>0.13020000000000001</v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56.470588235294123</v>
      </c>
      <c r="BN331" s="78">
        <f>IFERROR(Y331*I331/H331,"0")</f>
        <v>57.6</v>
      </c>
      <c r="BO331" s="78">
        <f>IFERROR(1/J331*(X331/H331),"0")</f>
        <v>0.10773540185304893</v>
      </c>
      <c r="BP331" s="78">
        <f>IFERROR(1/J331*(Y331/H331),"0")</f>
        <v>0.1098901098901099</v>
      </c>
    </row>
    <row r="332" spans="1:68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19.607843137254903</v>
      </c>
      <c r="Y332" s="43">
        <f>IFERROR(Y327/H327,"0")+IFERROR(Y328/H328,"0")+IFERROR(Y329/H329,"0")+IFERROR(Y330/H330,"0")+IFERROR(Y331/H331,"0")</f>
        <v>20</v>
      </c>
      <c r="Z332" s="43">
        <f>IFERROR(IF(Z327="",0,Z327),"0")+IFERROR(IF(Z328="",0,Z328),"0")+IFERROR(IF(Z329="",0,Z329),"0")+IFERROR(IF(Z330="",0,Z330),"0")+IFERROR(IF(Z331="",0,Z331),"0")</f>
        <v>0.13020000000000001</v>
      </c>
      <c r="AA332" s="67"/>
      <c r="AB332" s="67"/>
      <c r="AC332" s="67"/>
    </row>
    <row r="333" spans="1:68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50</v>
      </c>
      <c r="Y333" s="43">
        <f>IFERROR(SUM(Y327:Y331),"0")</f>
        <v>51</v>
      </c>
      <c r="Z333" s="42"/>
      <c r="AA333" s="67"/>
      <c r="AB333" s="67"/>
      <c r="AC333" s="67"/>
    </row>
    <row r="334" spans="1:68" ht="14.25" customHeight="1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customHeight="1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customHeight="1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customHeight="1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200</v>
      </c>
      <c r="Y342" s="55">
        <f>IFERROR(IF(X342="",0,CEILING((X342/$H342),1)*$H342),"")</f>
        <v>202.5</v>
      </c>
      <c r="Z342" s="41">
        <f>IFERROR(IF(Y342=0,"",ROUNDUP(Y342/H342,0)*0.01898),"")</f>
        <v>0.47450000000000003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212.81481481481481</v>
      </c>
      <c r="BN342" s="78">
        <f>IFERROR(Y342*I342/H342,"0")</f>
        <v>215.47499999999999</v>
      </c>
      <c r="BO342" s="78">
        <f>IFERROR(1/J342*(X342/H342),"0")</f>
        <v>0.38580246913580246</v>
      </c>
      <c r="BP342" s="78">
        <f>IFERROR(1/J342*(Y342/H342),"0")</f>
        <v>0.390625</v>
      </c>
    </row>
    <row r="343" spans="1:68" ht="27" customHeight="1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105</v>
      </c>
      <c r="Y344" s="55">
        <f>IFERROR(IF(X344="",0,CEILING((X344/$H344),1)*$H344),"")</f>
        <v>105</v>
      </c>
      <c r="Z344" s="41">
        <f>IFERROR(IF(Y344=0,"",ROUNDUP(Y344/H344,0)*0.00651),"")</f>
        <v>0.32550000000000001</v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116.99999999999999</v>
      </c>
      <c r="BN344" s="78">
        <f>IFERROR(Y344*I344/H344,"0")</f>
        <v>116.99999999999999</v>
      </c>
      <c r="BO344" s="78">
        <f>IFERROR(1/J344*(X344/H344),"0")</f>
        <v>0.27472527472527475</v>
      </c>
      <c r="BP344" s="78">
        <f>IFERROR(1/J344*(Y344/H344),"0")</f>
        <v>0.27472527472527475</v>
      </c>
    </row>
    <row r="345" spans="1:68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74.691358024691354</v>
      </c>
      <c r="Y345" s="43">
        <f>IFERROR(Y342/H342,"0")+IFERROR(Y343/H343,"0")+IFERROR(Y344/H344,"0")</f>
        <v>75</v>
      </c>
      <c r="Z345" s="43">
        <f>IFERROR(IF(Z342="",0,Z342),"0")+IFERROR(IF(Z343="",0,Z343),"0")+IFERROR(IF(Z344="",0,Z344),"0")</f>
        <v>0.8</v>
      </c>
      <c r="AA345" s="67"/>
      <c r="AB345" s="67"/>
      <c r="AC345" s="67"/>
    </row>
    <row r="346" spans="1:68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305</v>
      </c>
      <c r="Y346" s="43">
        <f>IFERROR(SUM(Y342:Y344),"0")</f>
        <v>307.5</v>
      </c>
      <c r="Z346" s="42"/>
      <c r="AA346" s="67"/>
      <c r="AB346" s="67"/>
      <c r="AC346" s="67"/>
    </row>
    <row r="347" spans="1:68" ht="27.75" customHeight="1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customHeight="1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customHeight="1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720</v>
      </c>
      <c r="Y350" s="55">
        <f t="shared" ref="Y350:Y356" si="58">IFERROR(IF(X350="",0,CEILING((X350/$H350),1)*$H350),"")</f>
        <v>720</v>
      </c>
      <c r="Z350" s="41">
        <f>IFERROR(IF(Y350=0,"",ROUNDUP(Y350/H350,0)*0.02175),"")</f>
        <v>1.044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743.04000000000008</v>
      </c>
      <c r="BN350" s="78">
        <f t="shared" ref="BN350:BN356" si="60">IFERROR(Y350*I350/H350,"0")</f>
        <v>743.04000000000008</v>
      </c>
      <c r="BO350" s="78">
        <f t="shared" ref="BO350:BO356" si="61">IFERROR(1/J350*(X350/H350),"0")</f>
        <v>1</v>
      </c>
      <c r="BP350" s="78">
        <f t="shared" ref="BP350:BP356" si="62">IFERROR(1/J350*(Y350/H350),"0")</f>
        <v>1</v>
      </c>
    </row>
    <row r="351" spans="1:68" ht="27" customHeight="1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1440</v>
      </c>
      <c r="Y351" s="55">
        <f t="shared" si="58"/>
        <v>1440</v>
      </c>
      <c r="Z351" s="41">
        <f>IFERROR(IF(Y351=0,"",ROUNDUP(Y351/H351,0)*0.02175),"")</f>
        <v>2.0880000000000001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1486.0800000000002</v>
      </c>
      <c r="BN351" s="78">
        <f t="shared" si="60"/>
        <v>1486.0800000000002</v>
      </c>
      <c r="BO351" s="78">
        <f t="shared" si="61"/>
        <v>2</v>
      </c>
      <c r="BP351" s="78">
        <f t="shared" si="62"/>
        <v>2</v>
      </c>
    </row>
    <row r="352" spans="1:68" ht="37.5" customHeight="1">
      <c r="A352" s="63" t="s">
        <v>574</v>
      </c>
      <c r="B352" s="63" t="s">
        <v>575</v>
      </c>
      <c r="C352" s="36">
        <v>4301011867</v>
      </c>
      <c r="D352" s="663">
        <v>4680115884830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83</v>
      </c>
      <c r="N352" s="38"/>
      <c r="O352" s="37">
        <v>60</v>
      </c>
      <c r="P352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138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>
      <c r="A353" s="63" t="s">
        <v>577</v>
      </c>
      <c r="B353" s="63" t="s">
        <v>578</v>
      </c>
      <c r="C353" s="36">
        <v>4301011832</v>
      </c>
      <c r="D353" s="663">
        <v>4607091383997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8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144</v>
      </c>
      <c r="Y357" s="43">
        <f>IFERROR(Y350/H350,"0")+IFERROR(Y351/H351,"0")+IFERROR(Y352/H352,"0")+IFERROR(Y353/H353,"0")+IFERROR(Y354/H354,"0")+IFERROR(Y355/H355,"0")+IFERROR(Y356/H356,"0")</f>
        <v>144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3.1320000000000001</v>
      </c>
      <c r="AA357" s="67"/>
      <c r="AB357" s="67"/>
      <c r="AC357" s="67"/>
    </row>
    <row r="358" spans="1:68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2160</v>
      </c>
      <c r="Y358" s="43">
        <f>IFERROR(SUM(Y350:Y356),"0")</f>
        <v>2160</v>
      </c>
      <c r="Z358" s="42"/>
      <c r="AA358" s="67"/>
      <c r="AB358" s="67"/>
      <c r="AC358" s="67"/>
    </row>
    <row r="359" spans="1:68" ht="14.25" customHeight="1">
      <c r="A359" s="662" t="s">
        <v>150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7200</v>
      </c>
      <c r="Y360" s="55">
        <f>IFERROR(IF(X360="",0,CEILING((X360/$H360),1)*$H360),"")</f>
        <v>7200</v>
      </c>
      <c r="Z360" s="41">
        <f>IFERROR(IF(Y360=0,"",ROUNDUP(Y360/H360,0)*0.02175),"")</f>
        <v>10.44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7430.4</v>
      </c>
      <c r="BN360" s="78">
        <f>IFERROR(Y360*I360/H360,"0")</f>
        <v>7430.4</v>
      </c>
      <c r="BO360" s="78">
        <f>IFERROR(1/J360*(X360/H360),"0")</f>
        <v>10</v>
      </c>
      <c r="BP360" s="78">
        <f>IFERROR(1/J360*(Y360/H360),"0")</f>
        <v>10</v>
      </c>
    </row>
    <row r="361" spans="1:68" ht="16.5" customHeight="1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480</v>
      </c>
      <c r="Y362" s="43">
        <f>IFERROR(Y360/H360,"0")+IFERROR(Y361/H361,"0")</f>
        <v>480</v>
      </c>
      <c r="Z362" s="43">
        <f>IFERROR(IF(Z360="",0,Z360),"0")+IFERROR(IF(Z361="",0,Z361),"0")</f>
        <v>10.44</v>
      </c>
      <c r="AA362" s="67"/>
      <c r="AB362" s="67"/>
      <c r="AC362" s="67"/>
    </row>
    <row r="363" spans="1:68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7200</v>
      </c>
      <c r="Y363" s="43">
        <f>IFERROR(SUM(Y360:Y361),"0")</f>
        <v>7200</v>
      </c>
      <c r="Z363" s="42"/>
      <c r="AA363" s="67"/>
      <c r="AB363" s="67"/>
      <c r="AC363" s="67"/>
    </row>
    <row r="364" spans="1:68" ht="14.25" customHeight="1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>
      <c r="A369" s="662" t="s">
        <v>185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customHeight="1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customHeight="1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customHeight="1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customHeight="1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customHeight="1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>
      <c r="A390" s="662" t="s">
        <v>185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customHeight="1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customHeight="1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customHeight="1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customHeight="1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>
      <c r="A398" s="63" t="s">
        <v>628</v>
      </c>
      <c r="B398" s="63" t="s">
        <v>629</v>
      </c>
      <c r="C398" s="36">
        <v>4301031406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>
      <c r="A399" s="63" t="s">
        <v>628</v>
      </c>
      <c r="B399" s="63" t="s">
        <v>631</v>
      </c>
      <c r="C399" s="36">
        <v>4301031382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customHeight="1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customHeight="1">
      <c r="A415" s="662" t="s">
        <v>150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customHeight="1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customHeight="1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60</v>
      </c>
      <c r="Y421" s="55">
        <f>IFERROR(IF(X421="",0,CEILING((X421/$H421),1)*$H421),"")</f>
        <v>64.800000000000011</v>
      </c>
      <c r="Z421" s="41">
        <f>IFERROR(IF(Y421=0,"",ROUNDUP(Y421/H421,0)*0.00902),"")</f>
        <v>0.10824</v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62.333333333333336</v>
      </c>
      <c r="BN421" s="78">
        <f>IFERROR(Y421*I421/H421,"0")</f>
        <v>67.320000000000007</v>
      </c>
      <c r="BO421" s="78">
        <f>IFERROR(1/J421*(X421/H421),"0")</f>
        <v>8.4175084175084181E-2</v>
      </c>
      <c r="BP421" s="78">
        <f>IFERROR(1/J421*(Y421/H421),"0")</f>
        <v>9.0909090909090925E-2</v>
      </c>
    </row>
    <row r="422" spans="1:68" ht="27" customHeight="1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11.111111111111111</v>
      </c>
      <c r="Y425" s="43">
        <f>IFERROR(Y421/H421,"0")+IFERROR(Y422/H422,"0")+IFERROR(Y423/H423,"0")+IFERROR(Y424/H424,"0")</f>
        <v>12.000000000000002</v>
      </c>
      <c r="Z425" s="43">
        <f>IFERROR(IF(Z421="",0,Z421),"0")+IFERROR(IF(Z422="",0,Z422),"0")+IFERROR(IF(Z423="",0,Z423),"0")+IFERROR(IF(Z424="",0,Z424),"0")</f>
        <v>0.10824</v>
      </c>
      <c r="AA425" s="67"/>
      <c r="AB425" s="67"/>
      <c r="AC425" s="67"/>
    </row>
    <row r="426" spans="1:68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60</v>
      </c>
      <c r="Y426" s="43">
        <f>IFERROR(SUM(Y421:Y424),"0")</f>
        <v>64.800000000000011</v>
      </c>
      <c r="Z426" s="42"/>
      <c r="AA426" s="67"/>
      <c r="AB426" s="67"/>
      <c r="AC426" s="67"/>
    </row>
    <row r="427" spans="1:68" ht="16.5" customHeight="1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customHeight="1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customHeight="1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customHeight="1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customHeight="1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customHeight="1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customHeight="1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customHeight="1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>
      <c r="A448" s="63" t="s">
        <v>707</v>
      </c>
      <c r="B448" s="63" t="s">
        <v>708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>
      <c r="A449" s="63" t="s">
        <v>707</v>
      </c>
      <c r="B449" s="63" t="s">
        <v>709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customHeight="1">
      <c r="A457" s="662" t="s">
        <v>150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customHeight="1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1100</v>
      </c>
      <c r="Y458" s="55">
        <f>IFERROR(IF(X458="",0,CEILING((X458/$H458),1)*$H458),"")</f>
        <v>1103.52</v>
      </c>
      <c r="Z458" s="41">
        <f>IFERROR(IF(Y458=0,"",ROUNDUP(Y458/H458,0)*0.01196),"")</f>
        <v>2.4996399999999999</v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1175</v>
      </c>
      <c r="BN458" s="78">
        <f>IFERROR(Y458*I458/H458,"0")</f>
        <v>1178.76</v>
      </c>
      <c r="BO458" s="78">
        <f>IFERROR(1/J458*(X458/H458),"0")</f>
        <v>2.0032051282051282</v>
      </c>
      <c r="BP458" s="78">
        <f>IFERROR(1/J458*(Y458/H458),"0")</f>
        <v>2.0096153846153846</v>
      </c>
    </row>
    <row r="459" spans="1:68" ht="16.5" customHeight="1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208.33333333333331</v>
      </c>
      <c r="Y461" s="43">
        <f>IFERROR(Y458/H458,"0")+IFERROR(Y459/H459,"0")+IFERROR(Y460/H460,"0")</f>
        <v>209</v>
      </c>
      <c r="Z461" s="43">
        <f>IFERROR(IF(Z458="",0,Z458),"0")+IFERROR(IF(Z459="",0,Z459),"0")+IFERROR(IF(Z460="",0,Z460),"0")</f>
        <v>2.4996399999999999</v>
      </c>
      <c r="AA461" s="67"/>
      <c r="AB461" s="67"/>
      <c r="AC461" s="67"/>
    </row>
    <row r="462" spans="1:68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1100</v>
      </c>
      <c r="Y462" s="43">
        <f>IFERROR(SUM(Y458:Y460),"0")</f>
        <v>1103.52</v>
      </c>
      <c r="Z462" s="42"/>
      <c r="AA462" s="67"/>
      <c r="AB462" s="67"/>
      <c r="AC462" s="67"/>
    </row>
    <row r="463" spans="1:68" ht="14.25" customHeight="1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customHeight="1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200</v>
      </c>
      <c r="Y466" s="55">
        <f t="shared" si="75"/>
        <v>200.64000000000001</v>
      </c>
      <c r="Z466" s="41">
        <f>IFERROR(IF(Y466=0,"",ROUNDUP(Y466/H466,0)*0.01196),"")</f>
        <v>0.45448</v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213.63636363636363</v>
      </c>
      <c r="BN466" s="78">
        <f t="shared" si="77"/>
        <v>214.32</v>
      </c>
      <c r="BO466" s="78">
        <f t="shared" si="78"/>
        <v>0.36421911421911418</v>
      </c>
      <c r="BP466" s="78">
        <f t="shared" si="79"/>
        <v>0.36538461538461542</v>
      </c>
    </row>
    <row r="467" spans="1:68" ht="27" customHeight="1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37.878787878787875</v>
      </c>
      <c r="Y471" s="43">
        <f>IFERROR(Y464/H464,"0")+IFERROR(Y465/H465,"0")+IFERROR(Y466/H466,"0")+IFERROR(Y467/H467,"0")+IFERROR(Y468/H468,"0")+IFERROR(Y469/H469,"0")+IFERROR(Y470/H470,"0")</f>
        <v>38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0.45448</v>
      </c>
      <c r="AA471" s="67"/>
      <c r="AB471" s="67"/>
      <c r="AC471" s="67"/>
    </row>
    <row r="472" spans="1:68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200</v>
      </c>
      <c r="Y472" s="43">
        <f>IFERROR(SUM(Y464:Y470),"0")</f>
        <v>200.64000000000001</v>
      </c>
      <c r="Z472" s="42"/>
      <c r="AA472" s="67"/>
      <c r="AB472" s="67"/>
      <c r="AC472" s="67"/>
    </row>
    <row r="473" spans="1:68" ht="14.25" customHeight="1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customHeight="1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customHeight="1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customHeight="1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customHeight="1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>
      <c r="A488" s="662" t="s">
        <v>150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customHeight="1">
      <c r="A489" s="63" t="s">
        <v>768</v>
      </c>
      <c r="B489" s="63" t="s">
        <v>769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768</v>
      </c>
      <c r="B490" s="63" t="s">
        <v>772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customHeight="1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1220</v>
      </c>
      <c r="Y497" s="55">
        <f>IFERROR(IF(X497="",0,CEILING((X497/$H497),1)*$H497),"")</f>
        <v>1222.2</v>
      </c>
      <c r="Z497" s="41">
        <f>IFERROR(IF(Y497=0,"",ROUNDUP(Y497/H497,0)*0.00902),"")</f>
        <v>2.6248200000000002</v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1298.4285714285713</v>
      </c>
      <c r="BN497" s="78">
        <f>IFERROR(Y497*I497/H497,"0")</f>
        <v>1300.7699999999998</v>
      </c>
      <c r="BO497" s="78">
        <f>IFERROR(1/J497*(X497/H497),"0")</f>
        <v>2.2005772005772006</v>
      </c>
      <c r="BP497" s="78">
        <f>IFERROR(1/J497*(Y497/H497),"0")</f>
        <v>2.2045454545454546</v>
      </c>
    </row>
    <row r="498" spans="1:68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290.47619047619048</v>
      </c>
      <c r="Y498" s="43">
        <f>IFERROR(Y496/H496,"0")+IFERROR(Y497/H497,"0")</f>
        <v>291</v>
      </c>
      <c r="Z498" s="43">
        <f>IFERROR(IF(Z496="",0,Z496),"0")+IFERROR(IF(Z497="",0,Z497),"0")</f>
        <v>2.6248200000000002</v>
      </c>
      <c r="AA498" s="67"/>
      <c r="AB498" s="67"/>
      <c r="AC498" s="67"/>
    </row>
    <row r="499" spans="1:68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1220</v>
      </c>
      <c r="Y499" s="43">
        <f>IFERROR(SUM(Y496:Y497),"0")</f>
        <v>1222.2</v>
      </c>
      <c r="Z499" s="42"/>
      <c r="AA499" s="67"/>
      <c r="AB499" s="67"/>
      <c r="AC499" s="67"/>
    </row>
    <row r="500" spans="1:68" ht="14.25" customHeight="1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customHeight="1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>
      <c r="A503" s="63" t="s">
        <v>796</v>
      </c>
      <c r="B503" s="63" t="s">
        <v>797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798</v>
      </c>
      <c r="Q503" s="665"/>
      <c r="R503" s="665"/>
      <c r="S503" s="665"/>
      <c r="T503" s="666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>
      <c r="A506" s="662" t="s">
        <v>185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customHeight="1">
      <c r="A507" s="63" t="s">
        <v>799</v>
      </c>
      <c r="B507" s="63" t="s">
        <v>800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801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>
      <c r="A508" s="63" t="s">
        <v>799</v>
      </c>
      <c r="B508" s="63" t="s">
        <v>803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804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>
      <c r="A509" s="63" t="s">
        <v>805</v>
      </c>
      <c r="B509" s="63" t="s">
        <v>806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807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>
      <c r="A510" s="63" t="s">
        <v>805</v>
      </c>
      <c r="B510" s="63" t="s">
        <v>809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810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>
      <c r="A513" s="661" t="s">
        <v>811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customHeight="1">
      <c r="A514" s="662" t="s">
        <v>150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customHeight="1">
      <c r="A515" s="63" t="s">
        <v>812</v>
      </c>
      <c r="B515" s="63" t="s">
        <v>813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814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17988.400000000001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18049.060000000001</v>
      </c>
      <c r="Z518" s="42"/>
      <c r="AA518" s="67"/>
      <c r="AB518" s="67"/>
      <c r="AC518" s="67"/>
    </row>
    <row r="519" spans="1:68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18773.806582518791</v>
      </c>
      <c r="Y519" s="43">
        <f>IFERROR(SUM(BN22:BN515),"0")</f>
        <v>18837.982</v>
      </c>
      <c r="Z519" s="42"/>
      <c r="AA519" s="67"/>
      <c r="AB519" s="67"/>
      <c r="AC519" s="67"/>
    </row>
    <row r="520" spans="1:68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28</v>
      </c>
      <c r="Y520" s="44">
        <f>ROUNDUP(SUM(BP22:BP515),0)</f>
        <v>28</v>
      </c>
      <c r="Z520" s="42"/>
      <c r="AA520" s="67"/>
      <c r="AB520" s="67"/>
      <c r="AC520" s="67"/>
    </row>
    <row r="521" spans="1:68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19473.806582518791</v>
      </c>
      <c r="Y521" s="43">
        <f>GrossWeightTotalR+PalletQtyTotalR*25</f>
        <v>19537.982</v>
      </c>
      <c r="Z521" s="42"/>
      <c r="AA521" s="67"/>
      <c r="AB521" s="67"/>
      <c r="AC521" s="67"/>
    </row>
    <row r="522" spans="1:68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2147.2369362663476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2156</v>
      </c>
      <c r="Z522" s="42"/>
      <c r="AA522" s="67"/>
      <c r="AB522" s="67"/>
      <c r="AC522" s="67"/>
    </row>
    <row r="523" spans="1:68" ht="14.25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31.597379999999998</v>
      </c>
      <c r="AA523" s="67"/>
      <c r="AB523" s="67"/>
      <c r="AC523" s="67"/>
    </row>
    <row r="524" spans="1:68" ht="13.5" thickBot="1"/>
    <row r="525" spans="1:68" ht="27" thickTop="1" thickBot="1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274</v>
      </c>
      <c r="J525" s="924" t="s">
        <v>274</v>
      </c>
      <c r="K525" s="924" t="s">
        <v>274</v>
      </c>
      <c r="L525" s="924" t="s">
        <v>274</v>
      </c>
      <c r="M525" s="924" t="s">
        <v>274</v>
      </c>
      <c r="N525" s="929"/>
      <c r="O525" s="924" t="s">
        <v>274</v>
      </c>
      <c r="P525" s="924" t="s">
        <v>274</v>
      </c>
      <c r="Q525" s="924" t="s">
        <v>274</v>
      </c>
      <c r="R525" s="924" t="s">
        <v>274</v>
      </c>
      <c r="S525" s="924" t="s">
        <v>274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192</v>
      </c>
      <c r="F526" s="924" t="s">
        <v>215</v>
      </c>
      <c r="G526" s="924" t="s">
        <v>250</v>
      </c>
      <c r="H526" s="924" t="s">
        <v>112</v>
      </c>
      <c r="I526" s="924" t="s">
        <v>275</v>
      </c>
      <c r="J526" s="924" t="s">
        <v>315</v>
      </c>
      <c r="K526" s="924" t="s">
        <v>376</v>
      </c>
      <c r="L526" s="924" t="s">
        <v>419</v>
      </c>
      <c r="M526" s="924" t="s">
        <v>435</v>
      </c>
      <c r="N526" s="1"/>
      <c r="O526" s="924" t="s">
        <v>448</v>
      </c>
      <c r="P526" s="924" t="s">
        <v>458</v>
      </c>
      <c r="Q526" s="924" t="s">
        <v>465</v>
      </c>
      <c r="R526" s="924" t="s">
        <v>470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811</v>
      </c>
      <c r="AC526" s="60"/>
      <c r="AF526" s="1"/>
    </row>
    <row r="527" spans="1:68" ht="13.5" thickBot="1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883.2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1415</v>
      </c>
      <c r="E528" s="52">
        <f>IFERROR(Y89*1,"0")+IFERROR(Y90*1,"0")+IFERROR(Y91*1,"0")+IFERROR(Y95*1,"0")+IFERROR(Y96*1,"0")+IFERROR(Y97*1,"0")+IFERROR(Y98*1,"0")+IFERROR(Y99*1,"0")+IFERROR(Y100*1,"0")</f>
        <v>926.1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153.9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216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302.40000000000003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782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1111.8</v>
      </c>
      <c r="S528" s="52">
        <f>IFERROR(Y342*1,"0")+IFERROR(Y343*1,"0")+IFERROR(Y344*1,"0")</f>
        <v>307.5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9360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64.800000000000011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1304.1600000000001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1222.2</v>
      </c>
      <c r="AB528" s="52">
        <f>IFERROR(Y515*1,"0")</f>
        <v>0</v>
      </c>
      <c r="AC528" s="60"/>
      <c r="AF528" s="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0:X352 X296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816</v>
      </c>
      <c r="H1" s="9"/>
    </row>
    <row r="3" spans="2:8">
      <c r="B3" s="53" t="s">
        <v>817</v>
      </c>
      <c r="C3" s="53" t="s">
        <v>45</v>
      </c>
      <c r="D3" s="53" t="s">
        <v>45</v>
      </c>
      <c r="E3" s="53" t="s">
        <v>45</v>
      </c>
    </row>
    <row r="4" spans="2:8">
      <c r="B4" s="53" t="s">
        <v>818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819</v>
      </c>
      <c r="D6" s="53" t="s">
        <v>820</v>
      </c>
      <c r="E6" s="53" t="s">
        <v>45</v>
      </c>
    </row>
    <row r="8" spans="2:8">
      <c r="B8" s="53" t="s">
        <v>76</v>
      </c>
      <c r="C8" s="53" t="s">
        <v>819</v>
      </c>
      <c r="D8" s="53" t="s">
        <v>45</v>
      </c>
      <c r="E8" s="53" t="s">
        <v>45</v>
      </c>
    </row>
    <row r="10" spans="2:8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2025-06-24T07:22:23Z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