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/>
  <c r="X516"/>
  <c r="BO515"/>
  <c r="BM515"/>
  <c r="Y515"/>
  <c r="X512"/>
  <c r="X511"/>
  <c r="BO510"/>
  <c r="BM510"/>
  <c r="Y510"/>
  <c r="BN510" s="1"/>
  <c r="BO509"/>
  <c r="BM509"/>
  <c r="Y509"/>
  <c r="BO508"/>
  <c r="BM508"/>
  <c r="Y508"/>
  <c r="BP508" s="1"/>
  <c r="BO507"/>
  <c r="BM507"/>
  <c r="Y507"/>
  <c r="BN507" s="1"/>
  <c r="X505"/>
  <c r="X504"/>
  <c r="BO503"/>
  <c r="BM503"/>
  <c r="Y503"/>
  <c r="BO502"/>
  <c r="BM502"/>
  <c r="Y502"/>
  <c r="BO501"/>
  <c r="BM501"/>
  <c r="Y501"/>
  <c r="BP501" s="1"/>
  <c r="X499"/>
  <c r="X498"/>
  <c r="BO497"/>
  <c r="BM497"/>
  <c r="Y497"/>
  <c r="Z497" s="1"/>
  <c r="BO496"/>
  <c r="BM496"/>
  <c r="Z496"/>
  <c r="Y496"/>
  <c r="BN496" s="1"/>
  <c r="X494"/>
  <c r="X493"/>
  <c r="BO492"/>
  <c r="BM492"/>
  <c r="Z492"/>
  <c r="Y492"/>
  <c r="BP492" s="1"/>
  <c r="BO491"/>
  <c r="BM491"/>
  <c r="Y491"/>
  <c r="BP491" s="1"/>
  <c r="BO490"/>
  <c r="BM490"/>
  <c r="Y490"/>
  <c r="BP490" s="1"/>
  <c r="BO489"/>
  <c r="BM489"/>
  <c r="Z489"/>
  <c r="Y489"/>
  <c r="X487"/>
  <c r="X486"/>
  <c r="BO485"/>
  <c r="BM485"/>
  <c r="Y485"/>
  <c r="Z485" s="1"/>
  <c r="BP484"/>
  <c r="BO484"/>
  <c r="BM484"/>
  <c r="Y484"/>
  <c r="BN484" s="1"/>
  <c r="BO483"/>
  <c r="BM483"/>
  <c r="Y483"/>
  <c r="BP483" s="1"/>
  <c r="BO482"/>
  <c r="BM482"/>
  <c r="Y482"/>
  <c r="X478"/>
  <c r="X477"/>
  <c r="BO476"/>
  <c r="BM476"/>
  <c r="Y476"/>
  <c r="Z476" s="1"/>
  <c r="P476"/>
  <c r="BO475"/>
  <c r="BM475"/>
  <c r="Y475"/>
  <c r="Z475" s="1"/>
  <c r="P475"/>
  <c r="BO474"/>
  <c r="BM474"/>
  <c r="Z474"/>
  <c r="Y474"/>
  <c r="BP474" s="1"/>
  <c r="P474"/>
  <c r="X472"/>
  <c r="X471"/>
  <c r="BO470"/>
  <c r="BM470"/>
  <c r="Y470"/>
  <c r="BP470" s="1"/>
  <c r="P470"/>
  <c r="BO469"/>
  <c r="BM469"/>
  <c r="Y469"/>
  <c r="Z469" s="1"/>
  <c r="P469"/>
  <c r="BO468"/>
  <c r="BM468"/>
  <c r="Y468"/>
  <c r="BP468" s="1"/>
  <c r="P468"/>
  <c r="BO467"/>
  <c r="BN467"/>
  <c r="BM467"/>
  <c r="Z467"/>
  <c r="Y467"/>
  <c r="BP467" s="1"/>
  <c r="P467"/>
  <c r="BO466"/>
  <c r="BM466"/>
  <c r="Y466"/>
  <c r="P466"/>
  <c r="BO465"/>
  <c r="BM465"/>
  <c r="Y465"/>
  <c r="Z465" s="1"/>
  <c r="P465"/>
  <c r="BO464"/>
  <c r="BM464"/>
  <c r="Z464"/>
  <c r="Y464"/>
  <c r="BN464" s="1"/>
  <c r="P464"/>
  <c r="X462"/>
  <c r="X461"/>
  <c r="BO460"/>
  <c r="BM460"/>
  <c r="Y460"/>
  <c r="BP460" s="1"/>
  <c r="P460"/>
  <c r="BO459"/>
  <c r="BM459"/>
  <c r="Y459"/>
  <c r="Z459" s="1"/>
  <c r="P459"/>
  <c r="BO458"/>
  <c r="BM458"/>
  <c r="Y458"/>
  <c r="Y462" s="1"/>
  <c r="P458"/>
  <c r="X456"/>
  <c r="X455"/>
  <c r="BO454"/>
  <c r="BM454"/>
  <c r="Y454"/>
  <c r="P454"/>
  <c r="BO453"/>
  <c r="BM453"/>
  <c r="Y453"/>
  <c r="P453"/>
  <c r="BO452"/>
  <c r="BM452"/>
  <c r="Y452"/>
  <c r="BP452" s="1"/>
  <c r="P452"/>
  <c r="BO451"/>
  <c r="BN451"/>
  <c r="BM451"/>
  <c r="Z451"/>
  <c r="Y451"/>
  <c r="BP451" s="1"/>
  <c r="P451"/>
  <c r="BO450"/>
  <c r="BM450"/>
  <c r="Y450"/>
  <c r="BP450" s="1"/>
  <c r="BP449"/>
  <c r="BO449"/>
  <c r="BM449"/>
  <c r="Y449"/>
  <c r="P449"/>
  <c r="BP448"/>
  <c r="BO448"/>
  <c r="BN448"/>
  <c r="BM448"/>
  <c r="Z448"/>
  <c r="Y448"/>
  <c r="P448"/>
  <c r="BO447"/>
  <c r="BM447"/>
  <c r="Z447"/>
  <c r="Y447"/>
  <c r="BN447" s="1"/>
  <c r="P447"/>
  <c r="BO446"/>
  <c r="BM446"/>
  <c r="Y446"/>
  <c r="P446"/>
  <c r="BO445"/>
  <c r="BN445"/>
  <c r="BM445"/>
  <c r="Z445"/>
  <c r="Y445"/>
  <c r="BP445" s="1"/>
  <c r="P445"/>
  <c r="BO444"/>
  <c r="BM444"/>
  <c r="Y444"/>
  <c r="P444"/>
  <c r="BO443"/>
  <c r="BM443"/>
  <c r="Y443"/>
  <c r="BP443" s="1"/>
  <c r="BO442"/>
  <c r="BM442"/>
  <c r="Y442"/>
  <c r="BP442" s="1"/>
  <c r="P442"/>
  <c r="BO441"/>
  <c r="BM441"/>
  <c r="Y441"/>
  <c r="Z441" s="1"/>
  <c r="P441"/>
  <c r="BO440"/>
  <c r="BM440"/>
  <c r="Y440"/>
  <c r="P440"/>
  <c r="X436"/>
  <c r="Y435"/>
  <c r="X435"/>
  <c r="BO434"/>
  <c r="BM434"/>
  <c r="Z434"/>
  <c r="Z435" s="1"/>
  <c r="Y434"/>
  <c r="BN434" s="1"/>
  <c r="P434"/>
  <c r="X431"/>
  <c r="X430"/>
  <c r="BO429"/>
  <c r="BM429"/>
  <c r="Z429"/>
  <c r="Z430" s="1"/>
  <c r="Y429"/>
  <c r="X528" s="1"/>
  <c r="P429"/>
  <c r="X426"/>
  <c r="X425"/>
  <c r="BO424"/>
  <c r="BM424"/>
  <c r="Y424"/>
  <c r="P424"/>
  <c r="BO423"/>
  <c r="BN423"/>
  <c r="BM423"/>
  <c r="Z423"/>
  <c r="Y423"/>
  <c r="BP423" s="1"/>
  <c r="P423"/>
  <c r="BO422"/>
  <c r="BM422"/>
  <c r="Y422"/>
  <c r="BP422" s="1"/>
  <c r="P422"/>
  <c r="BO421"/>
  <c r="BM421"/>
  <c r="Y421"/>
  <c r="Z421" s="1"/>
  <c r="P421"/>
  <c r="X419"/>
  <c r="X418"/>
  <c r="BO417"/>
  <c r="BM417"/>
  <c r="Y417"/>
  <c r="P417"/>
  <c r="BO416"/>
  <c r="BM416"/>
  <c r="Y416"/>
  <c r="W528" s="1"/>
  <c r="P416"/>
  <c r="X413"/>
  <c r="X412"/>
  <c r="BO411"/>
  <c r="BM411"/>
  <c r="Y411"/>
  <c r="BP411" s="1"/>
  <c r="P411"/>
  <c r="BO410"/>
  <c r="BM410"/>
  <c r="Y410"/>
  <c r="P410"/>
  <c r="X408"/>
  <c r="X407"/>
  <c r="BP406"/>
  <c r="BO406"/>
  <c r="BN406"/>
  <c r="BM406"/>
  <c r="Z406"/>
  <c r="Y406"/>
  <c r="P406"/>
  <c r="BO405"/>
  <c r="BM405"/>
  <c r="Z405"/>
  <c r="Y405"/>
  <c r="BN405" s="1"/>
  <c r="P405"/>
  <c r="BO404"/>
  <c r="BM404"/>
  <c r="Y404"/>
  <c r="P404"/>
  <c r="BP403"/>
  <c r="BO403"/>
  <c r="BN403"/>
  <c r="BM403"/>
  <c r="Z403"/>
  <c r="Y403"/>
  <c r="P403"/>
  <c r="BO402"/>
  <c r="BM402"/>
  <c r="Y402"/>
  <c r="P402"/>
  <c r="BO401"/>
  <c r="BM401"/>
  <c r="Y401"/>
  <c r="BP401" s="1"/>
  <c r="P401"/>
  <c r="BO400"/>
  <c r="BM400"/>
  <c r="Y400"/>
  <c r="P400"/>
  <c r="BO399"/>
  <c r="BM399"/>
  <c r="Z399"/>
  <c r="Y399"/>
  <c r="BN399" s="1"/>
  <c r="P399"/>
  <c r="BO398"/>
  <c r="BN398"/>
  <c r="BM398"/>
  <c r="Z398"/>
  <c r="Y398"/>
  <c r="P398"/>
  <c r="BO397"/>
  <c r="BM397"/>
  <c r="Y397"/>
  <c r="P397"/>
  <c r="X393"/>
  <c r="X392"/>
  <c r="BO391"/>
  <c r="BM391"/>
  <c r="Y391"/>
  <c r="P391"/>
  <c r="X389"/>
  <c r="X388"/>
  <c r="BO387"/>
  <c r="BM387"/>
  <c r="Y387"/>
  <c r="BP387" s="1"/>
  <c r="P387"/>
  <c r="BO386"/>
  <c r="BM386"/>
  <c r="Y386"/>
  <c r="Z386" s="1"/>
  <c r="P386"/>
  <c r="Y384"/>
  <c r="X384"/>
  <c r="X383"/>
  <c r="BO382"/>
  <c r="BN382"/>
  <c r="BM382"/>
  <c r="Z382"/>
  <c r="Z383" s="1"/>
  <c r="Y382"/>
  <c r="BP382" s="1"/>
  <c r="P382"/>
  <c r="X380"/>
  <c r="X379"/>
  <c r="BO378"/>
  <c r="BM378"/>
  <c r="Y378"/>
  <c r="P378"/>
  <c r="BO377"/>
  <c r="BM377"/>
  <c r="Y377"/>
  <c r="BP377" s="1"/>
  <c r="P377"/>
  <c r="BO376"/>
  <c r="BM376"/>
  <c r="Y376"/>
  <c r="P376"/>
  <c r="BO375"/>
  <c r="BM375"/>
  <c r="Z375"/>
  <c r="Y375"/>
  <c r="BN375" s="1"/>
  <c r="P375"/>
  <c r="X372"/>
  <c r="X371"/>
  <c r="BO370"/>
  <c r="BM370"/>
  <c r="Z370"/>
  <c r="Z371" s="1"/>
  <c r="Y370"/>
  <c r="Y371" s="1"/>
  <c r="P370"/>
  <c r="X368"/>
  <c r="X367"/>
  <c r="BO366"/>
  <c r="BM366"/>
  <c r="Y366"/>
  <c r="P366"/>
  <c r="BO365"/>
  <c r="BN365"/>
  <c r="BM365"/>
  <c r="Z365"/>
  <c r="Y365"/>
  <c r="BP365" s="1"/>
  <c r="P365"/>
  <c r="X363"/>
  <c r="X362"/>
  <c r="BO361"/>
  <c r="BN361"/>
  <c r="BM361"/>
  <c r="Z361"/>
  <c r="Y361"/>
  <c r="P361"/>
  <c r="BO360"/>
  <c r="BM360"/>
  <c r="Y360"/>
  <c r="P360"/>
  <c r="X358"/>
  <c r="X357"/>
  <c r="BP356"/>
  <c r="BO356"/>
  <c r="BN356"/>
  <c r="BM356"/>
  <c r="Z356"/>
  <c r="Y356"/>
  <c r="P356"/>
  <c r="BO355"/>
  <c r="BM355"/>
  <c r="Y355"/>
  <c r="P355"/>
  <c r="BO354"/>
  <c r="BM354"/>
  <c r="Y354"/>
  <c r="BP354" s="1"/>
  <c r="P354"/>
  <c r="BO353"/>
  <c r="BM353"/>
  <c r="Y353"/>
  <c r="P353"/>
  <c r="BO352"/>
  <c r="BM352"/>
  <c r="Z352"/>
  <c r="Y352"/>
  <c r="BN352" s="1"/>
  <c r="P352"/>
  <c r="BO351"/>
  <c r="BN351"/>
  <c r="BM351"/>
  <c r="Z351"/>
  <c r="Y351"/>
  <c r="P351"/>
  <c r="BO350"/>
  <c r="BM350"/>
  <c r="Y350"/>
  <c r="P350"/>
  <c r="X346"/>
  <c r="X345"/>
  <c r="BP344"/>
  <c r="BO344"/>
  <c r="BN344"/>
  <c r="BM344"/>
  <c r="Z344"/>
  <c r="Y344"/>
  <c r="P344"/>
  <c r="BO343"/>
  <c r="BM343"/>
  <c r="Y343"/>
  <c r="P343"/>
  <c r="BO342"/>
  <c r="BM342"/>
  <c r="Y342"/>
  <c r="Y346" s="1"/>
  <c r="P342"/>
  <c r="X339"/>
  <c r="X338"/>
  <c r="BO337"/>
  <c r="BM337"/>
  <c r="Z337"/>
  <c r="Y337"/>
  <c r="BN337" s="1"/>
  <c r="P337"/>
  <c r="BO336"/>
  <c r="BM336"/>
  <c r="Y336"/>
  <c r="P336"/>
  <c r="BP335"/>
  <c r="BO335"/>
  <c r="BM335"/>
  <c r="Y335"/>
  <c r="P335"/>
  <c r="X333"/>
  <c r="X332"/>
  <c r="BO331"/>
  <c r="BM331"/>
  <c r="Y331"/>
  <c r="P331"/>
  <c r="BO330"/>
  <c r="BM330"/>
  <c r="Y330"/>
  <c r="P330"/>
  <c r="BO329"/>
  <c r="BM329"/>
  <c r="Y329"/>
  <c r="BP329" s="1"/>
  <c r="BP328"/>
  <c r="BO328"/>
  <c r="BN328"/>
  <c r="BM328"/>
  <c r="Z328"/>
  <c r="Y328"/>
  <c r="BP327"/>
  <c r="BO327"/>
  <c r="BN327"/>
  <c r="BM327"/>
  <c r="Z327"/>
  <c r="Y327"/>
  <c r="X325"/>
  <c r="X324"/>
  <c r="BO323"/>
  <c r="BM323"/>
  <c r="Y323"/>
  <c r="P323"/>
  <c r="BP322"/>
  <c r="BO322"/>
  <c r="BN322"/>
  <c r="BM322"/>
  <c r="Z322"/>
  <c r="Y322"/>
  <c r="P322"/>
  <c r="BO321"/>
  <c r="BN321"/>
  <c r="BM321"/>
  <c r="Z321"/>
  <c r="Y321"/>
  <c r="BP321" s="1"/>
  <c r="P321"/>
  <c r="X319"/>
  <c r="X318"/>
  <c r="BO317"/>
  <c r="BM317"/>
  <c r="Y317"/>
  <c r="P317"/>
  <c r="BO316"/>
  <c r="BM316"/>
  <c r="Y316"/>
  <c r="BP316" s="1"/>
  <c r="P316"/>
  <c r="BO315"/>
  <c r="BM315"/>
  <c r="Y315"/>
  <c r="P315"/>
  <c r="BO314"/>
  <c r="BM314"/>
  <c r="Z314"/>
  <c r="Y314"/>
  <c r="BN314" s="1"/>
  <c r="P314"/>
  <c r="BO313"/>
  <c r="BM313"/>
  <c r="Y313"/>
  <c r="BP313" s="1"/>
  <c r="P313"/>
  <c r="X311"/>
  <c r="X310"/>
  <c r="BO309"/>
  <c r="BM309"/>
  <c r="Y309"/>
  <c r="P309"/>
  <c r="BP308"/>
  <c r="BO308"/>
  <c r="BN308"/>
  <c r="BM308"/>
  <c r="Z308"/>
  <c r="Y308"/>
  <c r="P308"/>
  <c r="BO307"/>
  <c r="BM307"/>
  <c r="Y307"/>
  <c r="P307"/>
  <c r="BO306"/>
  <c r="BM306"/>
  <c r="Y306"/>
  <c r="BP306" s="1"/>
  <c r="P306"/>
  <c r="BP305"/>
  <c r="BO305"/>
  <c r="BM305"/>
  <c r="Y305"/>
  <c r="P305"/>
  <c r="BO304"/>
  <c r="BM304"/>
  <c r="Z304"/>
  <c r="Y304"/>
  <c r="BN304" s="1"/>
  <c r="P304"/>
  <c r="BO303"/>
  <c r="BN303"/>
  <c r="BM303"/>
  <c r="Z303"/>
  <c r="Y303"/>
  <c r="BP303" s="1"/>
  <c r="P303"/>
  <c r="X301"/>
  <c r="X300"/>
  <c r="BO299"/>
  <c r="BM299"/>
  <c r="Z299"/>
  <c r="Y299"/>
  <c r="P299"/>
  <c r="BO298"/>
  <c r="BM298"/>
  <c r="Y298"/>
  <c r="P298"/>
  <c r="BP297"/>
  <c r="BO297"/>
  <c r="BM297"/>
  <c r="Y297"/>
  <c r="BN297" s="1"/>
  <c r="P297"/>
  <c r="BO296"/>
  <c r="BM296"/>
  <c r="Y296"/>
  <c r="BP296" s="1"/>
  <c r="P296"/>
  <c r="BO295"/>
  <c r="BM295"/>
  <c r="Z295"/>
  <c r="Y295"/>
  <c r="BN295" s="1"/>
  <c r="P295"/>
  <c r="BO294"/>
  <c r="BM294"/>
  <c r="Y294"/>
  <c r="P294"/>
  <c r="Y291"/>
  <c r="X291"/>
  <c r="X290"/>
  <c r="BP289"/>
  <c r="BO289"/>
  <c r="BM289"/>
  <c r="Y289"/>
  <c r="P289"/>
  <c r="X286"/>
  <c r="X285"/>
  <c r="BO284"/>
  <c r="BM284"/>
  <c r="Y284"/>
  <c r="Y285" s="1"/>
  <c r="P284"/>
  <c r="X282"/>
  <c r="Y281"/>
  <c r="X281"/>
  <c r="BO280"/>
  <c r="BM280"/>
  <c r="Z280"/>
  <c r="Z281" s="1"/>
  <c r="Y280"/>
  <c r="BN280" s="1"/>
  <c r="P280"/>
  <c r="X277"/>
  <c r="X276"/>
  <c r="BO275"/>
  <c r="BM275"/>
  <c r="Z275"/>
  <c r="Y275"/>
  <c r="P275"/>
  <c r="BO274"/>
  <c r="BM274"/>
  <c r="Y274"/>
  <c r="P274"/>
  <c r="BP273"/>
  <c r="BO273"/>
  <c r="BN273"/>
  <c r="BM273"/>
  <c r="Z273"/>
  <c r="Y273"/>
  <c r="P273"/>
  <c r="X270"/>
  <c r="X269"/>
  <c r="BO268"/>
  <c r="BM268"/>
  <c r="Y268"/>
  <c r="Z268" s="1"/>
  <c r="BP267"/>
  <c r="BO267"/>
  <c r="BN267"/>
  <c r="BM267"/>
  <c r="Z267"/>
  <c r="Y267"/>
  <c r="P267"/>
  <c r="BO266"/>
  <c r="BM266"/>
  <c r="Y266"/>
  <c r="P266"/>
  <c r="BO265"/>
  <c r="BM265"/>
  <c r="Y265"/>
  <c r="BP265" s="1"/>
  <c r="P265"/>
  <c r="X262"/>
  <c r="X261"/>
  <c r="BO260"/>
  <c r="BM260"/>
  <c r="Z260"/>
  <c r="Y260"/>
  <c r="BN260" s="1"/>
  <c r="P260"/>
  <c r="BO259"/>
  <c r="BM259"/>
  <c r="Y259"/>
  <c r="P259"/>
  <c r="BO258"/>
  <c r="BM258"/>
  <c r="Y258"/>
  <c r="P258"/>
  <c r="BP257"/>
  <c r="BO257"/>
  <c r="BN257"/>
  <c r="BM257"/>
  <c r="Z257"/>
  <c r="Y257"/>
  <c r="P257"/>
  <c r="BO256"/>
  <c r="BM256"/>
  <c r="Y256"/>
  <c r="P256"/>
  <c r="X253"/>
  <c r="X252"/>
  <c r="BO251"/>
  <c r="BM251"/>
  <c r="Y251"/>
  <c r="Z251" s="1"/>
  <c r="P251"/>
  <c r="BO250"/>
  <c r="BM250"/>
  <c r="Y250"/>
  <c r="Z250" s="1"/>
  <c r="P250"/>
  <c r="BO249"/>
  <c r="BM249"/>
  <c r="Z249"/>
  <c r="Y249"/>
  <c r="BN249" s="1"/>
  <c r="P249"/>
  <c r="BO248"/>
  <c r="BM248"/>
  <c r="Y248"/>
  <c r="P248"/>
  <c r="BO247"/>
  <c r="BM247"/>
  <c r="Y247"/>
  <c r="BO246"/>
  <c r="BM246"/>
  <c r="Y246"/>
  <c r="P246"/>
  <c r="X244"/>
  <c r="X243"/>
  <c r="BO242"/>
  <c r="BM242"/>
  <c r="Y242"/>
  <c r="P242"/>
  <c r="BP241"/>
  <c r="BO241"/>
  <c r="BN241"/>
  <c r="BM241"/>
  <c r="Z241"/>
  <c r="Y241"/>
  <c r="Y239"/>
  <c r="X239"/>
  <c r="X238"/>
  <c r="BP237"/>
  <c r="BO237"/>
  <c r="BM237"/>
  <c r="Y237"/>
  <c r="P237"/>
  <c r="BP236"/>
  <c r="BO236"/>
  <c r="BN236"/>
  <c r="BM236"/>
  <c r="Z236"/>
  <c r="Y236"/>
  <c r="P236"/>
  <c r="X234"/>
  <c r="X233"/>
  <c r="BO232"/>
  <c r="BM232"/>
  <c r="Y232"/>
  <c r="P232"/>
  <c r="BO231"/>
  <c r="BM231"/>
  <c r="Y231"/>
  <c r="Z231" s="1"/>
  <c r="P231"/>
  <c r="BO230"/>
  <c r="BM230"/>
  <c r="Y230"/>
  <c r="Z230" s="1"/>
  <c r="P230"/>
  <c r="BO229"/>
  <c r="BM229"/>
  <c r="Y229"/>
  <c r="P229"/>
  <c r="BP228"/>
  <c r="BO228"/>
  <c r="BN228"/>
  <c r="BM228"/>
  <c r="Z228"/>
  <c r="Y228"/>
  <c r="P228"/>
  <c r="BO227"/>
  <c r="BM227"/>
  <c r="Z227"/>
  <c r="Y227"/>
  <c r="P227"/>
  <c r="BO226"/>
  <c r="BM226"/>
  <c r="Y226"/>
  <c r="P226"/>
  <c r="X223"/>
  <c r="X222"/>
  <c r="BO221"/>
  <c r="BN221"/>
  <c r="BM221"/>
  <c r="Z221"/>
  <c r="Y221"/>
  <c r="BP221" s="1"/>
  <c r="P221"/>
  <c r="BO220"/>
  <c r="BM220"/>
  <c r="Y220"/>
  <c r="Z220" s="1"/>
  <c r="P220"/>
  <c r="X218"/>
  <c r="X217"/>
  <c r="BO216"/>
  <c r="BM216"/>
  <c r="Y216"/>
  <c r="P216"/>
  <c r="BP215"/>
  <c r="BO215"/>
  <c r="BN215"/>
  <c r="BM215"/>
  <c r="Z215"/>
  <c r="Y215"/>
  <c r="P215"/>
  <c r="BO214"/>
  <c r="BM214"/>
  <c r="Y214"/>
  <c r="BP214" s="1"/>
  <c r="P214"/>
  <c r="BO213"/>
  <c r="BM213"/>
  <c r="Y213"/>
  <c r="Z213" s="1"/>
  <c r="P213"/>
  <c r="BO212"/>
  <c r="BM212"/>
  <c r="Y212"/>
  <c r="BP212" s="1"/>
  <c r="P212"/>
  <c r="BO211"/>
  <c r="BN211"/>
  <c r="BM211"/>
  <c r="Z211"/>
  <c r="Y211"/>
  <c r="BP211" s="1"/>
  <c r="P211"/>
  <c r="BO210"/>
  <c r="BM210"/>
  <c r="Y210"/>
  <c r="Z210" s="1"/>
  <c r="P210"/>
  <c r="BO209"/>
  <c r="BM209"/>
  <c r="Y209"/>
  <c r="Z209" s="1"/>
  <c r="P209"/>
  <c r="BO208"/>
  <c r="BM208"/>
  <c r="Z208"/>
  <c r="Y208"/>
  <c r="BN208" s="1"/>
  <c r="P208"/>
  <c r="X206"/>
  <c r="X205"/>
  <c r="BO204"/>
  <c r="BM204"/>
  <c r="Y204"/>
  <c r="BP204" s="1"/>
  <c r="P204"/>
  <c r="BO203"/>
  <c r="BM203"/>
  <c r="Y203"/>
  <c r="Z203" s="1"/>
  <c r="P203"/>
  <c r="BO202"/>
  <c r="BM202"/>
  <c r="Y202"/>
  <c r="P202"/>
  <c r="BO201"/>
  <c r="BN201"/>
  <c r="BM201"/>
  <c r="Z201"/>
  <c r="Y201"/>
  <c r="BP201" s="1"/>
  <c r="P201"/>
  <c r="BO200"/>
  <c r="BM200"/>
  <c r="Y200"/>
  <c r="Z200" s="1"/>
  <c r="P200"/>
  <c r="BO199"/>
  <c r="BM199"/>
  <c r="Y199"/>
  <c r="P199"/>
  <c r="BO198"/>
  <c r="BM198"/>
  <c r="Z198"/>
  <c r="Y198"/>
  <c r="P198"/>
  <c r="BO197"/>
  <c r="BM197"/>
  <c r="Y197"/>
  <c r="BP197" s="1"/>
  <c r="P197"/>
  <c r="X195"/>
  <c r="X194"/>
  <c r="BO193"/>
  <c r="BM193"/>
  <c r="Y193"/>
  <c r="Z193" s="1"/>
  <c r="P193"/>
  <c r="BO192"/>
  <c r="BM192"/>
  <c r="Y192"/>
  <c r="BP192" s="1"/>
  <c r="P192"/>
  <c r="X190"/>
  <c r="X189"/>
  <c r="BO188"/>
  <c r="BM188"/>
  <c r="Y188"/>
  <c r="BP188" s="1"/>
  <c r="P188"/>
  <c r="BO187"/>
  <c r="BM187"/>
  <c r="Y187"/>
  <c r="BP187" s="1"/>
  <c r="P187"/>
  <c r="X184"/>
  <c r="X183"/>
  <c r="BO182"/>
  <c r="BM182"/>
  <c r="Y182"/>
  <c r="Y183" s="1"/>
  <c r="P182"/>
  <c r="X180"/>
  <c r="X179"/>
  <c r="BO178"/>
  <c r="BN178"/>
  <c r="BM178"/>
  <c r="Z178"/>
  <c r="Y178"/>
  <c r="BP178" s="1"/>
  <c r="P178"/>
  <c r="BO177"/>
  <c r="BM177"/>
  <c r="Y177"/>
  <c r="Z177" s="1"/>
  <c r="P177"/>
  <c r="BO176"/>
  <c r="BM176"/>
  <c r="Y176"/>
  <c r="Z176" s="1"/>
  <c r="P176"/>
  <c r="X174"/>
  <c r="X173"/>
  <c r="BP172"/>
  <c r="BO172"/>
  <c r="BN172"/>
  <c r="BM172"/>
  <c r="Z172"/>
  <c r="Y172"/>
  <c r="P172"/>
  <c r="BO171"/>
  <c r="BM171"/>
  <c r="Y171"/>
  <c r="BP171" s="1"/>
  <c r="P171"/>
  <c r="BO170"/>
  <c r="BM170"/>
  <c r="Y170"/>
  <c r="Z170" s="1"/>
  <c r="P170"/>
  <c r="BO169"/>
  <c r="BM169"/>
  <c r="Y169"/>
  <c r="BP169" s="1"/>
  <c r="P169"/>
  <c r="BO168"/>
  <c r="BM168"/>
  <c r="Y168"/>
  <c r="BP168" s="1"/>
  <c r="P168"/>
  <c r="BO167"/>
  <c r="BM167"/>
  <c r="Y167"/>
  <c r="Z167" s="1"/>
  <c r="P167"/>
  <c r="BO166"/>
  <c r="BM166"/>
  <c r="Y166"/>
  <c r="Z166" s="1"/>
  <c r="P166"/>
  <c r="BO165"/>
  <c r="BM165"/>
  <c r="Y165"/>
  <c r="BN165" s="1"/>
  <c r="P165"/>
  <c r="BP164"/>
  <c r="BO164"/>
  <c r="BN164"/>
  <c r="BM164"/>
  <c r="Z164"/>
  <c r="Y164"/>
  <c r="P164"/>
  <c r="X162"/>
  <c r="X161"/>
  <c r="BO160"/>
  <c r="BM160"/>
  <c r="Y160"/>
  <c r="P160"/>
  <c r="X156"/>
  <c r="X155"/>
  <c r="BO154"/>
  <c r="BM154"/>
  <c r="Y154"/>
  <c r="BP154" s="1"/>
  <c r="P154"/>
  <c r="BO153"/>
  <c r="BM153"/>
  <c r="Y153"/>
  <c r="BN153" s="1"/>
  <c r="P153"/>
  <c r="BO152"/>
  <c r="BM152"/>
  <c r="Z152"/>
  <c r="Y152"/>
  <c r="P152"/>
  <c r="X150"/>
  <c r="Y149"/>
  <c r="X149"/>
  <c r="BP148"/>
  <c r="BO148"/>
  <c r="BN148"/>
  <c r="BM148"/>
  <c r="Z148"/>
  <c r="Z149" s="1"/>
  <c r="Y148"/>
  <c r="P148"/>
  <c r="X145"/>
  <c r="X144"/>
  <c r="BO143"/>
  <c r="BM143"/>
  <c r="Y143"/>
  <c r="BP143" s="1"/>
  <c r="P143"/>
  <c r="BO142"/>
  <c r="BM142"/>
  <c r="Y142"/>
  <c r="Z142" s="1"/>
  <c r="P142"/>
  <c r="X140"/>
  <c r="X139"/>
  <c r="BO138"/>
  <c r="BM138"/>
  <c r="Y138"/>
  <c r="BP138" s="1"/>
  <c r="P138"/>
  <c r="BP137"/>
  <c r="BO137"/>
  <c r="BN137"/>
  <c r="BM137"/>
  <c r="Z137"/>
  <c r="Y137"/>
  <c r="Y139" s="1"/>
  <c r="P137"/>
  <c r="X135"/>
  <c r="X134"/>
  <c r="BO133"/>
  <c r="BM133"/>
  <c r="Y133"/>
  <c r="BN133" s="1"/>
  <c r="P133"/>
  <c r="BP132"/>
  <c r="BO132"/>
  <c r="BM132"/>
  <c r="Y132"/>
  <c r="P132"/>
  <c r="X129"/>
  <c r="X128"/>
  <c r="BO127"/>
  <c r="BM127"/>
  <c r="Y127"/>
  <c r="BN127" s="1"/>
  <c r="P127"/>
  <c r="BP126"/>
  <c r="BO126"/>
  <c r="BN126"/>
  <c r="BM126"/>
  <c r="Z126"/>
  <c r="Y126"/>
  <c r="P126"/>
  <c r="X124"/>
  <c r="X123"/>
  <c r="BO122"/>
  <c r="BM122"/>
  <c r="Y122"/>
  <c r="Z122" s="1"/>
  <c r="P122"/>
  <c r="BO121"/>
  <c r="BM121"/>
  <c r="Y121"/>
  <c r="BP121" s="1"/>
  <c r="P121"/>
  <c r="BO120"/>
  <c r="BN120"/>
  <c r="BM120"/>
  <c r="Z120"/>
  <c r="Y120"/>
  <c r="BP120" s="1"/>
  <c r="P120"/>
  <c r="BO119"/>
  <c r="BM119"/>
  <c r="Y119"/>
  <c r="Z119" s="1"/>
  <c r="P119"/>
  <c r="BO118"/>
  <c r="BM118"/>
  <c r="Y118"/>
  <c r="Z118" s="1"/>
  <c r="P118"/>
  <c r="X116"/>
  <c r="X115"/>
  <c r="BO114"/>
  <c r="BM114"/>
  <c r="Y114"/>
  <c r="Z114" s="1"/>
  <c r="P114"/>
  <c r="BO113"/>
  <c r="BM113"/>
  <c r="Y113"/>
  <c r="BP113" s="1"/>
  <c r="P113"/>
  <c r="BO112"/>
  <c r="BM112"/>
  <c r="Y112"/>
  <c r="Z112" s="1"/>
  <c r="P112"/>
  <c r="X110"/>
  <c r="X109"/>
  <c r="BO108"/>
  <c r="BM108"/>
  <c r="Y108"/>
  <c r="BP108" s="1"/>
  <c r="P108"/>
  <c r="BO107"/>
  <c r="BM107"/>
  <c r="Y107"/>
  <c r="Z107" s="1"/>
  <c r="P107"/>
  <c r="BO106"/>
  <c r="BM106"/>
  <c r="Y106"/>
  <c r="BP106" s="1"/>
  <c r="P106"/>
  <c r="BO105"/>
  <c r="BM105"/>
  <c r="Y105"/>
  <c r="F528" s="1"/>
  <c r="P105"/>
  <c r="X102"/>
  <c r="X101"/>
  <c r="BP100"/>
  <c r="BO100"/>
  <c r="BN100"/>
  <c r="BM100"/>
  <c r="Z100"/>
  <c r="Y100"/>
  <c r="P100"/>
  <c r="BO99"/>
  <c r="BM99"/>
  <c r="Y99"/>
  <c r="BN99" s="1"/>
  <c r="P99"/>
  <c r="BP98"/>
  <c r="BO98"/>
  <c r="BM98"/>
  <c r="Y98"/>
  <c r="BN98" s="1"/>
  <c r="P98"/>
  <c r="BO97"/>
  <c r="BM97"/>
  <c r="Y97"/>
  <c r="BP97" s="1"/>
  <c r="P97"/>
  <c r="BO96"/>
  <c r="BM96"/>
  <c r="Y96"/>
  <c r="BN96" s="1"/>
  <c r="P96"/>
  <c r="BO95"/>
  <c r="BM95"/>
  <c r="Y95"/>
  <c r="X93"/>
  <c r="X92"/>
  <c r="BO91"/>
  <c r="BM91"/>
  <c r="Y91"/>
  <c r="BP91" s="1"/>
  <c r="P91"/>
  <c r="BO90"/>
  <c r="BM90"/>
  <c r="Y90"/>
  <c r="BP90" s="1"/>
  <c r="P90"/>
  <c r="BP89"/>
  <c r="BO89"/>
  <c r="BN89"/>
  <c r="BM89"/>
  <c r="Z89"/>
  <c r="Y89"/>
  <c r="P89"/>
  <c r="X86"/>
  <c r="X85"/>
  <c r="BO84"/>
  <c r="BM84"/>
  <c r="Y84"/>
  <c r="BP84" s="1"/>
  <c r="P84"/>
  <c r="BO83"/>
  <c r="BM83"/>
  <c r="Y83"/>
  <c r="Y86" s="1"/>
  <c r="P83"/>
  <c r="X81"/>
  <c r="X80"/>
  <c r="BO79"/>
  <c r="BM79"/>
  <c r="Y79"/>
  <c r="Z79" s="1"/>
  <c r="P79"/>
  <c r="BO78"/>
  <c r="BM78"/>
  <c r="Z78"/>
  <c r="Y78"/>
  <c r="BN78" s="1"/>
  <c r="P78"/>
  <c r="BO77"/>
  <c r="BM77"/>
  <c r="Y77"/>
  <c r="BP77" s="1"/>
  <c r="P77"/>
  <c r="BO76"/>
  <c r="BM76"/>
  <c r="Y76"/>
  <c r="P76"/>
  <c r="BP75"/>
  <c r="BO75"/>
  <c r="BN75"/>
  <c r="BM75"/>
  <c r="Z75"/>
  <c r="Y75"/>
  <c r="P75"/>
  <c r="BO74"/>
  <c r="BM74"/>
  <c r="Y74"/>
  <c r="BP74" s="1"/>
  <c r="P74"/>
  <c r="Y72"/>
  <c r="X72"/>
  <c r="X71"/>
  <c r="BO70"/>
  <c r="BM70"/>
  <c r="Y70"/>
  <c r="Z70" s="1"/>
  <c r="P70"/>
  <c r="BO69"/>
  <c r="BM69"/>
  <c r="Y69"/>
  <c r="Z69" s="1"/>
  <c r="P69"/>
  <c r="BO68"/>
  <c r="BM68"/>
  <c r="Z68"/>
  <c r="Y68"/>
  <c r="Y71" s="1"/>
  <c r="P68"/>
  <c r="X66"/>
  <c r="X65"/>
  <c r="BO64"/>
  <c r="BM64"/>
  <c r="Y64"/>
  <c r="BP64" s="1"/>
  <c r="P64"/>
  <c r="BO63"/>
  <c r="BM63"/>
  <c r="Y63"/>
  <c r="Z63" s="1"/>
  <c r="P63"/>
  <c r="BO62"/>
  <c r="BM62"/>
  <c r="Y62"/>
  <c r="BP62" s="1"/>
  <c r="P62"/>
  <c r="BO61"/>
  <c r="BN61"/>
  <c r="BM61"/>
  <c r="Z61"/>
  <c r="Y61"/>
  <c r="BP61" s="1"/>
  <c r="P61"/>
  <c r="X59"/>
  <c r="X58"/>
  <c r="BO57"/>
  <c r="BM57"/>
  <c r="Y57"/>
  <c r="P57"/>
  <c r="BO56"/>
  <c r="BM56"/>
  <c r="Y56"/>
  <c r="BP56" s="1"/>
  <c r="P56"/>
  <c r="BO55"/>
  <c r="BM55"/>
  <c r="Y55"/>
  <c r="Z55" s="1"/>
  <c r="P55"/>
  <c r="BO54"/>
  <c r="BM54"/>
  <c r="Y54"/>
  <c r="BP54" s="1"/>
  <c r="P54"/>
  <c r="BO53"/>
  <c r="BM53"/>
  <c r="Y53"/>
  <c r="Z53" s="1"/>
  <c r="P53"/>
  <c r="BO52"/>
  <c r="BM52"/>
  <c r="Y52"/>
  <c r="P52"/>
  <c r="X49"/>
  <c r="X48"/>
  <c r="BO47"/>
  <c r="BM47"/>
  <c r="Y47"/>
  <c r="BN47" s="1"/>
  <c r="P47"/>
  <c r="X45"/>
  <c r="X44"/>
  <c r="BO43"/>
  <c r="BM43"/>
  <c r="Y43"/>
  <c r="P43"/>
  <c r="BP42"/>
  <c r="BO42"/>
  <c r="BN42"/>
  <c r="BM42"/>
  <c r="Z42"/>
  <c r="Y42"/>
  <c r="P42"/>
  <c r="BO41"/>
  <c r="BM41"/>
  <c r="Y41"/>
  <c r="C528" s="1"/>
  <c r="P41"/>
  <c r="Y37"/>
  <c r="X37"/>
  <c r="X36"/>
  <c r="BO35"/>
  <c r="BM35"/>
  <c r="Y35"/>
  <c r="Z35" s="1"/>
  <c r="Z36" s="1"/>
  <c r="P35"/>
  <c r="X33"/>
  <c r="X32"/>
  <c r="BP31"/>
  <c r="BO31"/>
  <c r="BN31"/>
  <c r="BM31"/>
  <c r="Z31"/>
  <c r="Y31"/>
  <c r="P31"/>
  <c r="BO30"/>
  <c r="BM30"/>
  <c r="Y30"/>
  <c r="Z30" s="1"/>
  <c r="P30"/>
  <c r="BO29"/>
  <c r="BM29"/>
  <c r="Y29"/>
  <c r="BP29" s="1"/>
  <c r="P29"/>
  <c r="BO28"/>
  <c r="BM28"/>
  <c r="Y28"/>
  <c r="Z28" s="1"/>
  <c r="P28"/>
  <c r="BO27"/>
  <c r="BM27"/>
  <c r="Y27"/>
  <c r="BP27" s="1"/>
  <c r="P27"/>
  <c r="BO26"/>
  <c r="BM26"/>
  <c r="Y26"/>
  <c r="BP26" s="1"/>
  <c r="P26"/>
  <c r="X24"/>
  <c r="X23"/>
  <c r="BO22"/>
  <c r="BM22"/>
  <c r="Y22"/>
  <c r="Y24" s="1"/>
  <c r="H10"/>
  <c r="A9"/>
  <c r="F10" s="1"/>
  <c r="D7"/>
  <c r="Q6"/>
  <c r="P2"/>
  <c r="H9" l="1"/>
  <c r="A10"/>
  <c r="Z313"/>
  <c r="BN313"/>
  <c r="X520"/>
  <c r="X518"/>
  <c r="Z139"/>
  <c r="BN29"/>
  <c r="Y32"/>
  <c r="Y45"/>
  <c r="BP43"/>
  <c r="Y48"/>
  <c r="BN55"/>
  <c r="BP55"/>
  <c r="Y80"/>
  <c r="BP76"/>
  <c r="Y81"/>
  <c r="BN83"/>
  <c r="BP83"/>
  <c r="BN114"/>
  <c r="BP114"/>
  <c r="BP127"/>
  <c r="Y140"/>
  <c r="Z144"/>
  <c r="BN142"/>
  <c r="BP142"/>
  <c r="Y144"/>
  <c r="BP165"/>
  <c r="BN166"/>
  <c r="BP166"/>
  <c r="BN167"/>
  <c r="BP167"/>
  <c r="BN171"/>
  <c r="Y184"/>
  <c r="BP216"/>
  <c r="BN216"/>
  <c r="Z216"/>
  <c r="K528"/>
  <c r="BP226"/>
  <c r="BN226"/>
  <c r="Z226"/>
  <c r="BN229"/>
  <c r="Z229"/>
  <c r="Y243"/>
  <c r="Z242"/>
  <c r="Z243" s="1"/>
  <c r="BN247"/>
  <c r="Z247"/>
  <c r="Y261"/>
  <c r="Z258"/>
  <c r="Z276"/>
  <c r="BP274"/>
  <c r="BN274"/>
  <c r="Z274"/>
  <c r="BN294"/>
  <c r="Z294"/>
  <c r="BP298"/>
  <c r="BN298"/>
  <c r="Z298"/>
  <c r="Y325"/>
  <c r="BN323"/>
  <c r="Z323"/>
  <c r="Z324" s="1"/>
  <c r="BP336"/>
  <c r="BN336"/>
  <c r="Z336"/>
  <c r="Y339"/>
  <c r="BN343"/>
  <c r="BP343"/>
  <c r="BN353"/>
  <c r="Z353"/>
  <c r="BP353"/>
  <c r="BN386"/>
  <c r="BP386"/>
  <c r="BN387"/>
  <c r="Y389"/>
  <c r="Y392"/>
  <c r="BP391"/>
  <c r="BN391"/>
  <c r="Z391"/>
  <c r="Z392" s="1"/>
  <c r="Y393"/>
  <c r="BP404"/>
  <c r="BN404"/>
  <c r="Z404"/>
  <c r="Y412"/>
  <c r="Z410"/>
  <c r="BP410"/>
  <c r="BN444"/>
  <c r="BP444"/>
  <c r="AA528"/>
  <c r="Y487"/>
  <c r="BN482"/>
  <c r="BP482"/>
  <c r="J9"/>
  <c r="X519"/>
  <c r="X522"/>
  <c r="Z26"/>
  <c r="BN26"/>
  <c r="BN30"/>
  <c r="BP30"/>
  <c r="BN35"/>
  <c r="BP35"/>
  <c r="Z41"/>
  <c r="BN41"/>
  <c r="BP41"/>
  <c r="Z43"/>
  <c r="Y59"/>
  <c r="BN54"/>
  <c r="Z56"/>
  <c r="BN56"/>
  <c r="Y58"/>
  <c r="BN64"/>
  <c r="Y66"/>
  <c r="BP68"/>
  <c r="Z71"/>
  <c r="BN69"/>
  <c r="BP69"/>
  <c r="BN70"/>
  <c r="BP70"/>
  <c r="Z74"/>
  <c r="BN74"/>
  <c r="Z76"/>
  <c r="Z77"/>
  <c r="BN77"/>
  <c r="BP78"/>
  <c r="BN79"/>
  <c r="BP79"/>
  <c r="Z84"/>
  <c r="BN84"/>
  <c r="E528"/>
  <c r="Y102"/>
  <c r="BP99"/>
  <c r="Z105"/>
  <c r="BN105"/>
  <c r="BP105"/>
  <c r="BN113"/>
  <c r="Y116"/>
  <c r="BN118"/>
  <c r="BP118"/>
  <c r="BN119"/>
  <c r="BP119"/>
  <c r="Y128"/>
  <c r="Z127"/>
  <c r="Z128" s="1"/>
  <c r="Y129"/>
  <c r="G528"/>
  <c r="BP133"/>
  <c r="Z138"/>
  <c r="BN138"/>
  <c r="Z143"/>
  <c r="BN143"/>
  <c r="H528"/>
  <c r="Y150"/>
  <c r="Y156"/>
  <c r="Z153"/>
  <c r="I528"/>
  <c r="Y173"/>
  <c r="Z165"/>
  <c r="Z168"/>
  <c r="BN168"/>
  <c r="Y174"/>
  <c r="BN176"/>
  <c r="BP176"/>
  <c r="BN177"/>
  <c r="BP177"/>
  <c r="Y179"/>
  <c r="Z182"/>
  <c r="Z183" s="1"/>
  <c r="BN182"/>
  <c r="BP182"/>
  <c r="Z187"/>
  <c r="BN187"/>
  <c r="Z188"/>
  <c r="Y189"/>
  <c r="Z197"/>
  <c r="BN197"/>
  <c r="Y205"/>
  <c r="BP198"/>
  <c r="Z199"/>
  <c r="BP199"/>
  <c r="BN199"/>
  <c r="BP229"/>
  <c r="BN230"/>
  <c r="BP230"/>
  <c r="BN231"/>
  <c r="BP231"/>
  <c r="BP232"/>
  <c r="BN232"/>
  <c r="Z232"/>
  <c r="Y233"/>
  <c r="Y238"/>
  <c r="Z237"/>
  <c r="Z238" s="1"/>
  <c r="BP242"/>
  <c r="Y244"/>
  <c r="BN246"/>
  <c r="Z246"/>
  <c r="BP247"/>
  <c r="BP248"/>
  <c r="BN248"/>
  <c r="Z248"/>
  <c r="Y253"/>
  <c r="L528"/>
  <c r="BP256"/>
  <c r="BN256"/>
  <c r="Z256"/>
  <c r="BP258"/>
  <c r="BP259"/>
  <c r="BN259"/>
  <c r="Z259"/>
  <c r="Y262"/>
  <c r="BN266"/>
  <c r="BP266"/>
  <c r="Y290"/>
  <c r="Z289"/>
  <c r="Z290" s="1"/>
  <c r="BN307"/>
  <c r="BP307"/>
  <c r="BN315"/>
  <c r="Z315"/>
  <c r="BP315"/>
  <c r="BP360"/>
  <c r="BN360"/>
  <c r="Z360"/>
  <c r="BN376"/>
  <c r="Z376"/>
  <c r="BP376"/>
  <c r="BN400"/>
  <c r="Z400"/>
  <c r="BP400"/>
  <c r="BN502"/>
  <c r="Z502"/>
  <c r="BP509"/>
  <c r="BN509"/>
  <c r="Z509"/>
  <c r="AB528"/>
  <c r="BP515"/>
  <c r="BN200"/>
  <c r="BP200"/>
  <c r="Y206"/>
  <c r="BP208"/>
  <c r="BN209"/>
  <c r="BP209"/>
  <c r="BN210"/>
  <c r="BP210"/>
  <c r="Z222"/>
  <c r="BN220"/>
  <c r="BP220"/>
  <c r="Y222"/>
  <c r="Y234"/>
  <c r="BP227"/>
  <c r="BP249"/>
  <c r="BN250"/>
  <c r="BP250"/>
  <c r="BN251"/>
  <c r="BP251"/>
  <c r="BP260"/>
  <c r="BN268"/>
  <c r="BP268"/>
  <c r="O528"/>
  <c r="Y276"/>
  <c r="BP275"/>
  <c r="Y277"/>
  <c r="BP295"/>
  <c r="BP299"/>
  <c r="BN299"/>
  <c r="BN305"/>
  <c r="Z305"/>
  <c r="Z310" s="1"/>
  <c r="BP309"/>
  <c r="BN309"/>
  <c r="Z309"/>
  <c r="BN317"/>
  <c r="BP317"/>
  <c r="BP330"/>
  <c r="BN330"/>
  <c r="Z330"/>
  <c r="Y332"/>
  <c r="Y338"/>
  <c r="Z335"/>
  <c r="Y357"/>
  <c r="BP350"/>
  <c r="BN350"/>
  <c r="Z350"/>
  <c r="BN355"/>
  <c r="BP355"/>
  <c r="Z362"/>
  <c r="BN378"/>
  <c r="BP378"/>
  <c r="V528"/>
  <c r="BP397"/>
  <c r="BN397"/>
  <c r="Z397"/>
  <c r="BN402"/>
  <c r="BP402"/>
  <c r="BP417"/>
  <c r="BN417"/>
  <c r="Z417"/>
  <c r="BN421"/>
  <c r="BP421"/>
  <c r="BN422"/>
  <c r="BP446"/>
  <c r="BN446"/>
  <c r="Z446"/>
  <c r="BN449"/>
  <c r="Z449"/>
  <c r="BP453"/>
  <c r="BN453"/>
  <c r="Z453"/>
  <c r="BN454"/>
  <c r="Z454"/>
  <c r="BN475"/>
  <c r="BP475"/>
  <c r="BN476"/>
  <c r="BP476"/>
  <c r="Z498"/>
  <c r="BN503"/>
  <c r="BP503"/>
  <c r="Y333"/>
  <c r="BN329"/>
  <c r="BP337"/>
  <c r="Y358"/>
  <c r="Y363"/>
  <c r="Y367"/>
  <c r="BP370"/>
  <c r="Y372"/>
  <c r="Y407"/>
  <c r="BP405"/>
  <c r="Y425"/>
  <c r="BP429"/>
  <c r="Y431"/>
  <c r="Z528"/>
  <c r="BP447"/>
  <c r="BN452"/>
  <c r="BP464"/>
  <c r="BN465"/>
  <c r="BP465"/>
  <c r="Y472"/>
  <c r="BN466"/>
  <c r="BP466"/>
  <c r="Y478"/>
  <c r="BN483"/>
  <c r="BN485"/>
  <c r="BP485"/>
  <c r="Y493"/>
  <c r="BP496"/>
  <c r="Z477"/>
  <c r="Z252"/>
  <c r="Z179"/>
  <c r="Z115"/>
  <c r="Z91"/>
  <c r="BN91"/>
  <c r="BN28"/>
  <c r="BN53"/>
  <c r="BN63"/>
  <c r="Z83"/>
  <c r="Z99"/>
  <c r="BN112"/>
  <c r="Y115"/>
  <c r="BN122"/>
  <c r="Z133"/>
  <c r="BN160"/>
  <c r="BN170"/>
  <c r="BN193"/>
  <c r="BN203"/>
  <c r="BN213"/>
  <c r="Z266"/>
  <c r="Y286"/>
  <c r="Z297"/>
  <c r="Z307"/>
  <c r="Z317"/>
  <c r="Z343"/>
  <c r="Z355"/>
  <c r="Y368"/>
  <c r="Z378"/>
  <c r="Y383"/>
  <c r="Z402"/>
  <c r="Y418"/>
  <c r="Y426"/>
  <c r="BN441"/>
  <c r="Z444"/>
  <c r="BN459"/>
  <c r="BN469"/>
  <c r="Z484"/>
  <c r="BN497"/>
  <c r="BP507"/>
  <c r="BP510"/>
  <c r="J528"/>
  <c r="BN107"/>
  <c r="BN188"/>
  <c r="F9"/>
  <c r="Y36"/>
  <c r="BP47"/>
  <c r="BN68"/>
  <c r="BP96"/>
  <c r="BP107"/>
  <c r="BP153"/>
  <c r="BN198"/>
  <c r="BP246"/>
  <c r="Y252"/>
  <c r="Y269"/>
  <c r="BP280"/>
  <c r="BP294"/>
  <c r="BP304"/>
  <c r="BP314"/>
  <c r="BP352"/>
  <c r="BP375"/>
  <c r="Y388"/>
  <c r="BP399"/>
  <c r="Y408"/>
  <c r="BP434"/>
  <c r="Z452"/>
  <c r="BP454"/>
  <c r="BN474"/>
  <c r="Y477"/>
  <c r="BN489"/>
  <c r="BN492"/>
  <c r="BP502"/>
  <c r="Z47"/>
  <c r="Z48" s="1"/>
  <c r="Z96"/>
  <c r="BP28"/>
  <c r="BP53"/>
  <c r="BP63"/>
  <c r="BP112"/>
  <c r="BP122"/>
  <c r="BP160"/>
  <c r="BP170"/>
  <c r="BP193"/>
  <c r="BP203"/>
  <c r="BP213"/>
  <c r="Y300"/>
  <c r="Y310"/>
  <c r="Y413"/>
  <c r="BP441"/>
  <c r="BP459"/>
  <c r="BP469"/>
  <c r="BP497"/>
  <c r="Z508"/>
  <c r="Y511"/>
  <c r="Y419"/>
  <c r="Y455"/>
  <c r="BP489"/>
  <c r="Z503"/>
  <c r="M528"/>
  <c r="Z108"/>
  <c r="Y123"/>
  <c r="Z154"/>
  <c r="Z155" s="1"/>
  <c r="Y498"/>
  <c r="BN508"/>
  <c r="Y92"/>
  <c r="Z97"/>
  <c r="Z113"/>
  <c r="Z171"/>
  <c r="Z204"/>
  <c r="Z214"/>
  <c r="BN227"/>
  <c r="BN237"/>
  <c r="BN242"/>
  <c r="BN258"/>
  <c r="BN275"/>
  <c r="BN289"/>
  <c r="Y301"/>
  <c r="Y311"/>
  <c r="BN335"/>
  <c r="BN370"/>
  <c r="Z416"/>
  <c r="Z418" s="1"/>
  <c r="BN429"/>
  <c r="Z442"/>
  <c r="Z450"/>
  <c r="Z460"/>
  <c r="Z470"/>
  <c r="Z490"/>
  <c r="Z493" s="1"/>
  <c r="Y512"/>
  <c r="P528"/>
  <c r="Y161"/>
  <c r="Y194"/>
  <c r="Y270"/>
  <c r="Z29"/>
  <c r="BN43"/>
  <c r="Z54"/>
  <c r="Z64"/>
  <c r="BN76"/>
  <c r="Y49"/>
  <c r="Y93"/>
  <c r="BN97"/>
  <c r="BN108"/>
  <c r="Y134"/>
  <c r="BN154"/>
  <c r="Y190"/>
  <c r="Y282"/>
  <c r="Y318"/>
  <c r="Y379"/>
  <c r="BN410"/>
  <c r="Y436"/>
  <c r="Y456"/>
  <c r="Z482"/>
  <c r="Q528"/>
  <c r="Y124"/>
  <c r="Y162"/>
  <c r="Y195"/>
  <c r="BN204"/>
  <c r="BN214"/>
  <c r="Y217"/>
  <c r="BN416"/>
  <c r="BN442"/>
  <c r="BN450"/>
  <c r="BN460"/>
  <c r="BN470"/>
  <c r="BN490"/>
  <c r="Y499"/>
  <c r="Z515"/>
  <c r="Z516" s="1"/>
  <c r="R528"/>
  <c r="Y494"/>
  <c r="S528"/>
  <c r="Z90"/>
  <c r="Z92" s="1"/>
  <c r="Z95"/>
  <c r="Z27"/>
  <c r="Z32" s="1"/>
  <c r="Y44"/>
  <c r="Z52"/>
  <c r="Z58" s="1"/>
  <c r="Z62"/>
  <c r="Z121"/>
  <c r="Z123" s="1"/>
  <c r="Y135"/>
  <c r="Z169"/>
  <c r="Z173" s="1"/>
  <c r="Z192"/>
  <c r="Z194" s="1"/>
  <c r="Z202"/>
  <c r="Z205" s="1"/>
  <c r="Z212"/>
  <c r="Z217" s="1"/>
  <c r="Z284"/>
  <c r="Z285" s="1"/>
  <c r="Y319"/>
  <c r="Z331"/>
  <c r="Z366"/>
  <c r="Z367" s="1"/>
  <c r="Y380"/>
  <c r="BP416"/>
  <c r="Z424"/>
  <c r="Y430"/>
  <c r="Z440"/>
  <c r="Z458"/>
  <c r="Z461" s="1"/>
  <c r="Z468"/>
  <c r="Z501"/>
  <c r="Y504"/>
  <c r="BN515"/>
  <c r="T528"/>
  <c r="Z106"/>
  <c r="B528"/>
  <c r="U528"/>
  <c r="BN22"/>
  <c r="Y33"/>
  <c r="BN57"/>
  <c r="BN90"/>
  <c r="Y65"/>
  <c r="Z98"/>
  <c r="BN121"/>
  <c r="Z132"/>
  <c r="Y145"/>
  <c r="BN169"/>
  <c r="Y180"/>
  <c r="BN192"/>
  <c r="BN202"/>
  <c r="BN212"/>
  <c r="Y223"/>
  <c r="Z265"/>
  <c r="BN284"/>
  <c r="Z296"/>
  <c r="Z306"/>
  <c r="Z316"/>
  <c r="BN331"/>
  <c r="Z342"/>
  <c r="Z345" s="1"/>
  <c r="Z354"/>
  <c r="Z357" s="1"/>
  <c r="BN366"/>
  <c r="Z377"/>
  <c r="Z379" s="1"/>
  <c r="Z401"/>
  <c r="Z411"/>
  <c r="Z412" s="1"/>
  <c r="BN424"/>
  <c r="BN440"/>
  <c r="Z443"/>
  <c r="BN458"/>
  <c r="Y461"/>
  <c r="BN468"/>
  <c r="Y471"/>
  <c r="Z491"/>
  <c r="BN501"/>
  <c r="Z22"/>
  <c r="Z23" s="1"/>
  <c r="Z57"/>
  <c r="BN106"/>
  <c r="BN152"/>
  <c r="Y155"/>
  <c r="BN27"/>
  <c r="BN62"/>
  <c r="BP22"/>
  <c r="BP323"/>
  <c r="BP351"/>
  <c r="BP361"/>
  <c r="BP398"/>
  <c r="Z483"/>
  <c r="Y486"/>
  <c r="Y505"/>
  <c r="D528"/>
  <c r="BN95"/>
  <c r="Y109"/>
  <c r="Y218"/>
  <c r="BN52"/>
  <c r="BP57"/>
  <c r="BP95"/>
  <c r="BP152"/>
  <c r="BP52"/>
  <c r="Y85"/>
  <c r="Y101"/>
  <c r="Y110"/>
  <c r="BN132"/>
  <c r="BP202"/>
  <c r="BN265"/>
  <c r="BP284"/>
  <c r="BN296"/>
  <c r="BN306"/>
  <c r="BN316"/>
  <c r="Z329"/>
  <c r="Z332" s="1"/>
  <c r="BP331"/>
  <c r="BN342"/>
  <c r="Y345"/>
  <c r="BN354"/>
  <c r="BP366"/>
  <c r="BN377"/>
  <c r="Z387"/>
  <c r="Z388" s="1"/>
  <c r="BN401"/>
  <c r="BN411"/>
  <c r="Z422"/>
  <c r="Z425" s="1"/>
  <c r="BP424"/>
  <c r="BP440"/>
  <c r="BN443"/>
  <c r="BP458"/>
  <c r="Z466"/>
  <c r="BN491"/>
  <c r="Y516"/>
  <c r="Y23"/>
  <c r="Y324"/>
  <c r="Y362"/>
  <c r="Z507"/>
  <c r="Z510"/>
  <c r="Y528"/>
  <c r="BP342"/>
  <c r="Z160"/>
  <c r="Z161" s="1"/>
  <c r="Y517"/>
  <c r="X521" l="1"/>
  <c r="Y518"/>
  <c r="Z80"/>
  <c r="Z471"/>
  <c r="Z407"/>
  <c r="Z318"/>
  <c r="Z300"/>
  <c r="Z504"/>
  <c r="Z65"/>
  <c r="Z85"/>
  <c r="Z338"/>
  <c r="Z261"/>
  <c r="Z189"/>
  <c r="Z44"/>
  <c r="Z233"/>
  <c r="Z134"/>
  <c r="Z101"/>
  <c r="Y520"/>
  <c r="Z486"/>
  <c r="Z455"/>
  <c r="Z511"/>
  <c r="Y519"/>
  <c r="Y522"/>
  <c r="Z269"/>
  <c r="Z109"/>
  <c r="Z523" l="1"/>
  <c r="Y521"/>
</calcChain>
</file>

<file path=xl/sharedStrings.xml><?xml version="1.0" encoding="utf-8"?>
<sst xmlns="http://schemas.openxmlformats.org/spreadsheetml/2006/main" count="3898" uniqueCount="832">
  <si>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</si>
  <si>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</si>
  <si>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</si>
  <si>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</si>
  <si>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</si>
  <si>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</si>
  <si>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</si>
  <si>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</si>
  <si>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</si>
  <si>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</si>
  <si>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</si>
  <si>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</si>
  <si>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</si>
  <si>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</si>
  <si>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</si>
  <si>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</si>
  <si>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</si>
  <si>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</si>
  <si>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</si>
  <si>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</si>
  <si>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</si>
  <si>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</si>
  <si>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</si>
  <si>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</si>
  <si>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</si>
  <si>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</si>
  <si>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</si>
  <si>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</si>
  <si>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</si>
  <si>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</si>
  <si>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</si>
  <si>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</si>
  <si>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</si>
  <si>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</si>
  <si>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</si>
  <si>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</si>
  <si>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</si>
  <si>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</si>
  <si>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</si>
  <si>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</si>
  <si>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</si>
  <si>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</si>
  <si>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</si>
  <si>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</si>
  <si>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</si>
  <si>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</si>
  <si>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</si>
  <si>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</si>
  <si>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</si>
  <si>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</si>
  <si>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</si>
  <si>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</si>
  <si>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</si>
  <si>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</si>
  <si>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</si>
  <si>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</si>
  <si>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</si>
  <si>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</si>
  <si>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</si>
  <si>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</si>
  <si>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</si>
  <si>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</si>
  <si>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</si>
  <si>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</si>
  <si>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</si>
  <si>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</si>
  <si>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</si>
  <si>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19.06.2025</t>
  </si>
  <si>
    <t>17.06.2025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</si>
  <si>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</si>
  <si>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</si>
  <si>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</si>
  <si>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</si>
  <si>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</si>
  <si>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</si>
  <si>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</si>
  <si>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</si>
  <si>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</si>
  <si>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</si>
  <si>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</si>
  <si>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</si>
  <si>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</si>
  <si>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</si>
  <si>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</si>
  <si>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</si>
  <si>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</si>
  <si>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</si>
  <si>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</si>
  <si>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</si>
  <si>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</si>
  <si>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</si>
  <si>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</si>
  <si>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</si>
  <si>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</si>
  <si>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</si>
  <si>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</si>
  <si>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</si>
  <si>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</si>
  <si>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</si>
  <si>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</si>
  <si>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</si>
  <si>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</si>
  <si>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</si>
  <si>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</si>
  <si>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</si>
  <si>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</si>
  <si>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</si>
  <si>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</si>
  <si>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</si>
  <si>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</si>
  <si>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</si>
  <si>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</si>
  <si>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</si>
  <si>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</si>
  <si>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</si>
  <si>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</si>
  <si>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</si>
  <si>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</si>
  <si>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</si>
  <si>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</si>
  <si>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</si>
  <si>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</si>
  <si>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</si>
  <si>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</si>
  <si>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</si>
  <si>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</si>
  <si>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</si>
  <si>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</si>
  <si>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</si>
  <si>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</si>
  <si>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</si>
  <si>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</si>
  <si>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</si>
  <si>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</si>
  <si>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</si>
  <si>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</si>
  <si>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</si>
  <si>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</si>
  <si>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</si>
  <si>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</si>
  <si>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</si>
  <si>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</si>
  <si>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</si>
  <si>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</si>
  <si>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</si>
  <si>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</si>
  <si>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</si>
  <si>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</si>
  <si>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</si>
  <si>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</si>
  <si>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</si>
  <si>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</si>
  <si>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</si>
  <si>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</si>
  <si>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</si>
  <si>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</si>
  <si>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</si>
  <si>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</si>
  <si>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</si>
  <si>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</si>
  <si>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</si>
  <si>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</si>
  <si>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</si>
  <si>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</si>
  <si>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</si>
  <si>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</si>
  <si>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</si>
  <si>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</si>
  <si>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</si>
  <si>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</si>
  <si>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</si>
  <si>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</si>
  <si>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</si>
  <si>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</si>
  <si>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</si>
  <si>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</si>
  <si>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</si>
  <si>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</si>
  <si>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</si>
  <si>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</si>
  <si>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</si>
  <si>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</si>
  <si>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</si>
  <si>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</si>
  <si>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</si>
  <si>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</si>
  <si>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</si>
  <si>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</si>
  <si>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</si>
  <si>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</si>
  <si>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</si>
  <si>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</si>
  <si>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</si>
  <si>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</si>
  <si>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</si>
  <si>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</si>
  <si>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</si>
  <si>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</si>
  <si>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</si>
  <si>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</si>
  <si>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</si>
  <si>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</si>
  <si>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</si>
  <si>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</si>
  <si>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</si>
  <si>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</si>
  <si>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</si>
  <si>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</si>
  <si>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</si>
  <si>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</si>
  <si>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</si>
  <si>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</si>
  <si>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</si>
  <si>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</si>
  <si>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</si>
  <si>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</si>
  <si>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</si>
  <si>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</si>
  <si>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</si>
  <si>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</si>
  <si>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</si>
  <si>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</si>
  <si>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</si>
  <si>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</si>
  <si>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</si>
  <si>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</si>
  <si>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</si>
  <si>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</si>
  <si>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</si>
  <si>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</si>
  <si>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</si>
  <si>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</si>
  <si>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</si>
  <si>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</si>
  <si>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</si>
  <si>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</si>
  <si>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</si>
  <si>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</si>
  <si>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</si>
  <si>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</si>
  <si>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</si>
  <si>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</si>
  <si>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</si>
  <si>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</si>
  <si>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</si>
  <si>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</si>
  <si>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</si>
  <si>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</si>
  <si>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</si>
  <si>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</si>
  <si>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</si>
  <si>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</si>
  <si>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</si>
  <si>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</si>
  <si>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</si>
  <si>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</si>
  <si>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</si>
  <si>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</si>
  <si>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</si>
  <si>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</si>
  <si>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</si>
  <si>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</si>
  <si>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</si>
  <si>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</si>
  <si>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</si>
  <si>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</si>
  <si>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</si>
  <si>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</si>
  <si>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</si>
  <si>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</si>
  <si>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</si>
  <si>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</si>
  <si>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</si>
  <si>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</si>
  <si>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</si>
  <si>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</si>
  <si>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</si>
  <si>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</si>
  <si>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</si>
  <si>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</si>
  <si>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</si>
  <si>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</si>
  <si>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</si>
  <si>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</si>
  <si>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</si>
  <si>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</si>
  <si>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</si>
  <si>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</si>
  <si>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</si>
  <si>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</si>
  <si>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</si>
  <si>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</si>
  <si>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</si>
  <si>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</si>
  <si>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</si>
  <si>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</si>
  <si>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</si>
  <si>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</si>
  <si>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</si>
  <si>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</si>
  <si>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</si>
  <si>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</si>
  <si>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</si>
  <si>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</si>
  <si>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</si>
  <si>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</si>
  <si>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</si>
  <si>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</si>
  <si>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</si>
  <si>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</si>
  <si>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</si>
  <si>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</si>
  <si>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</si>
  <si>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</si>
  <si>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</si>
  <si>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</si>
  <si>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</si>
  <si>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</si>
  <si>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</si>
  <si>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</si>
  <si>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</si>
  <si>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</si>
  <si>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</si>
  <si>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</si>
  <si>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</si>
  <si>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</si>
  <si>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</si>
  <si>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</si>
  <si>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</si>
  <si>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</si>
  <si>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</si>
  <si>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</si>
  <si>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</si>
  <si>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</si>
  <si>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</si>
  <si>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</si>
  <si>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</si>
  <si>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</si>
  <si>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</si>
  <si>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</si>
  <si>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</si>
  <si>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</si>
  <si>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</si>
  <si>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</si>
  <si>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</si>
  <si>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</si>
  <si>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</si>
  <si>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</si>
  <si>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</si>
  <si>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</si>
  <si>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</si>
  <si>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</si>
  <si>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</si>
  <si>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</si>
  <si>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</si>
  <si>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</si>
  <si>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</si>
  <si>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</si>
  <si>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</si>
  <si>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</si>
  <si>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</si>
  <si>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</si>
  <si>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</si>
  <si>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</si>
  <si>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</si>
  <si>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</si>
  <si>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</si>
  <si>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</si>
  <si>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</si>
  <si>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</si>
  <si>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</si>
  <si>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</si>
  <si>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</si>
  <si>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</si>
  <si>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</si>
  <si>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</si>
  <si>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</si>
  <si>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</si>
  <si>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</si>
  <si>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</si>
  <si>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</si>
  <si>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</si>
  <si>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</si>
  <si>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</si>
  <si>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</si>
  <si>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</si>
  <si>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</si>
  <si>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</si>
  <si>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</si>
  <si>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</si>
  <si>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</si>
  <si>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</si>
  <si>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</si>
  <si>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</si>
  <si>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</si>
  <si>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</si>
  <si>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</si>
  <si>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</si>
  <si>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</si>
  <si>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</si>
  <si>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</si>
  <si>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</si>
  <si>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</si>
  <si>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</si>
  <si>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</si>
  <si>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</si>
  <si>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</si>
  <si>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</si>
  <si>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</si>
  <si>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</si>
  <si>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</si>
  <si>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</si>
  <si>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</si>
  <si>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</si>
  <si>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</si>
  <si>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</si>
  <si>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</si>
  <si>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</si>
  <si>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</si>
  <si>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</si>
  <si>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</si>
  <si>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</si>
  <si>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</si>
  <si>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</si>
  <si>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</si>
  <si>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</si>
  <si>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</si>
  <si>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</si>
  <si>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</si>
  <si>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</si>
  <si>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</si>
  <si>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</si>
  <si>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</si>
  <si>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</si>
  <si>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</si>
  <si>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</si>
  <si>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</si>
  <si>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</si>
  <si>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</si>
  <si>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</si>
  <si>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</si>
  <si>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</si>
  <si>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</si>
  <si>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</si>
  <si>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</si>
  <si>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</si>
  <si>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</si>
  <si>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</si>
  <si>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</si>
  <si>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</si>
  <si>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</si>
  <si>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</si>
  <si>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</si>
  <si>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</si>
  <si>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</si>
  <si>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</si>
  <si>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</si>
  <si>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</si>
  <si>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</si>
  <si>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</si>
  <si>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</si>
  <si>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</si>
  <si>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</si>
  <si>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</si>
  <si>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</si>
  <si>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</si>
  <si>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</si>
  <si>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</si>
  <si>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</si>
  <si>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</si>
  <si>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</si>
  <si>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</si>
  <si>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</si>
  <si>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</si>
  <si>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</si>
  <si>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</si>
  <si>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</si>
  <si>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</si>
  <si>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</si>
  <si>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</si>
  <si>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</si>
  <si>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</si>
  <si>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</si>
  <si>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</si>
  <si>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</si>
  <si>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</si>
  <si>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</si>
  <si>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</si>
  <si>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</si>
  <si>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</si>
  <si>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</si>
  <si>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</si>
  <si>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</si>
  <si>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</si>
  <si>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</si>
  <si>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</si>
  <si>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</si>
  <si>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</si>
  <si>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</si>
  <si>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</si>
  <si>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</si>
  <si>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</si>
  <si>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</si>
  <si>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</si>
  <si>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</si>
  <si>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</si>
  <si>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</si>
  <si>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</si>
  <si>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</si>
  <si>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</si>
  <si>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</si>
  <si>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</si>
  <si>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</si>
  <si>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</si>
  <si>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</si>
  <si>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</si>
  <si>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</si>
  <si>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</si>
  <si>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</si>
  <si>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</si>
  <si>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</si>
  <si>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</si>
  <si>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</si>
  <si>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</si>
  <si>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</si>
  <si>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</si>
  <si>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</si>
  <si>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</si>
  <si>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</si>
  <si>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</si>
  <si>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</si>
  <si>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</si>
  <si>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</si>
  <si>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</si>
  <si>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</si>
  <si>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</si>
  <si>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</si>
  <si>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</si>
  <si>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</si>
  <si>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</si>
  <si>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</si>
  <si>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</si>
  <si>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</si>
  <si>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</si>
  <si>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</si>
  <si>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</si>
  <si>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</si>
  <si>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</si>
  <si>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</si>
  <si>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</si>
  <si>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</si>
  <si>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</si>
  <si>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</si>
  <si>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</si>
  <si>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</si>
  <si>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</si>
  <si>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</si>
  <si>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</si>
  <si>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</si>
  <si>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</si>
  <si>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</si>
  <si>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</si>
  <si>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</si>
  <si>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</si>
  <si>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</si>
  <si>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</si>
  <si>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</si>
  <si>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</si>
  <si>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</si>
  <si>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</si>
  <si>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</si>
  <si>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</si>
  <si>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</si>
  <si>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</si>
  <si>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</si>
  <si>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</si>
  <si>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</si>
  <si>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</si>
  <si>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</si>
  <si>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</si>
  <si>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</si>
  <si>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</si>
  <si>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</si>
  <si>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</si>
  <si>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</si>
  <si>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</si>
  <si>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</si>
  <si>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</si>
  <si>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</si>
  <si>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</si>
  <si>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</si>
  <si>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</si>
  <si>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</si>
  <si>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</si>
  <si>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</si>
  <si>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</si>
  <si>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</si>
  <si>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</si>
  <si>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</si>
  <si>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</si>
  <si>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</si>
  <si>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</si>
  <si>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</si>
  <si>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</si>
  <si>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</si>
  <si>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</si>
  <si>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</si>
  <si>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</si>
  <si>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</si>
  <si>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</si>
  <si>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</si>
  <si>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</si>
  <si>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</si>
  <si>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</si>
  <si>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</si>
  <si>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</si>
  <si>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</si>
  <si>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</si>
  <si>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</si>
  <si>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</si>
  <si>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</si>
  <si>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</si>
  <si>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</si>
  <si>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</si>
  <si>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</si>
  <si>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</si>
  <si>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</si>
  <si>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</si>
  <si>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</si>
  <si>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</si>
  <si>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</si>
  <si>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</si>
  <si>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</si>
  <si>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</si>
  <si>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</si>
  <si>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</si>
  <si>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</si>
  <si>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</si>
  <si>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</si>
  <si>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</si>
  <si>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</si>
  <si>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</si>
  <si>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</si>
  <si>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</si>
  <si>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</si>
  <si>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</si>
  <si>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</si>
  <si>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</si>
  <si>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</si>
  <si>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</si>
  <si>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</si>
  <si>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</si>
  <si>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</si>
  <si>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</si>
  <si>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</si>
  <si>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</si>
  <si>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</si>
  <si>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</si>
  <si>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</si>
  <si>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</si>
  <si>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</si>
  <si>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</si>
  <si>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</si>
  <si>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</si>
  <si>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</si>
  <si>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</si>
  <si>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</si>
  <si>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</si>
  <si>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</si>
  <si>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</si>
  <si>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</si>
  <si>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</si>
  <si>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</si>
  <si>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</si>
  <si>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</si>
  <si>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</si>
  <si>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</si>
  <si>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</si>
  <si>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</si>
  <si>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</si>
  <si>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</si>
  <si>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</si>
  <si>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</si>
  <si>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</si>
  <si>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</si>
  <si>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</si>
  <si>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</si>
  <si>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</si>
  <si>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</si>
  <si>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</si>
  <si>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</si>
  <si>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</si>
  <si>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</si>
  <si>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</si>
  <si>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</si>
  <si>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</si>
  <si>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</si>
  <si>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</si>
  <si>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</si>
  <si>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</si>
  <si>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</si>
  <si>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</si>
  <si>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</si>
  <si>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</si>
  <si>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</si>
  <si>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</si>
  <si>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</si>
  <si>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</si>
  <si>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</si>
  <si>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</si>
  <si>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</si>
  <si>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</si>
  <si>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</si>
  <si>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</si>
  <si>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</si>
  <si>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</si>
  <si>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</si>
  <si>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</si>
  <si>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</si>
  <si>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</si>
  <si>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</si>
  <si>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</si>
  <si>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</si>
  <si>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</si>
  <si>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</si>
  <si>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</si>
  <si>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</si>
  <si>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</si>
  <si>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</si>
  <si>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</si>
  <si>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</si>
  <si>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</si>
  <si>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</si>
  <si>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</si>
  <si>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</si>
  <si>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</si>
  <si>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</si>
  <si>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</si>
  <si>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</si>
  <si>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</si>
  <si>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</si>
  <si>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</si>
  <si>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</si>
  <si>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</si>
  <si>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</si>
  <si>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</si>
  <si>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</si>
  <si>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</si>
  <si>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</si>
  <si>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</si>
  <si>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</si>
  <si>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</si>
  <si>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</si>
  <si>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</si>
  <si>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</si>
  <si>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</si>
  <si>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</si>
  <si>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</si>
  <si>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</si>
  <si>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</si>
  <si>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</si>
  <si>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</si>
  <si>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</si>
  <si>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</si>
  <si>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</si>
  <si>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</si>
  <si>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</si>
  <si>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</si>
  <si>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</si>
  <si>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</si>
  <si>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</si>
  <si>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</si>
  <si>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</si>
  <si>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</si>
  <si>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</si>
  <si>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</si>
  <si>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</si>
  <si>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</si>
  <si>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</si>
  <si>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</si>
  <si>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</si>
  <si>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</si>
  <si>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</si>
  <si>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</si>
  <si>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</si>
  <si>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</si>
  <si>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</si>
  <si>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</si>
  <si>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</si>
  <si>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</si>
  <si>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</si>
  <si>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</si>
  <si>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</si>
  <si>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</si>
  <si>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</si>
  <si>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20.06.2025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</si>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</sst>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1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28"/>
  <sheetViews>
    <sheetView showGridLines="0" tabSelected="1" topLeftCell="D499" zoomScaleNormal="100" zoomScaleSheetLayoutView="100" workbookViewId="0">
      <selection activeCell="X314" sqref="X314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921" t="s">
        <v>26</v>
      </c>
      <c r="E1" s="921"/>
      <c r="F1" s="921"/>
      <c r="G1" s="14" t="s">
        <v>66</v>
      </c>
      <c r="H1" s="921" t="s">
        <v>46</v>
      </c>
      <c r="I1" s="921"/>
      <c r="J1" s="921"/>
      <c r="K1" s="921"/>
      <c r="L1" s="921"/>
      <c r="M1" s="921"/>
      <c r="N1" s="921"/>
      <c r="O1" s="921"/>
      <c r="P1" s="921"/>
      <c r="Q1" s="921"/>
      <c r="R1" s="922" t="s">
        <v>67</v>
      </c>
      <c r="S1" s="923"/>
      <c r="T1" s="92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24"/>
      <c r="R2" s="924"/>
      <c r="S2" s="924"/>
      <c r="T2" s="924"/>
      <c r="U2" s="924"/>
      <c r="V2" s="924"/>
      <c r="W2" s="92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24"/>
      <c r="Q3" s="924"/>
      <c r="R3" s="924"/>
      <c r="S3" s="924"/>
      <c r="T3" s="924"/>
      <c r="U3" s="924"/>
      <c r="V3" s="924"/>
      <c r="W3" s="92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903" t="s">
        <v>8</v>
      </c>
      <c r="B5" s="903"/>
      <c r="C5" s="903"/>
      <c r="D5" s="925"/>
      <c r="E5" s="925"/>
      <c r="F5" s="926" t="s">
        <v>14</v>
      </c>
      <c r="G5" s="926"/>
      <c r="H5" s="925"/>
      <c r="I5" s="925"/>
      <c r="J5" s="925"/>
      <c r="K5" s="925"/>
      <c r="L5" s="925"/>
      <c r="M5" s="925"/>
      <c r="N5" s="72"/>
      <c r="P5" s="27" t="s">
        <v>4</v>
      </c>
      <c r="Q5" s="927">
        <v>45834</v>
      </c>
      <c r="R5" s="927"/>
      <c r="T5" s="928" t="s">
        <v>3</v>
      </c>
      <c r="U5" s="929"/>
      <c r="V5" s="930" t="s">
        <v>818</v>
      </c>
      <c r="W5" s="931"/>
      <c r="AB5" s="59"/>
      <c r="AC5" s="59"/>
      <c r="AD5" s="59"/>
      <c r="AE5" s="59"/>
    </row>
    <row r="6" spans="1:32" s="17" customFormat="1" ht="24" customHeight="1">
      <c r="A6" s="903" t="s">
        <v>1</v>
      </c>
      <c r="B6" s="903"/>
      <c r="C6" s="903"/>
      <c r="D6" s="904" t="s">
        <v>75</v>
      </c>
      <c r="E6" s="904"/>
      <c r="F6" s="904"/>
      <c r="G6" s="904"/>
      <c r="H6" s="904"/>
      <c r="I6" s="904"/>
      <c r="J6" s="904"/>
      <c r="K6" s="904"/>
      <c r="L6" s="904"/>
      <c r="M6" s="904"/>
      <c r="N6" s="73"/>
      <c r="P6" s="27" t="s">
        <v>27</v>
      </c>
      <c r="Q6" s="905" t="str">
        <f>IF(Q5=0," ",CHOOSE(WEEKDAY(Q5,2),"Понедельник","Вторник","Среда","Четверг","Пятница","Суббота","Воскресенье"))</f>
        <v>Четверг</v>
      </c>
      <c r="R6" s="905"/>
      <c r="T6" s="906" t="s">
        <v>5</v>
      </c>
      <c r="U6" s="907"/>
      <c r="V6" s="908" t="s">
        <v>69</v>
      </c>
      <c r="W6" s="909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914" t="str">
        <f>IFERROR(VLOOKUP(DeliveryAddress,Table,3,0),1)</f>
        <v>1</v>
      </c>
      <c r="E7" s="915"/>
      <c r="F7" s="915"/>
      <c r="G7" s="915"/>
      <c r="H7" s="915"/>
      <c r="I7" s="915"/>
      <c r="J7" s="915"/>
      <c r="K7" s="915"/>
      <c r="L7" s="915"/>
      <c r="M7" s="916"/>
      <c r="N7" s="74"/>
      <c r="P7" s="29"/>
      <c r="Q7" s="48"/>
      <c r="R7" s="48"/>
      <c r="T7" s="906"/>
      <c r="U7" s="907"/>
      <c r="V7" s="910"/>
      <c r="W7" s="911"/>
      <c r="AB7" s="59"/>
      <c r="AC7" s="59"/>
      <c r="AD7" s="59"/>
      <c r="AE7" s="59"/>
    </row>
    <row r="8" spans="1:32" s="17" customFormat="1" ht="25.5" customHeight="1">
      <c r="A8" s="917" t="s">
        <v>57</v>
      </c>
      <c r="B8" s="917"/>
      <c r="C8" s="917"/>
      <c r="D8" s="918" t="s">
        <v>76</v>
      </c>
      <c r="E8" s="918"/>
      <c r="F8" s="918"/>
      <c r="G8" s="918"/>
      <c r="H8" s="918"/>
      <c r="I8" s="918"/>
      <c r="J8" s="918"/>
      <c r="K8" s="918"/>
      <c r="L8" s="918"/>
      <c r="M8" s="918"/>
      <c r="N8" s="75"/>
      <c r="P8" s="27" t="s">
        <v>11</v>
      </c>
      <c r="Q8" s="901">
        <v>0.41666666666666669</v>
      </c>
      <c r="R8" s="901"/>
      <c r="T8" s="906"/>
      <c r="U8" s="907"/>
      <c r="V8" s="910"/>
      <c r="W8" s="911"/>
      <c r="AB8" s="59"/>
      <c r="AC8" s="59"/>
      <c r="AD8" s="59"/>
      <c r="AE8" s="59"/>
    </row>
    <row r="9" spans="1:32" s="17" customFormat="1" ht="39.950000000000003" customHeight="1">
      <c r="A9" s="8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93"/>
      <c r="C9" s="893"/>
      <c r="D9" s="894" t="s">
        <v>45</v>
      </c>
      <c r="E9" s="895"/>
      <c r="F9" s="8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93"/>
      <c r="H9" s="919" t="str">
        <f>IF(AND($A$9="Тип доверенности/получателя при получении в адресе перегруза:",$D$9="Разовая доверенность"),"Введите ФИО","")</f>
        <v/>
      </c>
      <c r="I9" s="919"/>
      <c r="J9" s="9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19"/>
      <c r="L9" s="919"/>
      <c r="M9" s="919"/>
      <c r="N9" s="70"/>
      <c r="P9" s="31" t="s">
        <v>15</v>
      </c>
      <c r="Q9" s="920"/>
      <c r="R9" s="920"/>
      <c r="T9" s="906"/>
      <c r="U9" s="907"/>
      <c r="V9" s="912"/>
      <c r="W9" s="9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93"/>
      <c r="C10" s="893"/>
      <c r="D10" s="894"/>
      <c r="E10" s="895"/>
      <c r="F10" s="8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93"/>
      <c r="H10" s="896" t="str">
        <f>IFERROR(VLOOKUP($D$10,Proxy,2,FALSE),"")</f>
        <v/>
      </c>
      <c r="I10" s="896"/>
      <c r="J10" s="896"/>
      <c r="K10" s="896"/>
      <c r="L10" s="896"/>
      <c r="M10" s="896"/>
      <c r="N10" s="71"/>
      <c r="P10" s="31" t="s">
        <v>32</v>
      </c>
      <c r="Q10" s="897"/>
      <c r="R10" s="897"/>
      <c r="U10" s="29" t="s">
        <v>12</v>
      </c>
      <c r="V10" s="898" t="s">
        <v>70</v>
      </c>
      <c r="W10" s="89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900"/>
      <c r="R11" s="900"/>
      <c r="U11" s="29" t="s">
        <v>28</v>
      </c>
      <c r="V11" s="879" t="s">
        <v>54</v>
      </c>
      <c r="W11" s="87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78" t="s">
        <v>71</v>
      </c>
      <c r="B12" s="878"/>
      <c r="C12" s="878"/>
      <c r="D12" s="878"/>
      <c r="E12" s="878"/>
      <c r="F12" s="878"/>
      <c r="G12" s="878"/>
      <c r="H12" s="878"/>
      <c r="I12" s="878"/>
      <c r="J12" s="878"/>
      <c r="K12" s="878"/>
      <c r="L12" s="878"/>
      <c r="M12" s="878"/>
      <c r="N12" s="76"/>
      <c r="P12" s="27" t="s">
        <v>30</v>
      </c>
      <c r="Q12" s="901"/>
      <c r="R12" s="901"/>
      <c r="S12" s="28"/>
      <c r="T12"/>
      <c r="U12" s="29" t="s">
        <v>45</v>
      </c>
      <c r="V12" s="902"/>
      <c r="W12" s="902"/>
      <c r="X12"/>
      <c r="AB12" s="59"/>
      <c r="AC12" s="59"/>
      <c r="AD12" s="59"/>
      <c r="AE12" s="59"/>
    </row>
    <row r="13" spans="1:32" s="17" customFormat="1" ht="23.25" customHeight="1">
      <c r="A13" s="878" t="s">
        <v>72</v>
      </c>
      <c r="B13" s="878"/>
      <c r="C13" s="878"/>
      <c r="D13" s="878"/>
      <c r="E13" s="878"/>
      <c r="F13" s="878"/>
      <c r="G13" s="878"/>
      <c r="H13" s="878"/>
      <c r="I13" s="878"/>
      <c r="J13" s="878"/>
      <c r="K13" s="878"/>
      <c r="L13" s="878"/>
      <c r="M13" s="878"/>
      <c r="N13" s="76"/>
      <c r="O13" s="31"/>
      <c r="P13" s="31" t="s">
        <v>31</v>
      </c>
      <c r="Q13" s="879"/>
      <c r="R13" s="87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78" t="s">
        <v>73</v>
      </c>
      <c r="B14" s="878"/>
      <c r="C14" s="878"/>
      <c r="D14" s="878"/>
      <c r="E14" s="878"/>
      <c r="F14" s="878"/>
      <c r="G14" s="878"/>
      <c r="H14" s="878"/>
      <c r="I14" s="878"/>
      <c r="J14" s="878"/>
      <c r="K14" s="878"/>
      <c r="L14" s="878"/>
      <c r="M14" s="87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80" t="s">
        <v>74</v>
      </c>
      <c r="B15" s="880"/>
      <c r="C15" s="880"/>
      <c r="D15" s="880"/>
      <c r="E15" s="880"/>
      <c r="F15" s="880"/>
      <c r="G15" s="880"/>
      <c r="H15" s="880"/>
      <c r="I15" s="880"/>
      <c r="J15" s="880"/>
      <c r="K15" s="880"/>
      <c r="L15" s="880"/>
      <c r="M15" s="880"/>
      <c r="N15" s="77"/>
      <c r="O15"/>
      <c r="P15" s="881" t="s">
        <v>60</v>
      </c>
      <c r="Q15" s="881"/>
      <c r="R15" s="881"/>
      <c r="S15" s="881"/>
      <c r="T15" s="88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82"/>
      <c r="Q16" s="882"/>
      <c r="R16" s="882"/>
      <c r="S16" s="882"/>
      <c r="T16" s="88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64" t="s">
        <v>58</v>
      </c>
      <c r="B17" s="864" t="s">
        <v>48</v>
      </c>
      <c r="C17" s="885" t="s">
        <v>47</v>
      </c>
      <c r="D17" s="887" t="s">
        <v>49</v>
      </c>
      <c r="E17" s="888"/>
      <c r="F17" s="864" t="s">
        <v>21</v>
      </c>
      <c r="G17" s="864" t="s">
        <v>24</v>
      </c>
      <c r="H17" s="864" t="s">
        <v>22</v>
      </c>
      <c r="I17" s="864" t="s">
        <v>23</v>
      </c>
      <c r="J17" s="864" t="s">
        <v>16</v>
      </c>
      <c r="K17" s="864" t="s">
        <v>65</v>
      </c>
      <c r="L17" s="864" t="s">
        <v>63</v>
      </c>
      <c r="M17" s="864" t="s">
        <v>2</v>
      </c>
      <c r="N17" s="864" t="s">
        <v>62</v>
      </c>
      <c r="O17" s="864" t="s">
        <v>25</v>
      </c>
      <c r="P17" s="887" t="s">
        <v>17</v>
      </c>
      <c r="Q17" s="891"/>
      <c r="R17" s="891"/>
      <c r="S17" s="891"/>
      <c r="T17" s="888"/>
      <c r="U17" s="883" t="s">
        <v>55</v>
      </c>
      <c r="V17" s="884"/>
      <c r="W17" s="864" t="s">
        <v>6</v>
      </c>
      <c r="X17" s="864" t="s">
        <v>41</v>
      </c>
      <c r="Y17" s="866" t="s">
        <v>53</v>
      </c>
      <c r="Z17" s="868" t="s">
        <v>18</v>
      </c>
      <c r="AA17" s="870" t="s">
        <v>59</v>
      </c>
      <c r="AB17" s="870" t="s">
        <v>19</v>
      </c>
      <c r="AC17" s="870" t="s">
        <v>64</v>
      </c>
      <c r="AD17" s="872" t="s">
        <v>56</v>
      </c>
      <c r="AE17" s="873"/>
      <c r="AF17" s="874"/>
      <c r="AG17" s="82"/>
      <c r="BD17" s="81" t="s">
        <v>61</v>
      </c>
    </row>
    <row r="18" spans="1:68" ht="14.25" customHeight="1">
      <c r="A18" s="865"/>
      <c r="B18" s="865"/>
      <c r="C18" s="886"/>
      <c r="D18" s="889"/>
      <c r="E18" s="890"/>
      <c r="F18" s="865"/>
      <c r="G18" s="865"/>
      <c r="H18" s="865"/>
      <c r="I18" s="865"/>
      <c r="J18" s="865"/>
      <c r="K18" s="865"/>
      <c r="L18" s="865"/>
      <c r="M18" s="865"/>
      <c r="N18" s="865"/>
      <c r="O18" s="865"/>
      <c r="P18" s="889"/>
      <c r="Q18" s="892"/>
      <c r="R18" s="892"/>
      <c r="S18" s="892"/>
      <c r="T18" s="890"/>
      <c r="U18" s="83" t="s">
        <v>44</v>
      </c>
      <c r="V18" s="83" t="s">
        <v>43</v>
      </c>
      <c r="W18" s="865"/>
      <c r="X18" s="865"/>
      <c r="Y18" s="867"/>
      <c r="Z18" s="869"/>
      <c r="AA18" s="871"/>
      <c r="AB18" s="871"/>
      <c r="AC18" s="871"/>
      <c r="AD18" s="875"/>
      <c r="AE18" s="876"/>
      <c r="AF18" s="877"/>
      <c r="AG18" s="82"/>
      <c r="BD18" s="81"/>
    </row>
    <row r="19" spans="1:68" ht="27.75" customHeight="1">
      <c r="A19" s="626" t="s">
        <v>77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54"/>
      <c r="AB19" s="54"/>
      <c r="AC19" s="54"/>
    </row>
    <row r="20" spans="1:68" ht="16.5" customHeight="1">
      <c r="A20" s="605" t="s">
        <v>77</v>
      </c>
      <c r="B20" s="605"/>
      <c r="C20" s="605"/>
      <c r="D20" s="605"/>
      <c r="E20" s="605"/>
      <c r="F20" s="605"/>
      <c r="G20" s="605"/>
      <c r="H20" s="605"/>
      <c r="I20" s="605"/>
      <c r="J20" s="605"/>
      <c r="K20" s="605"/>
      <c r="L20" s="605"/>
      <c r="M20" s="605"/>
      <c r="N20" s="605"/>
      <c r="O20" s="605"/>
      <c r="P20" s="605"/>
      <c r="Q20" s="605"/>
      <c r="R20" s="605"/>
      <c r="S20" s="605"/>
      <c r="T20" s="605"/>
      <c r="U20" s="605"/>
      <c r="V20" s="605"/>
      <c r="W20" s="605"/>
      <c r="X20" s="605"/>
      <c r="Y20" s="605"/>
      <c r="Z20" s="605"/>
      <c r="AA20" s="65"/>
      <c r="AB20" s="65"/>
      <c r="AC20" s="79"/>
    </row>
    <row r="21" spans="1:68" ht="14.25" customHeight="1">
      <c r="A21" s="606" t="s">
        <v>78</v>
      </c>
      <c r="B21" s="606"/>
      <c r="C21" s="606"/>
      <c r="D21" s="606"/>
      <c r="E21" s="606"/>
      <c r="F21" s="606"/>
      <c r="G21" s="606"/>
      <c r="H21" s="606"/>
      <c r="I21" s="606"/>
      <c r="J21" s="606"/>
      <c r="K21" s="606"/>
      <c r="L21" s="606"/>
      <c r="M21" s="606"/>
      <c r="N21" s="606"/>
      <c r="O21" s="606"/>
      <c r="P21" s="606"/>
      <c r="Q21" s="606"/>
      <c r="R21" s="606"/>
      <c r="S21" s="606"/>
      <c r="T21" s="606"/>
      <c r="U21" s="606"/>
      <c r="V21" s="606"/>
      <c r="W21" s="606"/>
      <c r="X21" s="606"/>
      <c r="Y21" s="606"/>
      <c r="Z21" s="606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607">
        <v>4680115886643</v>
      </c>
      <c r="E22" s="60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62" t="s">
        <v>81</v>
      </c>
      <c r="Q22" s="609"/>
      <c r="R22" s="609"/>
      <c r="S22" s="609"/>
      <c r="T22" s="61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98"/>
      <c r="B23" s="598"/>
      <c r="C23" s="598"/>
      <c r="D23" s="598"/>
      <c r="E23" s="598"/>
      <c r="F23" s="598"/>
      <c r="G23" s="598"/>
      <c r="H23" s="598"/>
      <c r="I23" s="598"/>
      <c r="J23" s="598"/>
      <c r="K23" s="598"/>
      <c r="L23" s="598"/>
      <c r="M23" s="598"/>
      <c r="N23" s="598"/>
      <c r="O23" s="604"/>
      <c r="P23" s="601" t="s">
        <v>40</v>
      </c>
      <c r="Q23" s="602"/>
      <c r="R23" s="602"/>
      <c r="S23" s="602"/>
      <c r="T23" s="602"/>
      <c r="U23" s="602"/>
      <c r="V23" s="60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98"/>
      <c r="B24" s="598"/>
      <c r="C24" s="598"/>
      <c r="D24" s="598"/>
      <c r="E24" s="598"/>
      <c r="F24" s="598"/>
      <c r="G24" s="598"/>
      <c r="H24" s="598"/>
      <c r="I24" s="598"/>
      <c r="J24" s="598"/>
      <c r="K24" s="598"/>
      <c r="L24" s="598"/>
      <c r="M24" s="598"/>
      <c r="N24" s="598"/>
      <c r="O24" s="604"/>
      <c r="P24" s="601" t="s">
        <v>40</v>
      </c>
      <c r="Q24" s="602"/>
      <c r="R24" s="602"/>
      <c r="S24" s="602"/>
      <c r="T24" s="602"/>
      <c r="U24" s="602"/>
      <c r="V24" s="60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06" t="s">
        <v>85</v>
      </c>
      <c r="B25" s="606"/>
      <c r="C25" s="606"/>
      <c r="D25" s="606"/>
      <c r="E25" s="606"/>
      <c r="F25" s="606"/>
      <c r="G25" s="606"/>
      <c r="H25" s="606"/>
      <c r="I25" s="606"/>
      <c r="J25" s="606"/>
      <c r="K25" s="606"/>
      <c r="L25" s="606"/>
      <c r="M25" s="606"/>
      <c r="N25" s="606"/>
      <c r="O25" s="606"/>
      <c r="P25" s="606"/>
      <c r="Q25" s="606"/>
      <c r="R25" s="606"/>
      <c r="S25" s="606"/>
      <c r="T25" s="606"/>
      <c r="U25" s="606"/>
      <c r="V25" s="606"/>
      <c r="W25" s="606"/>
      <c r="X25" s="606"/>
      <c r="Y25" s="606"/>
      <c r="Z25" s="606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607">
        <v>4680115885912</v>
      </c>
      <c r="E26" s="60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09"/>
      <c r="R26" s="609"/>
      <c r="S26" s="609"/>
      <c r="T26" s="61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607">
        <v>4607091388237</v>
      </c>
      <c r="E27" s="60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09"/>
      <c r="R27" s="609"/>
      <c r="S27" s="609"/>
      <c r="T27" s="61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607">
        <v>4680115886230</v>
      </c>
      <c r="E28" s="60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5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09"/>
      <c r="R28" s="609"/>
      <c r="S28" s="609"/>
      <c r="T28" s="61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607">
        <v>4680115886247</v>
      </c>
      <c r="E29" s="60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09"/>
      <c r="R29" s="609"/>
      <c r="S29" s="609"/>
      <c r="T29" s="61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607">
        <v>4680115885905</v>
      </c>
      <c r="E30" s="60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6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09"/>
      <c r="R30" s="609"/>
      <c r="S30" s="609"/>
      <c r="T30" s="61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607">
        <v>4607091388244</v>
      </c>
      <c r="E31" s="60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09"/>
      <c r="R31" s="609"/>
      <c r="S31" s="609"/>
      <c r="T31" s="61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98"/>
      <c r="B32" s="598"/>
      <c r="C32" s="598"/>
      <c r="D32" s="598"/>
      <c r="E32" s="598"/>
      <c r="F32" s="598"/>
      <c r="G32" s="598"/>
      <c r="H32" s="598"/>
      <c r="I32" s="598"/>
      <c r="J32" s="598"/>
      <c r="K32" s="598"/>
      <c r="L32" s="598"/>
      <c r="M32" s="598"/>
      <c r="N32" s="598"/>
      <c r="O32" s="604"/>
      <c r="P32" s="601" t="s">
        <v>40</v>
      </c>
      <c r="Q32" s="602"/>
      <c r="R32" s="602"/>
      <c r="S32" s="602"/>
      <c r="T32" s="602"/>
      <c r="U32" s="602"/>
      <c r="V32" s="60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98"/>
      <c r="B33" s="598"/>
      <c r="C33" s="598"/>
      <c r="D33" s="598"/>
      <c r="E33" s="598"/>
      <c r="F33" s="598"/>
      <c r="G33" s="598"/>
      <c r="H33" s="598"/>
      <c r="I33" s="598"/>
      <c r="J33" s="598"/>
      <c r="K33" s="598"/>
      <c r="L33" s="598"/>
      <c r="M33" s="598"/>
      <c r="N33" s="598"/>
      <c r="O33" s="604"/>
      <c r="P33" s="601" t="s">
        <v>40</v>
      </c>
      <c r="Q33" s="602"/>
      <c r="R33" s="602"/>
      <c r="S33" s="602"/>
      <c r="T33" s="602"/>
      <c r="U33" s="602"/>
      <c r="V33" s="60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06" t="s">
        <v>106</v>
      </c>
      <c r="B34" s="606"/>
      <c r="C34" s="606"/>
      <c r="D34" s="606"/>
      <c r="E34" s="606"/>
      <c r="F34" s="606"/>
      <c r="G34" s="606"/>
      <c r="H34" s="606"/>
      <c r="I34" s="606"/>
      <c r="J34" s="606"/>
      <c r="K34" s="606"/>
      <c r="L34" s="606"/>
      <c r="M34" s="606"/>
      <c r="N34" s="606"/>
      <c r="O34" s="606"/>
      <c r="P34" s="606"/>
      <c r="Q34" s="606"/>
      <c r="R34" s="606"/>
      <c r="S34" s="606"/>
      <c r="T34" s="606"/>
      <c r="U34" s="606"/>
      <c r="V34" s="606"/>
      <c r="W34" s="606"/>
      <c r="X34" s="606"/>
      <c r="Y34" s="606"/>
      <c r="Z34" s="606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607">
        <v>4607091388503</v>
      </c>
      <c r="E35" s="60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09"/>
      <c r="R35" s="609"/>
      <c r="S35" s="609"/>
      <c r="T35" s="61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98"/>
      <c r="B36" s="598"/>
      <c r="C36" s="598"/>
      <c r="D36" s="598"/>
      <c r="E36" s="598"/>
      <c r="F36" s="598"/>
      <c r="G36" s="598"/>
      <c r="H36" s="598"/>
      <c r="I36" s="598"/>
      <c r="J36" s="598"/>
      <c r="K36" s="598"/>
      <c r="L36" s="598"/>
      <c r="M36" s="598"/>
      <c r="N36" s="598"/>
      <c r="O36" s="604"/>
      <c r="P36" s="601" t="s">
        <v>40</v>
      </c>
      <c r="Q36" s="602"/>
      <c r="R36" s="602"/>
      <c r="S36" s="602"/>
      <c r="T36" s="602"/>
      <c r="U36" s="602"/>
      <c r="V36" s="60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98"/>
      <c r="B37" s="598"/>
      <c r="C37" s="598"/>
      <c r="D37" s="598"/>
      <c r="E37" s="598"/>
      <c r="F37" s="598"/>
      <c r="G37" s="598"/>
      <c r="H37" s="598"/>
      <c r="I37" s="598"/>
      <c r="J37" s="598"/>
      <c r="K37" s="598"/>
      <c r="L37" s="598"/>
      <c r="M37" s="598"/>
      <c r="N37" s="598"/>
      <c r="O37" s="604"/>
      <c r="P37" s="601" t="s">
        <v>40</v>
      </c>
      <c r="Q37" s="602"/>
      <c r="R37" s="602"/>
      <c r="S37" s="602"/>
      <c r="T37" s="602"/>
      <c r="U37" s="602"/>
      <c r="V37" s="60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26" t="s">
        <v>112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54"/>
      <c r="AB38" s="54"/>
      <c r="AC38" s="54"/>
    </row>
    <row r="39" spans="1:68" ht="16.5" customHeight="1">
      <c r="A39" s="605" t="s">
        <v>113</v>
      </c>
      <c r="B39" s="605"/>
      <c r="C39" s="605"/>
      <c r="D39" s="605"/>
      <c r="E39" s="605"/>
      <c r="F39" s="605"/>
      <c r="G39" s="605"/>
      <c r="H39" s="605"/>
      <c r="I39" s="605"/>
      <c r="J39" s="605"/>
      <c r="K39" s="605"/>
      <c r="L39" s="605"/>
      <c r="M39" s="605"/>
      <c r="N39" s="605"/>
      <c r="O39" s="605"/>
      <c r="P39" s="605"/>
      <c r="Q39" s="605"/>
      <c r="R39" s="605"/>
      <c r="S39" s="605"/>
      <c r="T39" s="605"/>
      <c r="U39" s="605"/>
      <c r="V39" s="605"/>
      <c r="W39" s="605"/>
      <c r="X39" s="605"/>
      <c r="Y39" s="605"/>
      <c r="Z39" s="605"/>
      <c r="AA39" s="65"/>
      <c r="AB39" s="65"/>
      <c r="AC39" s="79"/>
    </row>
    <row r="40" spans="1:68" ht="14.25" customHeight="1">
      <c r="A40" s="606" t="s">
        <v>114</v>
      </c>
      <c r="B40" s="606"/>
      <c r="C40" s="606"/>
      <c r="D40" s="606"/>
      <c r="E40" s="606"/>
      <c r="F40" s="606"/>
      <c r="G40" s="606"/>
      <c r="H40" s="606"/>
      <c r="I40" s="606"/>
      <c r="J40" s="606"/>
      <c r="K40" s="606"/>
      <c r="L40" s="606"/>
      <c r="M40" s="606"/>
      <c r="N40" s="606"/>
      <c r="O40" s="606"/>
      <c r="P40" s="606"/>
      <c r="Q40" s="606"/>
      <c r="R40" s="606"/>
      <c r="S40" s="606"/>
      <c r="T40" s="606"/>
      <c r="U40" s="606"/>
      <c r="V40" s="606"/>
      <c r="W40" s="606"/>
      <c r="X40" s="606"/>
      <c r="Y40" s="606"/>
      <c r="Z40" s="606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607">
        <v>4607091385670</v>
      </c>
      <c r="E41" s="60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5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09"/>
      <c r="R41" s="609"/>
      <c r="S41" s="609"/>
      <c r="T41" s="61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4301011565</v>
      </c>
      <c r="D42" s="607">
        <v>4680115882539</v>
      </c>
      <c r="E42" s="607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85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09"/>
      <c r="R42" s="609"/>
      <c r="S42" s="609"/>
      <c r="T42" s="61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123</v>
      </c>
      <c r="B43" s="63" t="s">
        <v>124</v>
      </c>
      <c r="C43" s="36">
        <v>4301011382</v>
      </c>
      <c r="D43" s="607">
        <v>4607091385687</v>
      </c>
      <c r="E43" s="607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8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09"/>
      <c r="R43" s="609"/>
      <c r="S43" s="609"/>
      <c r="T43" s="61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598"/>
      <c r="B44" s="598"/>
      <c r="C44" s="598"/>
      <c r="D44" s="598"/>
      <c r="E44" s="598"/>
      <c r="F44" s="598"/>
      <c r="G44" s="598"/>
      <c r="H44" s="598"/>
      <c r="I44" s="598"/>
      <c r="J44" s="598"/>
      <c r="K44" s="598"/>
      <c r="L44" s="598"/>
      <c r="M44" s="598"/>
      <c r="N44" s="598"/>
      <c r="O44" s="604"/>
      <c r="P44" s="601" t="s">
        <v>40</v>
      </c>
      <c r="Q44" s="602"/>
      <c r="R44" s="602"/>
      <c r="S44" s="602"/>
      <c r="T44" s="602"/>
      <c r="U44" s="602"/>
      <c r="V44" s="603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598"/>
      <c r="B45" s="598"/>
      <c r="C45" s="598"/>
      <c r="D45" s="598"/>
      <c r="E45" s="598"/>
      <c r="F45" s="598"/>
      <c r="G45" s="598"/>
      <c r="H45" s="598"/>
      <c r="I45" s="598"/>
      <c r="J45" s="598"/>
      <c r="K45" s="598"/>
      <c r="L45" s="598"/>
      <c r="M45" s="598"/>
      <c r="N45" s="598"/>
      <c r="O45" s="604"/>
      <c r="P45" s="601" t="s">
        <v>40</v>
      </c>
      <c r="Q45" s="602"/>
      <c r="R45" s="602"/>
      <c r="S45" s="602"/>
      <c r="T45" s="602"/>
      <c r="U45" s="602"/>
      <c r="V45" s="603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606" t="s">
        <v>85</v>
      </c>
      <c r="B46" s="606"/>
      <c r="C46" s="606"/>
      <c r="D46" s="606"/>
      <c r="E46" s="606"/>
      <c r="F46" s="606"/>
      <c r="G46" s="606"/>
      <c r="H46" s="606"/>
      <c r="I46" s="606"/>
      <c r="J46" s="606"/>
      <c r="K46" s="606"/>
      <c r="L46" s="606"/>
      <c r="M46" s="606"/>
      <c r="N46" s="606"/>
      <c r="O46" s="606"/>
      <c r="P46" s="606"/>
      <c r="Q46" s="606"/>
      <c r="R46" s="606"/>
      <c r="S46" s="606"/>
      <c r="T46" s="606"/>
      <c r="U46" s="606"/>
      <c r="V46" s="606"/>
      <c r="W46" s="606"/>
      <c r="X46" s="606"/>
      <c r="Y46" s="606"/>
      <c r="Z46" s="606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607">
        <v>4680115884915</v>
      </c>
      <c r="E47" s="607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5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09"/>
      <c r="R47" s="609"/>
      <c r="S47" s="609"/>
      <c r="T47" s="610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598"/>
      <c r="B48" s="598"/>
      <c r="C48" s="598"/>
      <c r="D48" s="598"/>
      <c r="E48" s="598"/>
      <c r="F48" s="598"/>
      <c r="G48" s="598"/>
      <c r="H48" s="598"/>
      <c r="I48" s="598"/>
      <c r="J48" s="598"/>
      <c r="K48" s="598"/>
      <c r="L48" s="598"/>
      <c r="M48" s="598"/>
      <c r="N48" s="598"/>
      <c r="O48" s="604"/>
      <c r="P48" s="601" t="s">
        <v>40</v>
      </c>
      <c r="Q48" s="602"/>
      <c r="R48" s="602"/>
      <c r="S48" s="602"/>
      <c r="T48" s="602"/>
      <c r="U48" s="602"/>
      <c r="V48" s="603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598"/>
      <c r="B49" s="598"/>
      <c r="C49" s="598"/>
      <c r="D49" s="598"/>
      <c r="E49" s="598"/>
      <c r="F49" s="598"/>
      <c r="G49" s="598"/>
      <c r="H49" s="598"/>
      <c r="I49" s="598"/>
      <c r="J49" s="598"/>
      <c r="K49" s="598"/>
      <c r="L49" s="598"/>
      <c r="M49" s="598"/>
      <c r="N49" s="598"/>
      <c r="O49" s="604"/>
      <c r="P49" s="601" t="s">
        <v>40</v>
      </c>
      <c r="Q49" s="602"/>
      <c r="R49" s="602"/>
      <c r="S49" s="602"/>
      <c r="T49" s="602"/>
      <c r="U49" s="602"/>
      <c r="V49" s="603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605" t="s">
        <v>130</v>
      </c>
      <c r="B50" s="605"/>
      <c r="C50" s="605"/>
      <c r="D50" s="605"/>
      <c r="E50" s="605"/>
      <c r="F50" s="605"/>
      <c r="G50" s="605"/>
      <c r="H50" s="605"/>
      <c r="I50" s="605"/>
      <c r="J50" s="605"/>
      <c r="K50" s="605"/>
      <c r="L50" s="605"/>
      <c r="M50" s="605"/>
      <c r="N50" s="605"/>
      <c r="O50" s="605"/>
      <c r="P50" s="605"/>
      <c r="Q50" s="605"/>
      <c r="R50" s="605"/>
      <c r="S50" s="605"/>
      <c r="T50" s="605"/>
      <c r="U50" s="605"/>
      <c r="V50" s="605"/>
      <c r="W50" s="605"/>
      <c r="X50" s="605"/>
      <c r="Y50" s="605"/>
      <c r="Z50" s="605"/>
      <c r="AA50" s="65"/>
      <c r="AB50" s="65"/>
      <c r="AC50" s="79"/>
    </row>
    <row r="51" spans="1:68" ht="14.25" customHeight="1">
      <c r="A51" s="606" t="s">
        <v>114</v>
      </c>
      <c r="B51" s="606"/>
      <c r="C51" s="606"/>
      <c r="D51" s="606"/>
      <c r="E51" s="606"/>
      <c r="F51" s="606"/>
      <c r="G51" s="606"/>
      <c r="H51" s="606"/>
      <c r="I51" s="606"/>
      <c r="J51" s="606"/>
      <c r="K51" s="606"/>
      <c r="L51" s="606"/>
      <c r="M51" s="606"/>
      <c r="N51" s="606"/>
      <c r="O51" s="606"/>
      <c r="P51" s="606"/>
      <c r="Q51" s="606"/>
      <c r="R51" s="606"/>
      <c r="S51" s="606"/>
      <c r="T51" s="606"/>
      <c r="U51" s="606"/>
      <c r="V51" s="606"/>
      <c r="W51" s="606"/>
      <c r="X51" s="606"/>
      <c r="Y51" s="606"/>
      <c r="Z51" s="606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607">
        <v>4680115885882</v>
      </c>
      <c r="E52" s="607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4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09"/>
      <c r="R52" s="609"/>
      <c r="S52" s="609"/>
      <c r="T52" s="61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607">
        <v>4680115881426</v>
      </c>
      <c r="E53" s="607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09"/>
      <c r="R53" s="609"/>
      <c r="S53" s="609"/>
      <c r="T53" s="61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607">
        <v>4680115880283</v>
      </c>
      <c r="E54" s="607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5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09"/>
      <c r="R54" s="609"/>
      <c r="S54" s="609"/>
      <c r="T54" s="61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607">
        <v>4680115881525</v>
      </c>
      <c r="E55" s="607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09"/>
      <c r="R55" s="609"/>
      <c r="S55" s="609"/>
      <c r="T55" s="61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607">
        <v>4680115885899</v>
      </c>
      <c r="E56" s="607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4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09"/>
      <c r="R56" s="609"/>
      <c r="S56" s="609"/>
      <c r="T56" s="61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607">
        <v>4680115881419</v>
      </c>
      <c r="E57" s="607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4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09"/>
      <c r="R57" s="609"/>
      <c r="S57" s="609"/>
      <c r="T57" s="61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598"/>
      <c r="B58" s="598"/>
      <c r="C58" s="598"/>
      <c r="D58" s="598"/>
      <c r="E58" s="598"/>
      <c r="F58" s="598"/>
      <c r="G58" s="598"/>
      <c r="H58" s="598"/>
      <c r="I58" s="598"/>
      <c r="J58" s="598"/>
      <c r="K58" s="598"/>
      <c r="L58" s="598"/>
      <c r="M58" s="598"/>
      <c r="N58" s="598"/>
      <c r="O58" s="604"/>
      <c r="P58" s="601" t="s">
        <v>40</v>
      </c>
      <c r="Q58" s="602"/>
      <c r="R58" s="602"/>
      <c r="S58" s="602"/>
      <c r="T58" s="602"/>
      <c r="U58" s="602"/>
      <c r="V58" s="603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>
      <c r="A59" s="598"/>
      <c r="B59" s="598"/>
      <c r="C59" s="598"/>
      <c r="D59" s="598"/>
      <c r="E59" s="598"/>
      <c r="F59" s="598"/>
      <c r="G59" s="598"/>
      <c r="H59" s="598"/>
      <c r="I59" s="598"/>
      <c r="J59" s="598"/>
      <c r="K59" s="598"/>
      <c r="L59" s="598"/>
      <c r="M59" s="598"/>
      <c r="N59" s="598"/>
      <c r="O59" s="604"/>
      <c r="P59" s="601" t="s">
        <v>40</v>
      </c>
      <c r="Q59" s="602"/>
      <c r="R59" s="602"/>
      <c r="S59" s="602"/>
      <c r="T59" s="602"/>
      <c r="U59" s="602"/>
      <c r="V59" s="603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>
      <c r="A60" s="606" t="s">
        <v>150</v>
      </c>
      <c r="B60" s="606"/>
      <c r="C60" s="606"/>
      <c r="D60" s="606"/>
      <c r="E60" s="606"/>
      <c r="F60" s="606"/>
      <c r="G60" s="606"/>
      <c r="H60" s="606"/>
      <c r="I60" s="606"/>
      <c r="J60" s="606"/>
      <c r="K60" s="606"/>
      <c r="L60" s="606"/>
      <c r="M60" s="606"/>
      <c r="N60" s="606"/>
      <c r="O60" s="606"/>
      <c r="P60" s="606"/>
      <c r="Q60" s="606"/>
      <c r="R60" s="606"/>
      <c r="S60" s="606"/>
      <c r="T60" s="606"/>
      <c r="U60" s="606"/>
      <c r="V60" s="606"/>
      <c r="W60" s="606"/>
      <c r="X60" s="606"/>
      <c r="Y60" s="606"/>
      <c r="Z60" s="606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607">
        <v>4680115881440</v>
      </c>
      <c r="E61" s="607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4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09"/>
      <c r="R61" s="609"/>
      <c r="S61" s="609"/>
      <c r="T61" s="61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607">
        <v>4680115882751</v>
      </c>
      <c r="E62" s="607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4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09"/>
      <c r="R62" s="609"/>
      <c r="S62" s="609"/>
      <c r="T62" s="61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607">
        <v>4680115885950</v>
      </c>
      <c r="E63" s="607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4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09"/>
      <c r="R63" s="609"/>
      <c r="S63" s="609"/>
      <c r="T63" s="61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607">
        <v>4680115881433</v>
      </c>
      <c r="E64" s="607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09"/>
      <c r="R64" s="609"/>
      <c r="S64" s="609"/>
      <c r="T64" s="610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598"/>
      <c r="B65" s="598"/>
      <c r="C65" s="598"/>
      <c r="D65" s="598"/>
      <c r="E65" s="598"/>
      <c r="F65" s="598"/>
      <c r="G65" s="598"/>
      <c r="H65" s="598"/>
      <c r="I65" s="598"/>
      <c r="J65" s="598"/>
      <c r="K65" s="598"/>
      <c r="L65" s="598"/>
      <c r="M65" s="598"/>
      <c r="N65" s="598"/>
      <c r="O65" s="604"/>
      <c r="P65" s="601" t="s">
        <v>40</v>
      </c>
      <c r="Q65" s="602"/>
      <c r="R65" s="602"/>
      <c r="S65" s="602"/>
      <c r="T65" s="602"/>
      <c r="U65" s="602"/>
      <c r="V65" s="603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>
      <c r="A66" s="598"/>
      <c r="B66" s="598"/>
      <c r="C66" s="598"/>
      <c r="D66" s="598"/>
      <c r="E66" s="598"/>
      <c r="F66" s="598"/>
      <c r="G66" s="598"/>
      <c r="H66" s="598"/>
      <c r="I66" s="598"/>
      <c r="J66" s="598"/>
      <c r="K66" s="598"/>
      <c r="L66" s="598"/>
      <c r="M66" s="598"/>
      <c r="N66" s="598"/>
      <c r="O66" s="604"/>
      <c r="P66" s="601" t="s">
        <v>40</v>
      </c>
      <c r="Q66" s="602"/>
      <c r="R66" s="602"/>
      <c r="S66" s="602"/>
      <c r="T66" s="602"/>
      <c r="U66" s="602"/>
      <c r="V66" s="603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>
      <c r="A67" s="606" t="s">
        <v>78</v>
      </c>
      <c r="B67" s="606"/>
      <c r="C67" s="606"/>
      <c r="D67" s="606"/>
      <c r="E67" s="606"/>
      <c r="F67" s="606"/>
      <c r="G67" s="606"/>
      <c r="H67" s="606"/>
      <c r="I67" s="606"/>
      <c r="J67" s="606"/>
      <c r="K67" s="606"/>
      <c r="L67" s="606"/>
      <c r="M67" s="606"/>
      <c r="N67" s="606"/>
      <c r="O67" s="606"/>
      <c r="P67" s="606"/>
      <c r="Q67" s="606"/>
      <c r="R67" s="606"/>
      <c r="S67" s="606"/>
      <c r="T67" s="606"/>
      <c r="U67" s="606"/>
      <c r="V67" s="606"/>
      <c r="W67" s="606"/>
      <c r="X67" s="606"/>
      <c r="Y67" s="606"/>
      <c r="Z67" s="606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607">
        <v>4680115885073</v>
      </c>
      <c r="E68" s="60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09"/>
      <c r="R68" s="609"/>
      <c r="S68" s="609"/>
      <c r="T68" s="61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607">
        <v>4680115885059</v>
      </c>
      <c r="E69" s="60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09"/>
      <c r="R69" s="609"/>
      <c r="S69" s="609"/>
      <c r="T69" s="61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607">
        <v>4680115885097</v>
      </c>
      <c r="E70" s="60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4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09"/>
      <c r="R70" s="609"/>
      <c r="S70" s="609"/>
      <c r="T70" s="61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598"/>
      <c r="B71" s="598"/>
      <c r="C71" s="598"/>
      <c r="D71" s="598"/>
      <c r="E71" s="598"/>
      <c r="F71" s="598"/>
      <c r="G71" s="598"/>
      <c r="H71" s="598"/>
      <c r="I71" s="598"/>
      <c r="J71" s="598"/>
      <c r="K71" s="598"/>
      <c r="L71" s="598"/>
      <c r="M71" s="598"/>
      <c r="N71" s="598"/>
      <c r="O71" s="604"/>
      <c r="P71" s="601" t="s">
        <v>40</v>
      </c>
      <c r="Q71" s="602"/>
      <c r="R71" s="602"/>
      <c r="S71" s="602"/>
      <c r="T71" s="602"/>
      <c r="U71" s="602"/>
      <c r="V71" s="603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598"/>
      <c r="B72" s="598"/>
      <c r="C72" s="598"/>
      <c r="D72" s="598"/>
      <c r="E72" s="598"/>
      <c r="F72" s="598"/>
      <c r="G72" s="598"/>
      <c r="H72" s="598"/>
      <c r="I72" s="598"/>
      <c r="J72" s="598"/>
      <c r="K72" s="598"/>
      <c r="L72" s="598"/>
      <c r="M72" s="598"/>
      <c r="N72" s="598"/>
      <c r="O72" s="604"/>
      <c r="P72" s="601" t="s">
        <v>40</v>
      </c>
      <c r="Q72" s="602"/>
      <c r="R72" s="602"/>
      <c r="S72" s="602"/>
      <c r="T72" s="602"/>
      <c r="U72" s="602"/>
      <c r="V72" s="603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606" t="s">
        <v>85</v>
      </c>
      <c r="B73" s="606"/>
      <c r="C73" s="606"/>
      <c r="D73" s="606"/>
      <c r="E73" s="606"/>
      <c r="F73" s="606"/>
      <c r="G73" s="606"/>
      <c r="H73" s="606"/>
      <c r="I73" s="606"/>
      <c r="J73" s="606"/>
      <c r="K73" s="606"/>
      <c r="L73" s="606"/>
      <c r="M73" s="606"/>
      <c r="N73" s="606"/>
      <c r="O73" s="606"/>
      <c r="P73" s="606"/>
      <c r="Q73" s="606"/>
      <c r="R73" s="606"/>
      <c r="S73" s="606"/>
      <c r="T73" s="606"/>
      <c r="U73" s="606"/>
      <c r="V73" s="606"/>
      <c r="W73" s="606"/>
      <c r="X73" s="606"/>
      <c r="Y73" s="606"/>
      <c r="Z73" s="606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607">
        <v>4680115881891</v>
      </c>
      <c r="E74" s="607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09"/>
      <c r="R74" s="609"/>
      <c r="S74" s="609"/>
      <c r="T74" s="61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607">
        <v>4680115885769</v>
      </c>
      <c r="E75" s="607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3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09"/>
      <c r="R75" s="609"/>
      <c r="S75" s="609"/>
      <c r="T75" s="61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607">
        <v>4680115884410</v>
      </c>
      <c r="E76" s="607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3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09"/>
      <c r="R76" s="609"/>
      <c r="S76" s="609"/>
      <c r="T76" s="61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607">
        <v>4680115884311</v>
      </c>
      <c r="E77" s="607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09"/>
      <c r="R77" s="609"/>
      <c r="S77" s="609"/>
      <c r="T77" s="61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607">
        <v>4680115885929</v>
      </c>
      <c r="E78" s="607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09"/>
      <c r="R78" s="609"/>
      <c r="S78" s="609"/>
      <c r="T78" s="61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607">
        <v>4680115884403</v>
      </c>
      <c r="E79" s="607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09"/>
      <c r="R79" s="609"/>
      <c r="S79" s="609"/>
      <c r="T79" s="61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598"/>
      <c r="B80" s="598"/>
      <c r="C80" s="598"/>
      <c r="D80" s="598"/>
      <c r="E80" s="598"/>
      <c r="F80" s="598"/>
      <c r="G80" s="598"/>
      <c r="H80" s="598"/>
      <c r="I80" s="598"/>
      <c r="J80" s="598"/>
      <c r="K80" s="598"/>
      <c r="L80" s="598"/>
      <c r="M80" s="598"/>
      <c r="N80" s="598"/>
      <c r="O80" s="604"/>
      <c r="P80" s="601" t="s">
        <v>40</v>
      </c>
      <c r="Q80" s="602"/>
      <c r="R80" s="602"/>
      <c r="S80" s="602"/>
      <c r="T80" s="602"/>
      <c r="U80" s="602"/>
      <c r="V80" s="603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>
      <c r="A81" s="598"/>
      <c r="B81" s="598"/>
      <c r="C81" s="598"/>
      <c r="D81" s="598"/>
      <c r="E81" s="598"/>
      <c r="F81" s="598"/>
      <c r="G81" s="598"/>
      <c r="H81" s="598"/>
      <c r="I81" s="598"/>
      <c r="J81" s="598"/>
      <c r="K81" s="598"/>
      <c r="L81" s="598"/>
      <c r="M81" s="598"/>
      <c r="N81" s="598"/>
      <c r="O81" s="604"/>
      <c r="P81" s="601" t="s">
        <v>40</v>
      </c>
      <c r="Q81" s="602"/>
      <c r="R81" s="602"/>
      <c r="S81" s="602"/>
      <c r="T81" s="602"/>
      <c r="U81" s="602"/>
      <c r="V81" s="603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>
      <c r="A82" s="606" t="s">
        <v>185</v>
      </c>
      <c r="B82" s="606"/>
      <c r="C82" s="606"/>
      <c r="D82" s="606"/>
      <c r="E82" s="606"/>
      <c r="F82" s="606"/>
      <c r="G82" s="606"/>
      <c r="H82" s="606"/>
      <c r="I82" s="606"/>
      <c r="J82" s="606"/>
      <c r="K82" s="606"/>
      <c r="L82" s="606"/>
      <c r="M82" s="606"/>
      <c r="N82" s="606"/>
      <c r="O82" s="606"/>
      <c r="P82" s="606"/>
      <c r="Q82" s="606"/>
      <c r="R82" s="606"/>
      <c r="S82" s="606"/>
      <c r="T82" s="606"/>
      <c r="U82" s="606"/>
      <c r="V82" s="606"/>
      <c r="W82" s="606"/>
      <c r="X82" s="606"/>
      <c r="Y82" s="606"/>
      <c r="Z82" s="606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607">
        <v>4680115881532</v>
      </c>
      <c r="E83" s="607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3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09"/>
      <c r="R83" s="609"/>
      <c r="S83" s="609"/>
      <c r="T83" s="610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607">
        <v>4680115881464</v>
      </c>
      <c r="E84" s="607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09"/>
      <c r="R84" s="609"/>
      <c r="S84" s="609"/>
      <c r="T84" s="61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598"/>
      <c r="B85" s="598"/>
      <c r="C85" s="598"/>
      <c r="D85" s="598"/>
      <c r="E85" s="598"/>
      <c r="F85" s="598"/>
      <c r="G85" s="598"/>
      <c r="H85" s="598"/>
      <c r="I85" s="598"/>
      <c r="J85" s="598"/>
      <c r="K85" s="598"/>
      <c r="L85" s="598"/>
      <c r="M85" s="598"/>
      <c r="N85" s="598"/>
      <c r="O85" s="604"/>
      <c r="P85" s="601" t="s">
        <v>40</v>
      </c>
      <c r="Q85" s="602"/>
      <c r="R85" s="602"/>
      <c r="S85" s="602"/>
      <c r="T85" s="602"/>
      <c r="U85" s="602"/>
      <c r="V85" s="603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>
      <c r="A86" s="598"/>
      <c r="B86" s="598"/>
      <c r="C86" s="598"/>
      <c r="D86" s="598"/>
      <c r="E86" s="598"/>
      <c r="F86" s="598"/>
      <c r="G86" s="598"/>
      <c r="H86" s="598"/>
      <c r="I86" s="598"/>
      <c r="J86" s="598"/>
      <c r="K86" s="598"/>
      <c r="L86" s="598"/>
      <c r="M86" s="598"/>
      <c r="N86" s="598"/>
      <c r="O86" s="604"/>
      <c r="P86" s="601" t="s">
        <v>40</v>
      </c>
      <c r="Q86" s="602"/>
      <c r="R86" s="602"/>
      <c r="S86" s="602"/>
      <c r="T86" s="602"/>
      <c r="U86" s="602"/>
      <c r="V86" s="603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>
      <c r="A87" s="605" t="s">
        <v>192</v>
      </c>
      <c r="B87" s="605"/>
      <c r="C87" s="605"/>
      <c r="D87" s="605"/>
      <c r="E87" s="605"/>
      <c r="F87" s="605"/>
      <c r="G87" s="605"/>
      <c r="H87" s="605"/>
      <c r="I87" s="605"/>
      <c r="J87" s="605"/>
      <c r="K87" s="605"/>
      <c r="L87" s="605"/>
      <c r="M87" s="605"/>
      <c r="N87" s="605"/>
      <c r="O87" s="605"/>
      <c r="P87" s="605"/>
      <c r="Q87" s="605"/>
      <c r="R87" s="605"/>
      <c r="S87" s="605"/>
      <c r="T87" s="605"/>
      <c r="U87" s="605"/>
      <c r="V87" s="605"/>
      <c r="W87" s="605"/>
      <c r="X87" s="605"/>
      <c r="Y87" s="605"/>
      <c r="Z87" s="605"/>
      <c r="AA87" s="65"/>
      <c r="AB87" s="65"/>
      <c r="AC87" s="79"/>
    </row>
    <row r="88" spans="1:68" ht="14.25" customHeight="1">
      <c r="A88" s="606" t="s">
        <v>114</v>
      </c>
      <c r="B88" s="606"/>
      <c r="C88" s="606"/>
      <c r="D88" s="606"/>
      <c r="E88" s="606"/>
      <c r="F88" s="606"/>
      <c r="G88" s="606"/>
      <c r="H88" s="606"/>
      <c r="I88" s="606"/>
      <c r="J88" s="606"/>
      <c r="K88" s="606"/>
      <c r="L88" s="606"/>
      <c r="M88" s="606"/>
      <c r="N88" s="606"/>
      <c r="O88" s="606"/>
      <c r="P88" s="606"/>
      <c r="Q88" s="606"/>
      <c r="R88" s="606"/>
      <c r="S88" s="606"/>
      <c r="T88" s="606"/>
      <c r="U88" s="606"/>
      <c r="V88" s="606"/>
      <c r="W88" s="606"/>
      <c r="X88" s="606"/>
      <c r="Y88" s="606"/>
      <c r="Z88" s="606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607">
        <v>4680115881327</v>
      </c>
      <c r="E89" s="607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09"/>
      <c r="R89" s="609"/>
      <c r="S89" s="609"/>
      <c r="T89" s="610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>
      <c r="A90" s="63" t="s">
        <v>196</v>
      </c>
      <c r="B90" s="63" t="s">
        <v>197</v>
      </c>
      <c r="C90" s="36">
        <v>4301011476</v>
      </c>
      <c r="D90" s="607">
        <v>4680115881518</v>
      </c>
      <c r="E90" s="607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8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09"/>
      <c r="R90" s="609"/>
      <c r="S90" s="609"/>
      <c r="T90" s="61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607">
        <v>4680115881303</v>
      </c>
      <c r="E91" s="607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8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09"/>
      <c r="R91" s="609"/>
      <c r="S91" s="609"/>
      <c r="T91" s="61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598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604"/>
      <c r="P92" s="601" t="s">
        <v>40</v>
      </c>
      <c r="Q92" s="602"/>
      <c r="R92" s="602"/>
      <c r="S92" s="602"/>
      <c r="T92" s="602"/>
      <c r="U92" s="602"/>
      <c r="V92" s="603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>
      <c r="A93" s="598"/>
      <c r="B93" s="598"/>
      <c r="C93" s="598"/>
      <c r="D93" s="598"/>
      <c r="E93" s="598"/>
      <c r="F93" s="598"/>
      <c r="G93" s="598"/>
      <c r="H93" s="598"/>
      <c r="I93" s="598"/>
      <c r="J93" s="598"/>
      <c r="K93" s="598"/>
      <c r="L93" s="598"/>
      <c r="M93" s="598"/>
      <c r="N93" s="598"/>
      <c r="O93" s="604"/>
      <c r="P93" s="601" t="s">
        <v>40</v>
      </c>
      <c r="Q93" s="602"/>
      <c r="R93" s="602"/>
      <c r="S93" s="602"/>
      <c r="T93" s="602"/>
      <c r="U93" s="602"/>
      <c r="V93" s="603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>
      <c r="A94" s="606" t="s">
        <v>85</v>
      </c>
      <c r="B94" s="606"/>
      <c r="C94" s="606"/>
      <c r="D94" s="606"/>
      <c r="E94" s="606"/>
      <c r="F94" s="606"/>
      <c r="G94" s="606"/>
      <c r="H94" s="606"/>
      <c r="I94" s="606"/>
      <c r="J94" s="606"/>
      <c r="K94" s="606"/>
      <c r="L94" s="606"/>
      <c r="M94" s="606"/>
      <c r="N94" s="606"/>
      <c r="O94" s="606"/>
      <c r="P94" s="606"/>
      <c r="Q94" s="606"/>
      <c r="R94" s="606"/>
      <c r="S94" s="606"/>
      <c r="T94" s="606"/>
      <c r="U94" s="606"/>
      <c r="V94" s="606"/>
      <c r="W94" s="606"/>
      <c r="X94" s="606"/>
      <c r="Y94" s="606"/>
      <c r="Z94" s="606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607">
        <v>4607091386967</v>
      </c>
      <c r="E95" s="607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829" t="s">
        <v>202</v>
      </c>
      <c r="Q95" s="609"/>
      <c r="R95" s="609"/>
      <c r="S95" s="609"/>
      <c r="T95" s="61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>
      <c r="A96" s="63" t="s">
        <v>200</v>
      </c>
      <c r="B96" s="63" t="s">
        <v>204</v>
      </c>
      <c r="C96" s="36">
        <v>4301051437</v>
      </c>
      <c r="D96" s="607">
        <v>4607091386967</v>
      </c>
      <c r="E96" s="60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09"/>
      <c r="R96" s="609"/>
      <c r="S96" s="609"/>
      <c r="T96" s="61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>
      <c r="A97" s="63" t="s">
        <v>205</v>
      </c>
      <c r="B97" s="63" t="s">
        <v>206</v>
      </c>
      <c r="C97" s="36">
        <v>4301051788</v>
      </c>
      <c r="D97" s="607">
        <v>4680115884953</v>
      </c>
      <c r="E97" s="607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8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09"/>
      <c r="R97" s="609"/>
      <c r="S97" s="609"/>
      <c r="T97" s="61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4301051718</v>
      </c>
      <c r="D98" s="607">
        <v>4607091385731</v>
      </c>
      <c r="E98" s="607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8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09"/>
      <c r="R98" s="609"/>
      <c r="S98" s="609"/>
      <c r="T98" s="61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208</v>
      </c>
      <c r="B99" s="63" t="s">
        <v>210</v>
      </c>
      <c r="C99" s="36">
        <v>4301052039</v>
      </c>
      <c r="D99" s="607">
        <v>4607091385731</v>
      </c>
      <c r="E99" s="607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8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09"/>
      <c r="R99" s="609"/>
      <c r="S99" s="609"/>
      <c r="T99" s="61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>
      <c r="A100" s="63" t="s">
        <v>212</v>
      </c>
      <c r="B100" s="63" t="s">
        <v>213</v>
      </c>
      <c r="C100" s="36">
        <v>4301051438</v>
      </c>
      <c r="D100" s="607">
        <v>4680115880894</v>
      </c>
      <c r="E100" s="607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2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09"/>
      <c r="R100" s="609"/>
      <c r="S100" s="609"/>
      <c r="T100" s="61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>
      <c r="A101" s="598"/>
      <c r="B101" s="598"/>
      <c r="C101" s="598"/>
      <c r="D101" s="598"/>
      <c r="E101" s="598"/>
      <c r="F101" s="598"/>
      <c r="G101" s="598"/>
      <c r="H101" s="598"/>
      <c r="I101" s="598"/>
      <c r="J101" s="598"/>
      <c r="K101" s="598"/>
      <c r="L101" s="598"/>
      <c r="M101" s="598"/>
      <c r="N101" s="598"/>
      <c r="O101" s="604"/>
      <c r="P101" s="601" t="s">
        <v>40</v>
      </c>
      <c r="Q101" s="602"/>
      <c r="R101" s="602"/>
      <c r="S101" s="602"/>
      <c r="T101" s="602"/>
      <c r="U101" s="602"/>
      <c r="V101" s="603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>
      <c r="A102" s="598"/>
      <c r="B102" s="598"/>
      <c r="C102" s="598"/>
      <c r="D102" s="598"/>
      <c r="E102" s="598"/>
      <c r="F102" s="598"/>
      <c r="G102" s="598"/>
      <c r="H102" s="598"/>
      <c r="I102" s="598"/>
      <c r="J102" s="598"/>
      <c r="K102" s="598"/>
      <c r="L102" s="598"/>
      <c r="M102" s="598"/>
      <c r="N102" s="598"/>
      <c r="O102" s="604"/>
      <c r="P102" s="601" t="s">
        <v>40</v>
      </c>
      <c r="Q102" s="602"/>
      <c r="R102" s="602"/>
      <c r="S102" s="602"/>
      <c r="T102" s="602"/>
      <c r="U102" s="602"/>
      <c r="V102" s="603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>
      <c r="A103" s="605" t="s">
        <v>215</v>
      </c>
      <c r="B103" s="605"/>
      <c r="C103" s="605"/>
      <c r="D103" s="605"/>
      <c r="E103" s="605"/>
      <c r="F103" s="605"/>
      <c r="G103" s="605"/>
      <c r="H103" s="605"/>
      <c r="I103" s="605"/>
      <c r="J103" s="605"/>
      <c r="K103" s="605"/>
      <c r="L103" s="605"/>
      <c r="M103" s="605"/>
      <c r="N103" s="605"/>
      <c r="O103" s="605"/>
      <c r="P103" s="605"/>
      <c r="Q103" s="605"/>
      <c r="R103" s="605"/>
      <c r="S103" s="605"/>
      <c r="T103" s="605"/>
      <c r="U103" s="605"/>
      <c r="V103" s="605"/>
      <c r="W103" s="605"/>
      <c r="X103" s="605"/>
      <c r="Y103" s="605"/>
      <c r="Z103" s="605"/>
      <c r="AA103" s="65"/>
      <c r="AB103" s="65"/>
      <c r="AC103" s="79"/>
    </row>
    <row r="104" spans="1:68" ht="14.25" customHeight="1">
      <c r="A104" s="606" t="s">
        <v>114</v>
      </c>
      <c r="B104" s="606"/>
      <c r="C104" s="606"/>
      <c r="D104" s="606"/>
      <c r="E104" s="606"/>
      <c r="F104" s="606"/>
      <c r="G104" s="606"/>
      <c r="H104" s="606"/>
      <c r="I104" s="606"/>
      <c r="J104" s="606"/>
      <c r="K104" s="606"/>
      <c r="L104" s="606"/>
      <c r="M104" s="606"/>
      <c r="N104" s="606"/>
      <c r="O104" s="606"/>
      <c r="P104" s="606"/>
      <c r="Q104" s="606"/>
      <c r="R104" s="606"/>
      <c r="S104" s="606"/>
      <c r="T104" s="606"/>
      <c r="U104" s="606"/>
      <c r="V104" s="606"/>
      <c r="W104" s="606"/>
      <c r="X104" s="606"/>
      <c r="Y104" s="606"/>
      <c r="Z104" s="606"/>
      <c r="AA104" s="66"/>
      <c r="AB104" s="66"/>
      <c r="AC104" s="80"/>
    </row>
    <row r="105" spans="1:68" ht="16.5" customHeight="1">
      <c r="A105" s="63" t="s">
        <v>216</v>
      </c>
      <c r="B105" s="63" t="s">
        <v>217</v>
      </c>
      <c r="C105" s="36">
        <v>4301011514</v>
      </c>
      <c r="D105" s="607">
        <v>4680115882133</v>
      </c>
      <c r="E105" s="607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8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09"/>
      <c r="R105" s="609"/>
      <c r="S105" s="609"/>
      <c r="T105" s="610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219</v>
      </c>
      <c r="B106" s="63" t="s">
        <v>220</v>
      </c>
      <c r="C106" s="36">
        <v>4301011417</v>
      </c>
      <c r="D106" s="607">
        <v>4680115880269</v>
      </c>
      <c r="E106" s="607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09"/>
      <c r="R106" s="609"/>
      <c r="S106" s="609"/>
      <c r="T106" s="61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4301011415</v>
      </c>
      <c r="D107" s="607">
        <v>4680115880429</v>
      </c>
      <c r="E107" s="607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8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09"/>
      <c r="R107" s="609"/>
      <c r="S107" s="609"/>
      <c r="T107" s="61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223</v>
      </c>
      <c r="B108" s="63" t="s">
        <v>224</v>
      </c>
      <c r="C108" s="36">
        <v>4301011462</v>
      </c>
      <c r="D108" s="607">
        <v>4680115881457</v>
      </c>
      <c r="E108" s="607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09"/>
      <c r="R108" s="609"/>
      <c r="S108" s="609"/>
      <c r="T108" s="61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>
      <c r="A109" s="598"/>
      <c r="B109" s="598"/>
      <c r="C109" s="598"/>
      <c r="D109" s="598"/>
      <c r="E109" s="598"/>
      <c r="F109" s="598"/>
      <c r="G109" s="598"/>
      <c r="H109" s="598"/>
      <c r="I109" s="598"/>
      <c r="J109" s="598"/>
      <c r="K109" s="598"/>
      <c r="L109" s="598"/>
      <c r="M109" s="598"/>
      <c r="N109" s="598"/>
      <c r="O109" s="604"/>
      <c r="P109" s="601" t="s">
        <v>40</v>
      </c>
      <c r="Q109" s="602"/>
      <c r="R109" s="602"/>
      <c r="S109" s="602"/>
      <c r="T109" s="602"/>
      <c r="U109" s="602"/>
      <c r="V109" s="603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>
      <c r="A110" s="598"/>
      <c r="B110" s="598"/>
      <c r="C110" s="598"/>
      <c r="D110" s="598"/>
      <c r="E110" s="598"/>
      <c r="F110" s="598"/>
      <c r="G110" s="598"/>
      <c r="H110" s="598"/>
      <c r="I110" s="598"/>
      <c r="J110" s="598"/>
      <c r="K110" s="598"/>
      <c r="L110" s="598"/>
      <c r="M110" s="598"/>
      <c r="N110" s="598"/>
      <c r="O110" s="604"/>
      <c r="P110" s="601" t="s">
        <v>40</v>
      </c>
      <c r="Q110" s="602"/>
      <c r="R110" s="602"/>
      <c r="S110" s="602"/>
      <c r="T110" s="602"/>
      <c r="U110" s="602"/>
      <c r="V110" s="603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>
      <c r="A111" s="606" t="s">
        <v>150</v>
      </c>
      <c r="B111" s="606"/>
      <c r="C111" s="606"/>
      <c r="D111" s="606"/>
      <c r="E111" s="606"/>
      <c r="F111" s="606"/>
      <c r="G111" s="606"/>
      <c r="H111" s="606"/>
      <c r="I111" s="606"/>
      <c r="J111" s="606"/>
      <c r="K111" s="606"/>
      <c r="L111" s="606"/>
      <c r="M111" s="606"/>
      <c r="N111" s="606"/>
      <c r="O111" s="606"/>
      <c r="P111" s="606"/>
      <c r="Q111" s="606"/>
      <c r="R111" s="606"/>
      <c r="S111" s="606"/>
      <c r="T111" s="606"/>
      <c r="U111" s="606"/>
      <c r="V111" s="606"/>
      <c r="W111" s="606"/>
      <c r="X111" s="606"/>
      <c r="Y111" s="606"/>
      <c r="Z111" s="606"/>
      <c r="AA111" s="66"/>
      <c r="AB111" s="66"/>
      <c r="AC111" s="80"/>
    </row>
    <row r="112" spans="1:68" ht="16.5" customHeight="1">
      <c r="A112" s="63" t="s">
        <v>225</v>
      </c>
      <c r="B112" s="63" t="s">
        <v>226</v>
      </c>
      <c r="C112" s="36">
        <v>4301020345</v>
      </c>
      <c r="D112" s="607">
        <v>4680115881488</v>
      </c>
      <c r="E112" s="607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81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09"/>
      <c r="R112" s="609"/>
      <c r="S112" s="609"/>
      <c r="T112" s="610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228</v>
      </c>
      <c r="B113" s="63" t="s">
        <v>229</v>
      </c>
      <c r="C113" s="36">
        <v>4301020346</v>
      </c>
      <c r="D113" s="607">
        <v>4680115882775</v>
      </c>
      <c r="E113" s="607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09"/>
      <c r="R113" s="609"/>
      <c r="S113" s="609"/>
      <c r="T113" s="61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230</v>
      </c>
      <c r="B114" s="63" t="s">
        <v>231</v>
      </c>
      <c r="C114" s="36">
        <v>4301020344</v>
      </c>
      <c r="D114" s="607">
        <v>4680115880658</v>
      </c>
      <c r="E114" s="607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09"/>
      <c r="R114" s="609"/>
      <c r="S114" s="609"/>
      <c r="T114" s="61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>
      <c r="A115" s="598"/>
      <c r="B115" s="598"/>
      <c r="C115" s="598"/>
      <c r="D115" s="598"/>
      <c r="E115" s="598"/>
      <c r="F115" s="598"/>
      <c r="G115" s="598"/>
      <c r="H115" s="598"/>
      <c r="I115" s="598"/>
      <c r="J115" s="598"/>
      <c r="K115" s="598"/>
      <c r="L115" s="598"/>
      <c r="M115" s="598"/>
      <c r="N115" s="598"/>
      <c r="O115" s="604"/>
      <c r="P115" s="601" t="s">
        <v>40</v>
      </c>
      <c r="Q115" s="602"/>
      <c r="R115" s="602"/>
      <c r="S115" s="602"/>
      <c r="T115" s="602"/>
      <c r="U115" s="602"/>
      <c r="V115" s="603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>
      <c r="A116" s="598"/>
      <c r="B116" s="598"/>
      <c r="C116" s="598"/>
      <c r="D116" s="598"/>
      <c r="E116" s="598"/>
      <c r="F116" s="598"/>
      <c r="G116" s="598"/>
      <c r="H116" s="598"/>
      <c r="I116" s="598"/>
      <c r="J116" s="598"/>
      <c r="K116" s="598"/>
      <c r="L116" s="598"/>
      <c r="M116" s="598"/>
      <c r="N116" s="598"/>
      <c r="O116" s="604"/>
      <c r="P116" s="601" t="s">
        <v>40</v>
      </c>
      <c r="Q116" s="602"/>
      <c r="R116" s="602"/>
      <c r="S116" s="602"/>
      <c r="T116" s="602"/>
      <c r="U116" s="602"/>
      <c r="V116" s="603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>
      <c r="A117" s="606" t="s">
        <v>85</v>
      </c>
      <c r="B117" s="606"/>
      <c r="C117" s="606"/>
      <c r="D117" s="606"/>
      <c r="E117" s="606"/>
      <c r="F117" s="606"/>
      <c r="G117" s="606"/>
      <c r="H117" s="606"/>
      <c r="I117" s="606"/>
      <c r="J117" s="606"/>
      <c r="K117" s="606"/>
      <c r="L117" s="606"/>
      <c r="M117" s="606"/>
      <c r="N117" s="606"/>
      <c r="O117" s="606"/>
      <c r="P117" s="606"/>
      <c r="Q117" s="606"/>
      <c r="R117" s="606"/>
      <c r="S117" s="606"/>
      <c r="T117" s="606"/>
      <c r="U117" s="606"/>
      <c r="V117" s="606"/>
      <c r="W117" s="606"/>
      <c r="X117" s="606"/>
      <c r="Y117" s="606"/>
      <c r="Z117" s="606"/>
      <c r="AA117" s="66"/>
      <c r="AB117" s="66"/>
      <c r="AC117" s="80"/>
    </row>
    <row r="118" spans="1:68" ht="16.5" customHeight="1">
      <c r="A118" s="63" t="s">
        <v>232</v>
      </c>
      <c r="B118" s="63" t="s">
        <v>233</v>
      </c>
      <c r="C118" s="36">
        <v>4301051724</v>
      </c>
      <c r="D118" s="607">
        <v>4607091385168</v>
      </c>
      <c r="E118" s="607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81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09"/>
      <c r="R118" s="609"/>
      <c r="S118" s="609"/>
      <c r="T118" s="610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232</v>
      </c>
      <c r="B119" s="63" t="s">
        <v>235</v>
      </c>
      <c r="C119" s="36">
        <v>4301051360</v>
      </c>
      <c r="D119" s="607">
        <v>4607091385168</v>
      </c>
      <c r="E119" s="607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09"/>
      <c r="R119" s="609"/>
      <c r="S119" s="609"/>
      <c r="T119" s="610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>
      <c r="A120" s="63" t="s">
        <v>237</v>
      </c>
      <c r="B120" s="63" t="s">
        <v>238</v>
      </c>
      <c r="C120" s="36">
        <v>4301051730</v>
      </c>
      <c r="D120" s="607">
        <v>4607091383256</v>
      </c>
      <c r="E120" s="607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8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09"/>
      <c r="R120" s="609"/>
      <c r="S120" s="609"/>
      <c r="T120" s="61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>
      <c r="A121" s="63" t="s">
        <v>239</v>
      </c>
      <c r="B121" s="63" t="s">
        <v>240</v>
      </c>
      <c r="C121" s="36">
        <v>4301051721</v>
      </c>
      <c r="D121" s="607">
        <v>4607091385748</v>
      </c>
      <c r="E121" s="607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81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09"/>
      <c r="R121" s="609"/>
      <c r="S121" s="609"/>
      <c r="T121" s="610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>
      <c r="A122" s="63" t="s">
        <v>241</v>
      </c>
      <c r="B122" s="63" t="s">
        <v>242</v>
      </c>
      <c r="C122" s="36">
        <v>4301051740</v>
      </c>
      <c r="D122" s="607">
        <v>4680115884533</v>
      </c>
      <c r="E122" s="607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09"/>
      <c r="R122" s="609"/>
      <c r="S122" s="609"/>
      <c r="T122" s="610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>
      <c r="A123" s="598"/>
      <c r="B123" s="598"/>
      <c r="C123" s="598"/>
      <c r="D123" s="598"/>
      <c r="E123" s="598"/>
      <c r="F123" s="598"/>
      <c r="G123" s="598"/>
      <c r="H123" s="598"/>
      <c r="I123" s="598"/>
      <c r="J123" s="598"/>
      <c r="K123" s="598"/>
      <c r="L123" s="598"/>
      <c r="M123" s="598"/>
      <c r="N123" s="598"/>
      <c r="O123" s="604"/>
      <c r="P123" s="601" t="s">
        <v>40</v>
      </c>
      <c r="Q123" s="602"/>
      <c r="R123" s="602"/>
      <c r="S123" s="602"/>
      <c r="T123" s="602"/>
      <c r="U123" s="602"/>
      <c r="V123" s="603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>
      <c r="A124" s="598"/>
      <c r="B124" s="598"/>
      <c r="C124" s="598"/>
      <c r="D124" s="598"/>
      <c r="E124" s="598"/>
      <c r="F124" s="598"/>
      <c r="G124" s="598"/>
      <c r="H124" s="598"/>
      <c r="I124" s="598"/>
      <c r="J124" s="598"/>
      <c r="K124" s="598"/>
      <c r="L124" s="598"/>
      <c r="M124" s="598"/>
      <c r="N124" s="598"/>
      <c r="O124" s="604"/>
      <c r="P124" s="601" t="s">
        <v>40</v>
      </c>
      <c r="Q124" s="602"/>
      <c r="R124" s="602"/>
      <c r="S124" s="602"/>
      <c r="T124" s="602"/>
      <c r="U124" s="602"/>
      <c r="V124" s="603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>
      <c r="A125" s="606" t="s">
        <v>185</v>
      </c>
      <c r="B125" s="606"/>
      <c r="C125" s="606"/>
      <c r="D125" s="606"/>
      <c r="E125" s="606"/>
      <c r="F125" s="606"/>
      <c r="G125" s="606"/>
      <c r="H125" s="606"/>
      <c r="I125" s="606"/>
      <c r="J125" s="606"/>
      <c r="K125" s="606"/>
      <c r="L125" s="606"/>
      <c r="M125" s="606"/>
      <c r="N125" s="606"/>
      <c r="O125" s="606"/>
      <c r="P125" s="606"/>
      <c r="Q125" s="606"/>
      <c r="R125" s="606"/>
      <c r="S125" s="606"/>
      <c r="T125" s="606"/>
      <c r="U125" s="606"/>
      <c r="V125" s="606"/>
      <c r="W125" s="606"/>
      <c r="X125" s="606"/>
      <c r="Y125" s="606"/>
      <c r="Z125" s="606"/>
      <c r="AA125" s="66"/>
      <c r="AB125" s="66"/>
      <c r="AC125" s="80"/>
    </row>
    <row r="126" spans="1:68" ht="27" customHeight="1">
      <c r="A126" s="63" t="s">
        <v>244</v>
      </c>
      <c r="B126" s="63" t="s">
        <v>245</v>
      </c>
      <c r="C126" s="36">
        <v>4301060357</v>
      </c>
      <c r="D126" s="607">
        <v>4680115882652</v>
      </c>
      <c r="E126" s="607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80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09"/>
      <c r="R126" s="609"/>
      <c r="S126" s="609"/>
      <c r="T126" s="61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>
      <c r="A127" s="63" t="s">
        <v>247</v>
      </c>
      <c r="B127" s="63" t="s">
        <v>248</v>
      </c>
      <c r="C127" s="36">
        <v>4301060317</v>
      </c>
      <c r="D127" s="607">
        <v>4680115880238</v>
      </c>
      <c r="E127" s="607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09"/>
      <c r="R127" s="609"/>
      <c r="S127" s="609"/>
      <c r="T127" s="610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>
      <c r="A128" s="598"/>
      <c r="B128" s="598"/>
      <c r="C128" s="598"/>
      <c r="D128" s="598"/>
      <c r="E128" s="598"/>
      <c r="F128" s="598"/>
      <c r="G128" s="598"/>
      <c r="H128" s="598"/>
      <c r="I128" s="598"/>
      <c r="J128" s="598"/>
      <c r="K128" s="598"/>
      <c r="L128" s="598"/>
      <c r="M128" s="598"/>
      <c r="N128" s="598"/>
      <c r="O128" s="604"/>
      <c r="P128" s="601" t="s">
        <v>40</v>
      </c>
      <c r="Q128" s="602"/>
      <c r="R128" s="602"/>
      <c r="S128" s="602"/>
      <c r="T128" s="602"/>
      <c r="U128" s="602"/>
      <c r="V128" s="603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>
      <c r="A129" s="598"/>
      <c r="B129" s="598"/>
      <c r="C129" s="598"/>
      <c r="D129" s="598"/>
      <c r="E129" s="598"/>
      <c r="F129" s="598"/>
      <c r="G129" s="598"/>
      <c r="H129" s="598"/>
      <c r="I129" s="598"/>
      <c r="J129" s="598"/>
      <c r="K129" s="598"/>
      <c r="L129" s="598"/>
      <c r="M129" s="598"/>
      <c r="N129" s="598"/>
      <c r="O129" s="604"/>
      <c r="P129" s="601" t="s">
        <v>40</v>
      </c>
      <c r="Q129" s="602"/>
      <c r="R129" s="602"/>
      <c r="S129" s="602"/>
      <c r="T129" s="602"/>
      <c r="U129" s="602"/>
      <c r="V129" s="603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>
      <c r="A130" s="605" t="s">
        <v>250</v>
      </c>
      <c r="B130" s="605"/>
      <c r="C130" s="605"/>
      <c r="D130" s="605"/>
      <c r="E130" s="605"/>
      <c r="F130" s="605"/>
      <c r="G130" s="605"/>
      <c r="H130" s="605"/>
      <c r="I130" s="605"/>
      <c r="J130" s="605"/>
      <c r="K130" s="605"/>
      <c r="L130" s="605"/>
      <c r="M130" s="605"/>
      <c r="N130" s="605"/>
      <c r="O130" s="605"/>
      <c r="P130" s="605"/>
      <c r="Q130" s="605"/>
      <c r="R130" s="605"/>
      <c r="S130" s="605"/>
      <c r="T130" s="605"/>
      <c r="U130" s="605"/>
      <c r="V130" s="605"/>
      <c r="W130" s="605"/>
      <c r="X130" s="605"/>
      <c r="Y130" s="605"/>
      <c r="Z130" s="605"/>
      <c r="AA130" s="65"/>
      <c r="AB130" s="65"/>
      <c r="AC130" s="79"/>
    </row>
    <row r="131" spans="1:68" ht="14.25" customHeight="1">
      <c r="A131" s="606" t="s">
        <v>114</v>
      </c>
      <c r="B131" s="606"/>
      <c r="C131" s="606"/>
      <c r="D131" s="606"/>
      <c r="E131" s="606"/>
      <c r="F131" s="606"/>
      <c r="G131" s="606"/>
      <c r="H131" s="606"/>
      <c r="I131" s="606"/>
      <c r="J131" s="606"/>
      <c r="K131" s="606"/>
      <c r="L131" s="606"/>
      <c r="M131" s="606"/>
      <c r="N131" s="606"/>
      <c r="O131" s="606"/>
      <c r="P131" s="606"/>
      <c r="Q131" s="606"/>
      <c r="R131" s="606"/>
      <c r="S131" s="606"/>
      <c r="T131" s="606"/>
      <c r="U131" s="606"/>
      <c r="V131" s="606"/>
      <c r="W131" s="606"/>
      <c r="X131" s="606"/>
      <c r="Y131" s="606"/>
      <c r="Z131" s="606"/>
      <c r="AA131" s="66"/>
      <c r="AB131" s="66"/>
      <c r="AC131" s="80"/>
    </row>
    <row r="132" spans="1:68" ht="27" customHeight="1">
      <c r="A132" s="63" t="s">
        <v>251</v>
      </c>
      <c r="B132" s="63" t="s">
        <v>252</v>
      </c>
      <c r="C132" s="36">
        <v>4301011564</v>
      </c>
      <c r="D132" s="607">
        <v>4680115882577</v>
      </c>
      <c r="E132" s="607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09"/>
      <c r="R132" s="609"/>
      <c r="S132" s="609"/>
      <c r="T132" s="61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>
      <c r="A133" s="63" t="s">
        <v>251</v>
      </c>
      <c r="B133" s="63" t="s">
        <v>254</v>
      </c>
      <c r="C133" s="36">
        <v>4301011562</v>
      </c>
      <c r="D133" s="607">
        <v>4680115882577</v>
      </c>
      <c r="E133" s="607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09"/>
      <c r="R133" s="609"/>
      <c r="S133" s="609"/>
      <c r="T133" s="61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>
      <c r="A134" s="598"/>
      <c r="B134" s="598"/>
      <c r="C134" s="598"/>
      <c r="D134" s="598"/>
      <c r="E134" s="598"/>
      <c r="F134" s="598"/>
      <c r="G134" s="598"/>
      <c r="H134" s="598"/>
      <c r="I134" s="598"/>
      <c r="J134" s="598"/>
      <c r="K134" s="598"/>
      <c r="L134" s="598"/>
      <c r="M134" s="598"/>
      <c r="N134" s="598"/>
      <c r="O134" s="604"/>
      <c r="P134" s="601" t="s">
        <v>40</v>
      </c>
      <c r="Q134" s="602"/>
      <c r="R134" s="602"/>
      <c r="S134" s="602"/>
      <c r="T134" s="602"/>
      <c r="U134" s="602"/>
      <c r="V134" s="603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>
      <c r="A135" s="598"/>
      <c r="B135" s="598"/>
      <c r="C135" s="598"/>
      <c r="D135" s="598"/>
      <c r="E135" s="598"/>
      <c r="F135" s="598"/>
      <c r="G135" s="598"/>
      <c r="H135" s="598"/>
      <c r="I135" s="598"/>
      <c r="J135" s="598"/>
      <c r="K135" s="598"/>
      <c r="L135" s="598"/>
      <c r="M135" s="598"/>
      <c r="N135" s="598"/>
      <c r="O135" s="604"/>
      <c r="P135" s="601" t="s">
        <v>40</v>
      </c>
      <c r="Q135" s="602"/>
      <c r="R135" s="602"/>
      <c r="S135" s="602"/>
      <c r="T135" s="602"/>
      <c r="U135" s="602"/>
      <c r="V135" s="603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>
      <c r="A136" s="606" t="s">
        <v>78</v>
      </c>
      <c r="B136" s="606"/>
      <c r="C136" s="606"/>
      <c r="D136" s="606"/>
      <c r="E136" s="606"/>
      <c r="F136" s="606"/>
      <c r="G136" s="606"/>
      <c r="H136" s="606"/>
      <c r="I136" s="606"/>
      <c r="J136" s="606"/>
      <c r="K136" s="606"/>
      <c r="L136" s="606"/>
      <c r="M136" s="606"/>
      <c r="N136" s="606"/>
      <c r="O136" s="606"/>
      <c r="P136" s="606"/>
      <c r="Q136" s="606"/>
      <c r="R136" s="606"/>
      <c r="S136" s="606"/>
      <c r="T136" s="606"/>
      <c r="U136" s="606"/>
      <c r="V136" s="606"/>
      <c r="W136" s="606"/>
      <c r="X136" s="606"/>
      <c r="Y136" s="606"/>
      <c r="Z136" s="606"/>
      <c r="AA136" s="66"/>
      <c r="AB136" s="66"/>
      <c r="AC136" s="80"/>
    </row>
    <row r="137" spans="1:68" ht="27" customHeight="1">
      <c r="A137" s="63" t="s">
        <v>255</v>
      </c>
      <c r="B137" s="63" t="s">
        <v>256</v>
      </c>
      <c r="C137" s="36">
        <v>4301031235</v>
      </c>
      <c r="D137" s="607">
        <v>4680115883444</v>
      </c>
      <c r="E137" s="607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8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09"/>
      <c r="R137" s="609"/>
      <c r="S137" s="609"/>
      <c r="T137" s="610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>
      <c r="A138" s="63" t="s">
        <v>255</v>
      </c>
      <c r="B138" s="63" t="s">
        <v>258</v>
      </c>
      <c r="C138" s="36">
        <v>4301031234</v>
      </c>
      <c r="D138" s="607">
        <v>4680115883444</v>
      </c>
      <c r="E138" s="607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80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09"/>
      <c r="R138" s="609"/>
      <c r="S138" s="609"/>
      <c r="T138" s="610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>
      <c r="A139" s="598"/>
      <c r="B139" s="598"/>
      <c r="C139" s="598"/>
      <c r="D139" s="598"/>
      <c r="E139" s="598"/>
      <c r="F139" s="598"/>
      <c r="G139" s="598"/>
      <c r="H139" s="598"/>
      <c r="I139" s="598"/>
      <c r="J139" s="598"/>
      <c r="K139" s="598"/>
      <c r="L139" s="598"/>
      <c r="M139" s="598"/>
      <c r="N139" s="598"/>
      <c r="O139" s="604"/>
      <c r="P139" s="601" t="s">
        <v>40</v>
      </c>
      <c r="Q139" s="602"/>
      <c r="R139" s="602"/>
      <c r="S139" s="602"/>
      <c r="T139" s="602"/>
      <c r="U139" s="602"/>
      <c r="V139" s="603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>
      <c r="A140" s="598"/>
      <c r="B140" s="598"/>
      <c r="C140" s="598"/>
      <c r="D140" s="598"/>
      <c r="E140" s="598"/>
      <c r="F140" s="598"/>
      <c r="G140" s="598"/>
      <c r="H140" s="598"/>
      <c r="I140" s="598"/>
      <c r="J140" s="598"/>
      <c r="K140" s="598"/>
      <c r="L140" s="598"/>
      <c r="M140" s="598"/>
      <c r="N140" s="598"/>
      <c r="O140" s="604"/>
      <c r="P140" s="601" t="s">
        <v>40</v>
      </c>
      <c r="Q140" s="602"/>
      <c r="R140" s="602"/>
      <c r="S140" s="602"/>
      <c r="T140" s="602"/>
      <c r="U140" s="602"/>
      <c r="V140" s="603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>
      <c r="A141" s="606" t="s">
        <v>85</v>
      </c>
      <c r="B141" s="606"/>
      <c r="C141" s="606"/>
      <c r="D141" s="606"/>
      <c r="E141" s="606"/>
      <c r="F141" s="606"/>
      <c r="G141" s="606"/>
      <c r="H141" s="606"/>
      <c r="I141" s="606"/>
      <c r="J141" s="606"/>
      <c r="K141" s="606"/>
      <c r="L141" s="606"/>
      <c r="M141" s="606"/>
      <c r="N141" s="606"/>
      <c r="O141" s="606"/>
      <c r="P141" s="606"/>
      <c r="Q141" s="606"/>
      <c r="R141" s="606"/>
      <c r="S141" s="606"/>
      <c r="T141" s="606"/>
      <c r="U141" s="606"/>
      <c r="V141" s="606"/>
      <c r="W141" s="606"/>
      <c r="X141" s="606"/>
      <c r="Y141" s="606"/>
      <c r="Z141" s="606"/>
      <c r="AA141" s="66"/>
      <c r="AB141" s="66"/>
      <c r="AC141" s="80"/>
    </row>
    <row r="142" spans="1:68" ht="16.5" customHeight="1">
      <c r="A142" s="63" t="s">
        <v>259</v>
      </c>
      <c r="B142" s="63" t="s">
        <v>260</v>
      </c>
      <c r="C142" s="36">
        <v>4301051477</v>
      </c>
      <c r="D142" s="607">
        <v>4680115882584</v>
      </c>
      <c r="E142" s="607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8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09"/>
      <c r="R142" s="609"/>
      <c r="S142" s="609"/>
      <c r="T142" s="610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>
      <c r="A143" s="63" t="s">
        <v>259</v>
      </c>
      <c r="B143" s="63" t="s">
        <v>261</v>
      </c>
      <c r="C143" s="36">
        <v>4301051476</v>
      </c>
      <c r="D143" s="607">
        <v>4680115882584</v>
      </c>
      <c r="E143" s="607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09"/>
      <c r="R143" s="609"/>
      <c r="S143" s="609"/>
      <c r="T143" s="610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>
      <c r="A144" s="598"/>
      <c r="B144" s="598"/>
      <c r="C144" s="598"/>
      <c r="D144" s="598"/>
      <c r="E144" s="598"/>
      <c r="F144" s="598"/>
      <c r="G144" s="598"/>
      <c r="H144" s="598"/>
      <c r="I144" s="598"/>
      <c r="J144" s="598"/>
      <c r="K144" s="598"/>
      <c r="L144" s="598"/>
      <c r="M144" s="598"/>
      <c r="N144" s="598"/>
      <c r="O144" s="604"/>
      <c r="P144" s="601" t="s">
        <v>40</v>
      </c>
      <c r="Q144" s="602"/>
      <c r="R144" s="602"/>
      <c r="S144" s="602"/>
      <c r="T144" s="602"/>
      <c r="U144" s="602"/>
      <c r="V144" s="603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>
      <c r="A145" s="598"/>
      <c r="B145" s="598"/>
      <c r="C145" s="598"/>
      <c r="D145" s="598"/>
      <c r="E145" s="598"/>
      <c r="F145" s="598"/>
      <c r="G145" s="598"/>
      <c r="H145" s="598"/>
      <c r="I145" s="598"/>
      <c r="J145" s="598"/>
      <c r="K145" s="598"/>
      <c r="L145" s="598"/>
      <c r="M145" s="598"/>
      <c r="N145" s="598"/>
      <c r="O145" s="604"/>
      <c r="P145" s="601" t="s">
        <v>40</v>
      </c>
      <c r="Q145" s="602"/>
      <c r="R145" s="602"/>
      <c r="S145" s="602"/>
      <c r="T145" s="602"/>
      <c r="U145" s="602"/>
      <c r="V145" s="603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>
      <c r="A146" s="605" t="s">
        <v>112</v>
      </c>
      <c r="B146" s="605"/>
      <c r="C146" s="605"/>
      <c r="D146" s="605"/>
      <c r="E146" s="605"/>
      <c r="F146" s="605"/>
      <c r="G146" s="605"/>
      <c r="H146" s="605"/>
      <c r="I146" s="605"/>
      <c r="J146" s="605"/>
      <c r="K146" s="605"/>
      <c r="L146" s="605"/>
      <c r="M146" s="605"/>
      <c r="N146" s="605"/>
      <c r="O146" s="605"/>
      <c r="P146" s="605"/>
      <c r="Q146" s="605"/>
      <c r="R146" s="605"/>
      <c r="S146" s="605"/>
      <c r="T146" s="605"/>
      <c r="U146" s="605"/>
      <c r="V146" s="605"/>
      <c r="W146" s="605"/>
      <c r="X146" s="605"/>
      <c r="Y146" s="605"/>
      <c r="Z146" s="605"/>
      <c r="AA146" s="65"/>
      <c r="AB146" s="65"/>
      <c r="AC146" s="79"/>
    </row>
    <row r="147" spans="1:68" ht="14.25" customHeight="1">
      <c r="A147" s="606" t="s">
        <v>114</v>
      </c>
      <c r="B147" s="606"/>
      <c r="C147" s="606"/>
      <c r="D147" s="606"/>
      <c r="E147" s="606"/>
      <c r="F147" s="606"/>
      <c r="G147" s="606"/>
      <c r="H147" s="606"/>
      <c r="I147" s="606"/>
      <c r="J147" s="606"/>
      <c r="K147" s="606"/>
      <c r="L147" s="606"/>
      <c r="M147" s="606"/>
      <c r="N147" s="606"/>
      <c r="O147" s="606"/>
      <c r="P147" s="606"/>
      <c r="Q147" s="606"/>
      <c r="R147" s="606"/>
      <c r="S147" s="606"/>
      <c r="T147" s="606"/>
      <c r="U147" s="606"/>
      <c r="V147" s="606"/>
      <c r="W147" s="606"/>
      <c r="X147" s="606"/>
      <c r="Y147" s="606"/>
      <c r="Z147" s="606"/>
      <c r="AA147" s="66"/>
      <c r="AB147" s="66"/>
      <c r="AC147" s="80"/>
    </row>
    <row r="148" spans="1:68" ht="27" customHeight="1">
      <c r="A148" s="63" t="s">
        <v>262</v>
      </c>
      <c r="B148" s="63" t="s">
        <v>263</v>
      </c>
      <c r="C148" s="36">
        <v>4301011705</v>
      </c>
      <c r="D148" s="607">
        <v>4607091384604</v>
      </c>
      <c r="E148" s="607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80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09"/>
      <c r="R148" s="609"/>
      <c r="S148" s="609"/>
      <c r="T148" s="61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>
      <c r="A149" s="598"/>
      <c r="B149" s="598"/>
      <c r="C149" s="598"/>
      <c r="D149" s="598"/>
      <c r="E149" s="598"/>
      <c r="F149" s="598"/>
      <c r="G149" s="598"/>
      <c r="H149" s="598"/>
      <c r="I149" s="598"/>
      <c r="J149" s="598"/>
      <c r="K149" s="598"/>
      <c r="L149" s="598"/>
      <c r="M149" s="598"/>
      <c r="N149" s="598"/>
      <c r="O149" s="604"/>
      <c r="P149" s="601" t="s">
        <v>40</v>
      </c>
      <c r="Q149" s="602"/>
      <c r="R149" s="602"/>
      <c r="S149" s="602"/>
      <c r="T149" s="602"/>
      <c r="U149" s="602"/>
      <c r="V149" s="603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>
      <c r="A150" s="598"/>
      <c r="B150" s="598"/>
      <c r="C150" s="598"/>
      <c r="D150" s="598"/>
      <c r="E150" s="598"/>
      <c r="F150" s="598"/>
      <c r="G150" s="598"/>
      <c r="H150" s="598"/>
      <c r="I150" s="598"/>
      <c r="J150" s="598"/>
      <c r="K150" s="598"/>
      <c r="L150" s="598"/>
      <c r="M150" s="598"/>
      <c r="N150" s="598"/>
      <c r="O150" s="604"/>
      <c r="P150" s="601" t="s">
        <v>40</v>
      </c>
      <c r="Q150" s="602"/>
      <c r="R150" s="602"/>
      <c r="S150" s="602"/>
      <c r="T150" s="602"/>
      <c r="U150" s="602"/>
      <c r="V150" s="603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>
      <c r="A151" s="606" t="s">
        <v>78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66"/>
      <c r="AB151" s="66"/>
      <c r="AC151" s="80"/>
    </row>
    <row r="152" spans="1:68" ht="16.5" customHeight="1">
      <c r="A152" s="63" t="s">
        <v>265</v>
      </c>
      <c r="B152" s="63" t="s">
        <v>266</v>
      </c>
      <c r="C152" s="36">
        <v>4301030895</v>
      </c>
      <c r="D152" s="607">
        <v>4607091387667</v>
      </c>
      <c r="E152" s="607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09"/>
      <c r="R152" s="609"/>
      <c r="S152" s="609"/>
      <c r="T152" s="610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>
      <c r="A153" s="63" t="s">
        <v>268</v>
      </c>
      <c r="B153" s="63" t="s">
        <v>269</v>
      </c>
      <c r="C153" s="36">
        <v>4301030961</v>
      </c>
      <c r="D153" s="607">
        <v>4607091387636</v>
      </c>
      <c r="E153" s="607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09"/>
      <c r="R153" s="609"/>
      <c r="S153" s="609"/>
      <c r="T153" s="610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>
      <c r="A154" s="63" t="s">
        <v>271</v>
      </c>
      <c r="B154" s="63" t="s">
        <v>272</v>
      </c>
      <c r="C154" s="36">
        <v>4301030963</v>
      </c>
      <c r="D154" s="607">
        <v>4607091382426</v>
      </c>
      <c r="E154" s="607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8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09"/>
      <c r="R154" s="609"/>
      <c r="S154" s="609"/>
      <c r="T154" s="61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>
      <c r="A155" s="598"/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604"/>
      <c r="P155" s="601" t="s">
        <v>40</v>
      </c>
      <c r="Q155" s="602"/>
      <c r="R155" s="602"/>
      <c r="S155" s="602"/>
      <c r="T155" s="602"/>
      <c r="U155" s="602"/>
      <c r="V155" s="603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>
      <c r="A156" s="598"/>
      <c r="B156" s="598"/>
      <c r="C156" s="598"/>
      <c r="D156" s="598"/>
      <c r="E156" s="598"/>
      <c r="F156" s="598"/>
      <c r="G156" s="598"/>
      <c r="H156" s="598"/>
      <c r="I156" s="598"/>
      <c r="J156" s="598"/>
      <c r="K156" s="598"/>
      <c r="L156" s="598"/>
      <c r="M156" s="598"/>
      <c r="N156" s="598"/>
      <c r="O156" s="604"/>
      <c r="P156" s="601" t="s">
        <v>40</v>
      </c>
      <c r="Q156" s="602"/>
      <c r="R156" s="602"/>
      <c r="S156" s="602"/>
      <c r="T156" s="602"/>
      <c r="U156" s="602"/>
      <c r="V156" s="603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>
      <c r="A157" s="626" t="s">
        <v>274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54"/>
      <c r="AB157" s="54"/>
      <c r="AC157" s="54"/>
    </row>
    <row r="158" spans="1:68" ht="16.5" customHeight="1">
      <c r="A158" s="605" t="s">
        <v>275</v>
      </c>
      <c r="B158" s="605"/>
      <c r="C158" s="605"/>
      <c r="D158" s="605"/>
      <c r="E158" s="605"/>
      <c r="F158" s="605"/>
      <c r="G158" s="605"/>
      <c r="H158" s="605"/>
      <c r="I158" s="605"/>
      <c r="J158" s="605"/>
      <c r="K158" s="605"/>
      <c r="L158" s="605"/>
      <c r="M158" s="605"/>
      <c r="N158" s="605"/>
      <c r="O158" s="605"/>
      <c r="P158" s="605"/>
      <c r="Q158" s="605"/>
      <c r="R158" s="605"/>
      <c r="S158" s="605"/>
      <c r="T158" s="605"/>
      <c r="U158" s="605"/>
      <c r="V158" s="605"/>
      <c r="W158" s="605"/>
      <c r="X158" s="605"/>
      <c r="Y158" s="605"/>
      <c r="Z158" s="605"/>
      <c r="AA158" s="65"/>
      <c r="AB158" s="65"/>
      <c r="AC158" s="79"/>
    </row>
    <row r="159" spans="1:68" ht="14.25" customHeight="1">
      <c r="A159" s="606" t="s">
        <v>150</v>
      </c>
      <c r="B159" s="606"/>
      <c r="C159" s="606"/>
      <c r="D159" s="606"/>
      <c r="E159" s="606"/>
      <c r="F159" s="606"/>
      <c r="G159" s="606"/>
      <c r="H159" s="606"/>
      <c r="I159" s="606"/>
      <c r="J159" s="606"/>
      <c r="K159" s="606"/>
      <c r="L159" s="606"/>
      <c r="M159" s="606"/>
      <c r="N159" s="606"/>
      <c r="O159" s="606"/>
      <c r="P159" s="606"/>
      <c r="Q159" s="606"/>
      <c r="R159" s="606"/>
      <c r="S159" s="606"/>
      <c r="T159" s="606"/>
      <c r="U159" s="606"/>
      <c r="V159" s="606"/>
      <c r="W159" s="606"/>
      <c r="X159" s="606"/>
      <c r="Y159" s="606"/>
      <c r="Z159" s="606"/>
      <c r="AA159" s="66"/>
      <c r="AB159" s="66"/>
      <c r="AC159" s="80"/>
    </row>
    <row r="160" spans="1:68" ht="27" customHeight="1">
      <c r="A160" s="63" t="s">
        <v>276</v>
      </c>
      <c r="B160" s="63" t="s">
        <v>277</v>
      </c>
      <c r="C160" s="36">
        <v>4301020323</v>
      </c>
      <c r="D160" s="607">
        <v>4680115886223</v>
      </c>
      <c r="E160" s="607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9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09"/>
      <c r="R160" s="609"/>
      <c r="S160" s="609"/>
      <c r="T160" s="610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>
      <c r="A161" s="598"/>
      <c r="B161" s="598"/>
      <c r="C161" s="598"/>
      <c r="D161" s="598"/>
      <c r="E161" s="598"/>
      <c r="F161" s="598"/>
      <c r="G161" s="598"/>
      <c r="H161" s="598"/>
      <c r="I161" s="598"/>
      <c r="J161" s="598"/>
      <c r="K161" s="598"/>
      <c r="L161" s="598"/>
      <c r="M161" s="598"/>
      <c r="N161" s="598"/>
      <c r="O161" s="604"/>
      <c r="P161" s="601" t="s">
        <v>40</v>
      </c>
      <c r="Q161" s="602"/>
      <c r="R161" s="602"/>
      <c r="S161" s="602"/>
      <c r="T161" s="602"/>
      <c r="U161" s="602"/>
      <c r="V161" s="603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>
      <c r="A162" s="598"/>
      <c r="B162" s="598"/>
      <c r="C162" s="598"/>
      <c r="D162" s="598"/>
      <c r="E162" s="598"/>
      <c r="F162" s="598"/>
      <c r="G162" s="598"/>
      <c r="H162" s="598"/>
      <c r="I162" s="598"/>
      <c r="J162" s="598"/>
      <c r="K162" s="598"/>
      <c r="L162" s="598"/>
      <c r="M162" s="598"/>
      <c r="N162" s="598"/>
      <c r="O162" s="604"/>
      <c r="P162" s="601" t="s">
        <v>40</v>
      </c>
      <c r="Q162" s="602"/>
      <c r="R162" s="602"/>
      <c r="S162" s="602"/>
      <c r="T162" s="602"/>
      <c r="U162" s="602"/>
      <c r="V162" s="603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>
      <c r="A163" s="606" t="s">
        <v>78</v>
      </c>
      <c r="B163" s="606"/>
      <c r="C163" s="606"/>
      <c r="D163" s="606"/>
      <c r="E163" s="606"/>
      <c r="F163" s="606"/>
      <c r="G163" s="606"/>
      <c r="H163" s="606"/>
      <c r="I163" s="606"/>
      <c r="J163" s="606"/>
      <c r="K163" s="606"/>
      <c r="L163" s="606"/>
      <c r="M163" s="606"/>
      <c r="N163" s="606"/>
      <c r="O163" s="606"/>
      <c r="P163" s="606"/>
      <c r="Q163" s="606"/>
      <c r="R163" s="606"/>
      <c r="S163" s="606"/>
      <c r="T163" s="606"/>
      <c r="U163" s="606"/>
      <c r="V163" s="606"/>
      <c r="W163" s="606"/>
      <c r="X163" s="606"/>
      <c r="Y163" s="606"/>
      <c r="Z163" s="606"/>
      <c r="AA163" s="66"/>
      <c r="AB163" s="66"/>
      <c r="AC163" s="80"/>
    </row>
    <row r="164" spans="1:68" ht="27" customHeight="1">
      <c r="A164" s="63" t="s">
        <v>279</v>
      </c>
      <c r="B164" s="63" t="s">
        <v>280</v>
      </c>
      <c r="C164" s="36">
        <v>4301031191</v>
      </c>
      <c r="D164" s="607">
        <v>4680115880993</v>
      </c>
      <c r="E164" s="607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09"/>
      <c r="R164" s="609"/>
      <c r="S164" s="609"/>
      <c r="T164" s="610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>
      <c r="A165" s="63" t="s">
        <v>282</v>
      </c>
      <c r="B165" s="63" t="s">
        <v>283</v>
      </c>
      <c r="C165" s="36">
        <v>4301031204</v>
      </c>
      <c r="D165" s="607">
        <v>4680115881761</v>
      </c>
      <c r="E165" s="607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09"/>
      <c r="R165" s="609"/>
      <c r="S165" s="609"/>
      <c r="T165" s="610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>
      <c r="A166" s="63" t="s">
        <v>285</v>
      </c>
      <c r="B166" s="63" t="s">
        <v>286</v>
      </c>
      <c r="C166" s="36">
        <v>4301031201</v>
      </c>
      <c r="D166" s="607">
        <v>4680115881563</v>
      </c>
      <c r="E166" s="607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09"/>
      <c r="R166" s="609"/>
      <c r="S166" s="609"/>
      <c r="T166" s="610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>
      <c r="A167" s="63" t="s">
        <v>288</v>
      </c>
      <c r="B167" s="63" t="s">
        <v>289</v>
      </c>
      <c r="C167" s="36">
        <v>4301031199</v>
      </c>
      <c r="D167" s="607">
        <v>4680115880986</v>
      </c>
      <c r="E167" s="607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09"/>
      <c r="R167" s="609"/>
      <c r="S167" s="609"/>
      <c r="T167" s="61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>
      <c r="A168" s="63" t="s">
        <v>290</v>
      </c>
      <c r="B168" s="63" t="s">
        <v>291</v>
      </c>
      <c r="C168" s="36">
        <v>4301031205</v>
      </c>
      <c r="D168" s="607">
        <v>4680115881785</v>
      </c>
      <c r="E168" s="607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09"/>
      <c r="R168" s="609"/>
      <c r="S168" s="609"/>
      <c r="T168" s="61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>
      <c r="A169" s="63" t="s">
        <v>292</v>
      </c>
      <c r="B169" s="63" t="s">
        <v>293</v>
      </c>
      <c r="C169" s="36">
        <v>4301031399</v>
      </c>
      <c r="D169" s="607">
        <v>4680115886537</v>
      </c>
      <c r="E169" s="607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09"/>
      <c r="R169" s="609"/>
      <c r="S169" s="609"/>
      <c r="T169" s="610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>
      <c r="A170" s="63" t="s">
        <v>295</v>
      </c>
      <c r="B170" s="63" t="s">
        <v>296</v>
      </c>
      <c r="C170" s="36">
        <v>4301031202</v>
      </c>
      <c r="D170" s="607">
        <v>4680115881679</v>
      </c>
      <c r="E170" s="607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09"/>
      <c r="R170" s="609"/>
      <c r="S170" s="609"/>
      <c r="T170" s="610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>
      <c r="A171" s="63" t="s">
        <v>297</v>
      </c>
      <c r="B171" s="63" t="s">
        <v>298</v>
      </c>
      <c r="C171" s="36">
        <v>4301031158</v>
      </c>
      <c r="D171" s="607">
        <v>4680115880191</v>
      </c>
      <c r="E171" s="607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09"/>
      <c r="R171" s="609"/>
      <c r="S171" s="609"/>
      <c r="T171" s="61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>
      <c r="A172" s="63" t="s">
        <v>299</v>
      </c>
      <c r="B172" s="63" t="s">
        <v>300</v>
      </c>
      <c r="C172" s="36">
        <v>4301031245</v>
      </c>
      <c r="D172" s="607">
        <v>4680115883963</v>
      </c>
      <c r="E172" s="607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09"/>
      <c r="R172" s="609"/>
      <c r="S172" s="609"/>
      <c r="T172" s="610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>
      <c r="A173" s="598"/>
      <c r="B173" s="598"/>
      <c r="C173" s="598"/>
      <c r="D173" s="598"/>
      <c r="E173" s="598"/>
      <c r="F173" s="598"/>
      <c r="G173" s="598"/>
      <c r="H173" s="598"/>
      <c r="I173" s="598"/>
      <c r="J173" s="598"/>
      <c r="K173" s="598"/>
      <c r="L173" s="598"/>
      <c r="M173" s="598"/>
      <c r="N173" s="598"/>
      <c r="O173" s="604"/>
      <c r="P173" s="601" t="s">
        <v>40</v>
      </c>
      <c r="Q173" s="602"/>
      <c r="R173" s="602"/>
      <c r="S173" s="602"/>
      <c r="T173" s="602"/>
      <c r="U173" s="602"/>
      <c r="V173" s="603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>
      <c r="A174" s="598"/>
      <c r="B174" s="598"/>
      <c r="C174" s="598"/>
      <c r="D174" s="598"/>
      <c r="E174" s="598"/>
      <c r="F174" s="598"/>
      <c r="G174" s="598"/>
      <c r="H174" s="598"/>
      <c r="I174" s="598"/>
      <c r="J174" s="598"/>
      <c r="K174" s="598"/>
      <c r="L174" s="598"/>
      <c r="M174" s="598"/>
      <c r="N174" s="598"/>
      <c r="O174" s="604"/>
      <c r="P174" s="601" t="s">
        <v>40</v>
      </c>
      <c r="Q174" s="602"/>
      <c r="R174" s="602"/>
      <c r="S174" s="602"/>
      <c r="T174" s="602"/>
      <c r="U174" s="602"/>
      <c r="V174" s="603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>
      <c r="A175" s="606" t="s">
        <v>106</v>
      </c>
      <c r="B175" s="606"/>
      <c r="C175" s="606"/>
      <c r="D175" s="606"/>
      <c r="E175" s="606"/>
      <c r="F175" s="606"/>
      <c r="G175" s="606"/>
      <c r="H175" s="606"/>
      <c r="I175" s="606"/>
      <c r="J175" s="606"/>
      <c r="K175" s="606"/>
      <c r="L175" s="606"/>
      <c r="M175" s="606"/>
      <c r="N175" s="606"/>
      <c r="O175" s="606"/>
      <c r="P175" s="606"/>
      <c r="Q175" s="606"/>
      <c r="R175" s="606"/>
      <c r="S175" s="606"/>
      <c r="T175" s="606"/>
      <c r="U175" s="606"/>
      <c r="V175" s="606"/>
      <c r="W175" s="606"/>
      <c r="X175" s="606"/>
      <c r="Y175" s="606"/>
      <c r="Z175" s="606"/>
      <c r="AA175" s="66"/>
      <c r="AB175" s="66"/>
      <c r="AC175" s="80"/>
    </row>
    <row r="176" spans="1:68" ht="27" customHeight="1">
      <c r="A176" s="63" t="s">
        <v>302</v>
      </c>
      <c r="B176" s="63" t="s">
        <v>303</v>
      </c>
      <c r="C176" s="36">
        <v>4301032053</v>
      </c>
      <c r="D176" s="607">
        <v>4680115886780</v>
      </c>
      <c r="E176" s="607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8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09"/>
      <c r="R176" s="609"/>
      <c r="S176" s="609"/>
      <c r="T176" s="61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>
      <c r="A177" s="63" t="s">
        <v>307</v>
      </c>
      <c r="B177" s="63" t="s">
        <v>308</v>
      </c>
      <c r="C177" s="36">
        <v>4301032051</v>
      </c>
      <c r="D177" s="607">
        <v>4680115886742</v>
      </c>
      <c r="E177" s="607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8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09"/>
      <c r="R177" s="609"/>
      <c r="S177" s="609"/>
      <c r="T177" s="61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>
      <c r="A178" s="63" t="s">
        <v>310</v>
      </c>
      <c r="B178" s="63" t="s">
        <v>311</v>
      </c>
      <c r="C178" s="36">
        <v>4301032052</v>
      </c>
      <c r="D178" s="607">
        <v>4680115886766</v>
      </c>
      <c r="E178" s="607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8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09"/>
      <c r="R178" s="609"/>
      <c r="S178" s="609"/>
      <c r="T178" s="61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>
      <c r="A179" s="598"/>
      <c r="B179" s="598"/>
      <c r="C179" s="598"/>
      <c r="D179" s="598"/>
      <c r="E179" s="598"/>
      <c r="F179" s="598"/>
      <c r="G179" s="598"/>
      <c r="H179" s="598"/>
      <c r="I179" s="598"/>
      <c r="J179" s="598"/>
      <c r="K179" s="598"/>
      <c r="L179" s="598"/>
      <c r="M179" s="598"/>
      <c r="N179" s="598"/>
      <c r="O179" s="604"/>
      <c r="P179" s="601" t="s">
        <v>40</v>
      </c>
      <c r="Q179" s="602"/>
      <c r="R179" s="602"/>
      <c r="S179" s="602"/>
      <c r="T179" s="602"/>
      <c r="U179" s="602"/>
      <c r="V179" s="603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>
      <c r="A180" s="598"/>
      <c r="B180" s="598"/>
      <c r="C180" s="598"/>
      <c r="D180" s="598"/>
      <c r="E180" s="598"/>
      <c r="F180" s="598"/>
      <c r="G180" s="598"/>
      <c r="H180" s="598"/>
      <c r="I180" s="598"/>
      <c r="J180" s="598"/>
      <c r="K180" s="598"/>
      <c r="L180" s="598"/>
      <c r="M180" s="598"/>
      <c r="N180" s="598"/>
      <c r="O180" s="604"/>
      <c r="P180" s="601" t="s">
        <v>40</v>
      </c>
      <c r="Q180" s="602"/>
      <c r="R180" s="602"/>
      <c r="S180" s="602"/>
      <c r="T180" s="602"/>
      <c r="U180" s="602"/>
      <c r="V180" s="603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>
      <c r="A181" s="606" t="s">
        <v>312</v>
      </c>
      <c r="B181" s="606"/>
      <c r="C181" s="606"/>
      <c r="D181" s="606"/>
      <c r="E181" s="606"/>
      <c r="F181" s="606"/>
      <c r="G181" s="606"/>
      <c r="H181" s="606"/>
      <c r="I181" s="606"/>
      <c r="J181" s="606"/>
      <c r="K181" s="606"/>
      <c r="L181" s="606"/>
      <c r="M181" s="606"/>
      <c r="N181" s="606"/>
      <c r="O181" s="606"/>
      <c r="P181" s="606"/>
      <c r="Q181" s="606"/>
      <c r="R181" s="606"/>
      <c r="S181" s="606"/>
      <c r="T181" s="606"/>
      <c r="U181" s="606"/>
      <c r="V181" s="606"/>
      <c r="W181" s="606"/>
      <c r="X181" s="606"/>
      <c r="Y181" s="606"/>
      <c r="Z181" s="606"/>
      <c r="AA181" s="66"/>
      <c r="AB181" s="66"/>
      <c r="AC181" s="80"/>
    </row>
    <row r="182" spans="1:68" ht="27" customHeight="1">
      <c r="A182" s="63" t="s">
        <v>313</v>
      </c>
      <c r="B182" s="63" t="s">
        <v>314</v>
      </c>
      <c r="C182" s="36">
        <v>4301170013</v>
      </c>
      <c r="D182" s="607">
        <v>4680115886797</v>
      </c>
      <c r="E182" s="607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8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09"/>
      <c r="R182" s="609"/>
      <c r="S182" s="609"/>
      <c r="T182" s="61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>
      <c r="A183" s="598"/>
      <c r="B183" s="598"/>
      <c r="C183" s="598"/>
      <c r="D183" s="598"/>
      <c r="E183" s="598"/>
      <c r="F183" s="598"/>
      <c r="G183" s="598"/>
      <c r="H183" s="598"/>
      <c r="I183" s="598"/>
      <c r="J183" s="598"/>
      <c r="K183" s="598"/>
      <c r="L183" s="598"/>
      <c r="M183" s="598"/>
      <c r="N183" s="598"/>
      <c r="O183" s="604"/>
      <c r="P183" s="601" t="s">
        <v>40</v>
      </c>
      <c r="Q183" s="602"/>
      <c r="R183" s="602"/>
      <c r="S183" s="602"/>
      <c r="T183" s="602"/>
      <c r="U183" s="602"/>
      <c r="V183" s="603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>
      <c r="A184" s="598"/>
      <c r="B184" s="598"/>
      <c r="C184" s="598"/>
      <c r="D184" s="598"/>
      <c r="E184" s="598"/>
      <c r="F184" s="598"/>
      <c r="G184" s="598"/>
      <c r="H184" s="598"/>
      <c r="I184" s="598"/>
      <c r="J184" s="598"/>
      <c r="K184" s="598"/>
      <c r="L184" s="598"/>
      <c r="M184" s="598"/>
      <c r="N184" s="598"/>
      <c r="O184" s="604"/>
      <c r="P184" s="601" t="s">
        <v>40</v>
      </c>
      <c r="Q184" s="602"/>
      <c r="R184" s="602"/>
      <c r="S184" s="602"/>
      <c r="T184" s="602"/>
      <c r="U184" s="602"/>
      <c r="V184" s="603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>
      <c r="A185" s="605" t="s">
        <v>315</v>
      </c>
      <c r="B185" s="605"/>
      <c r="C185" s="605"/>
      <c r="D185" s="605"/>
      <c r="E185" s="605"/>
      <c r="F185" s="605"/>
      <c r="G185" s="605"/>
      <c r="H185" s="605"/>
      <c r="I185" s="605"/>
      <c r="J185" s="605"/>
      <c r="K185" s="605"/>
      <c r="L185" s="605"/>
      <c r="M185" s="605"/>
      <c r="N185" s="605"/>
      <c r="O185" s="605"/>
      <c r="P185" s="605"/>
      <c r="Q185" s="605"/>
      <c r="R185" s="605"/>
      <c r="S185" s="605"/>
      <c r="T185" s="605"/>
      <c r="U185" s="605"/>
      <c r="V185" s="605"/>
      <c r="W185" s="605"/>
      <c r="X185" s="605"/>
      <c r="Y185" s="605"/>
      <c r="Z185" s="605"/>
      <c r="AA185" s="65"/>
      <c r="AB185" s="65"/>
      <c r="AC185" s="79"/>
    </row>
    <row r="186" spans="1:68" ht="14.25" customHeight="1">
      <c r="A186" s="606" t="s">
        <v>114</v>
      </c>
      <c r="B186" s="606"/>
      <c r="C186" s="606"/>
      <c r="D186" s="606"/>
      <c r="E186" s="606"/>
      <c r="F186" s="606"/>
      <c r="G186" s="606"/>
      <c r="H186" s="606"/>
      <c r="I186" s="606"/>
      <c r="J186" s="606"/>
      <c r="K186" s="606"/>
      <c r="L186" s="606"/>
      <c r="M186" s="606"/>
      <c r="N186" s="606"/>
      <c r="O186" s="606"/>
      <c r="P186" s="606"/>
      <c r="Q186" s="606"/>
      <c r="R186" s="606"/>
      <c r="S186" s="606"/>
      <c r="T186" s="606"/>
      <c r="U186" s="606"/>
      <c r="V186" s="606"/>
      <c r="W186" s="606"/>
      <c r="X186" s="606"/>
      <c r="Y186" s="606"/>
      <c r="Z186" s="606"/>
      <c r="AA186" s="66"/>
      <c r="AB186" s="66"/>
      <c r="AC186" s="80"/>
    </row>
    <row r="187" spans="1:68" ht="16.5" customHeight="1">
      <c r="A187" s="63" t="s">
        <v>316</v>
      </c>
      <c r="B187" s="63" t="s">
        <v>317</v>
      </c>
      <c r="C187" s="36">
        <v>4301011450</v>
      </c>
      <c r="D187" s="607">
        <v>4680115881402</v>
      </c>
      <c r="E187" s="607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09"/>
      <c r="R187" s="609"/>
      <c r="S187" s="609"/>
      <c r="T187" s="610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>
      <c r="A188" s="63" t="s">
        <v>319</v>
      </c>
      <c r="B188" s="63" t="s">
        <v>320</v>
      </c>
      <c r="C188" s="36">
        <v>4301011768</v>
      </c>
      <c r="D188" s="607">
        <v>4680115881396</v>
      </c>
      <c r="E188" s="607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09"/>
      <c r="R188" s="609"/>
      <c r="S188" s="609"/>
      <c r="T188" s="610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>
      <c r="A189" s="598"/>
      <c r="B189" s="598"/>
      <c r="C189" s="598"/>
      <c r="D189" s="598"/>
      <c r="E189" s="598"/>
      <c r="F189" s="598"/>
      <c r="G189" s="598"/>
      <c r="H189" s="598"/>
      <c r="I189" s="598"/>
      <c r="J189" s="598"/>
      <c r="K189" s="598"/>
      <c r="L189" s="598"/>
      <c r="M189" s="598"/>
      <c r="N189" s="598"/>
      <c r="O189" s="604"/>
      <c r="P189" s="601" t="s">
        <v>40</v>
      </c>
      <c r="Q189" s="602"/>
      <c r="R189" s="602"/>
      <c r="S189" s="602"/>
      <c r="T189" s="602"/>
      <c r="U189" s="602"/>
      <c r="V189" s="603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>
      <c r="A190" s="598"/>
      <c r="B190" s="598"/>
      <c r="C190" s="598"/>
      <c r="D190" s="598"/>
      <c r="E190" s="598"/>
      <c r="F190" s="598"/>
      <c r="G190" s="598"/>
      <c r="H190" s="598"/>
      <c r="I190" s="598"/>
      <c r="J190" s="598"/>
      <c r="K190" s="598"/>
      <c r="L190" s="598"/>
      <c r="M190" s="598"/>
      <c r="N190" s="598"/>
      <c r="O190" s="604"/>
      <c r="P190" s="601" t="s">
        <v>40</v>
      </c>
      <c r="Q190" s="602"/>
      <c r="R190" s="602"/>
      <c r="S190" s="602"/>
      <c r="T190" s="602"/>
      <c r="U190" s="602"/>
      <c r="V190" s="603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>
      <c r="A191" s="606" t="s">
        <v>150</v>
      </c>
      <c r="B191" s="606"/>
      <c r="C191" s="606"/>
      <c r="D191" s="606"/>
      <c r="E191" s="606"/>
      <c r="F191" s="606"/>
      <c r="G191" s="606"/>
      <c r="H191" s="606"/>
      <c r="I191" s="606"/>
      <c r="J191" s="606"/>
      <c r="K191" s="606"/>
      <c r="L191" s="606"/>
      <c r="M191" s="606"/>
      <c r="N191" s="606"/>
      <c r="O191" s="606"/>
      <c r="P191" s="606"/>
      <c r="Q191" s="606"/>
      <c r="R191" s="606"/>
      <c r="S191" s="606"/>
      <c r="T191" s="606"/>
      <c r="U191" s="606"/>
      <c r="V191" s="606"/>
      <c r="W191" s="606"/>
      <c r="X191" s="606"/>
      <c r="Y191" s="606"/>
      <c r="Z191" s="606"/>
      <c r="AA191" s="66"/>
      <c r="AB191" s="66"/>
      <c r="AC191" s="80"/>
    </row>
    <row r="192" spans="1:68" ht="16.5" customHeight="1">
      <c r="A192" s="63" t="s">
        <v>321</v>
      </c>
      <c r="B192" s="63" t="s">
        <v>322</v>
      </c>
      <c r="C192" s="36">
        <v>4301020262</v>
      </c>
      <c r="D192" s="607">
        <v>4680115882935</v>
      </c>
      <c r="E192" s="607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09"/>
      <c r="R192" s="609"/>
      <c r="S192" s="609"/>
      <c r="T192" s="610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>
      <c r="A193" s="63" t="s">
        <v>324</v>
      </c>
      <c r="B193" s="63" t="s">
        <v>325</v>
      </c>
      <c r="C193" s="36">
        <v>4301020220</v>
      </c>
      <c r="D193" s="607">
        <v>4680115880764</v>
      </c>
      <c r="E193" s="607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09"/>
      <c r="R193" s="609"/>
      <c r="S193" s="609"/>
      <c r="T193" s="610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>
      <c r="A194" s="598"/>
      <c r="B194" s="598"/>
      <c r="C194" s="598"/>
      <c r="D194" s="598"/>
      <c r="E194" s="598"/>
      <c r="F194" s="598"/>
      <c r="G194" s="598"/>
      <c r="H194" s="598"/>
      <c r="I194" s="598"/>
      <c r="J194" s="598"/>
      <c r="K194" s="598"/>
      <c r="L194" s="598"/>
      <c r="M194" s="598"/>
      <c r="N194" s="598"/>
      <c r="O194" s="604"/>
      <c r="P194" s="601" t="s">
        <v>40</v>
      </c>
      <c r="Q194" s="602"/>
      <c r="R194" s="602"/>
      <c r="S194" s="602"/>
      <c r="T194" s="602"/>
      <c r="U194" s="602"/>
      <c r="V194" s="603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>
      <c r="A195" s="598"/>
      <c r="B195" s="598"/>
      <c r="C195" s="598"/>
      <c r="D195" s="598"/>
      <c r="E195" s="598"/>
      <c r="F195" s="598"/>
      <c r="G195" s="598"/>
      <c r="H195" s="598"/>
      <c r="I195" s="598"/>
      <c r="J195" s="598"/>
      <c r="K195" s="598"/>
      <c r="L195" s="598"/>
      <c r="M195" s="598"/>
      <c r="N195" s="598"/>
      <c r="O195" s="604"/>
      <c r="P195" s="601" t="s">
        <v>40</v>
      </c>
      <c r="Q195" s="602"/>
      <c r="R195" s="602"/>
      <c r="S195" s="602"/>
      <c r="T195" s="602"/>
      <c r="U195" s="602"/>
      <c r="V195" s="603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>
      <c r="A196" s="606" t="s">
        <v>78</v>
      </c>
      <c r="B196" s="606"/>
      <c r="C196" s="606"/>
      <c r="D196" s="606"/>
      <c r="E196" s="606"/>
      <c r="F196" s="606"/>
      <c r="G196" s="606"/>
      <c r="H196" s="606"/>
      <c r="I196" s="606"/>
      <c r="J196" s="606"/>
      <c r="K196" s="606"/>
      <c r="L196" s="606"/>
      <c r="M196" s="606"/>
      <c r="N196" s="606"/>
      <c r="O196" s="606"/>
      <c r="P196" s="606"/>
      <c r="Q196" s="606"/>
      <c r="R196" s="606"/>
      <c r="S196" s="606"/>
      <c r="T196" s="606"/>
      <c r="U196" s="606"/>
      <c r="V196" s="606"/>
      <c r="W196" s="606"/>
      <c r="X196" s="606"/>
      <c r="Y196" s="606"/>
      <c r="Z196" s="606"/>
      <c r="AA196" s="66"/>
      <c r="AB196" s="66"/>
      <c r="AC196" s="80"/>
    </row>
    <row r="197" spans="1:68" ht="27" customHeight="1">
      <c r="A197" s="63" t="s">
        <v>326</v>
      </c>
      <c r="B197" s="63" t="s">
        <v>327</v>
      </c>
      <c r="C197" s="36">
        <v>4301031224</v>
      </c>
      <c r="D197" s="607">
        <v>4680115882683</v>
      </c>
      <c r="E197" s="607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09"/>
      <c r="R197" s="609"/>
      <c r="S197" s="609"/>
      <c r="T197" s="61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>
      <c r="A198" s="63" t="s">
        <v>329</v>
      </c>
      <c r="B198" s="63" t="s">
        <v>330</v>
      </c>
      <c r="C198" s="36">
        <v>4301031230</v>
      </c>
      <c r="D198" s="607">
        <v>4680115882690</v>
      </c>
      <c r="E198" s="607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09"/>
      <c r="R198" s="609"/>
      <c r="S198" s="609"/>
      <c r="T198" s="61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>
      <c r="A199" s="63" t="s">
        <v>332</v>
      </c>
      <c r="B199" s="63" t="s">
        <v>333</v>
      </c>
      <c r="C199" s="36">
        <v>4301031220</v>
      </c>
      <c r="D199" s="607">
        <v>4680115882669</v>
      </c>
      <c r="E199" s="607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09"/>
      <c r="R199" s="609"/>
      <c r="S199" s="609"/>
      <c r="T199" s="61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>
      <c r="A200" s="63" t="s">
        <v>335</v>
      </c>
      <c r="B200" s="63" t="s">
        <v>336</v>
      </c>
      <c r="C200" s="36">
        <v>4301031221</v>
      </c>
      <c r="D200" s="607">
        <v>4680115882676</v>
      </c>
      <c r="E200" s="60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09"/>
      <c r="R200" s="609"/>
      <c r="S200" s="609"/>
      <c r="T200" s="61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>
      <c r="A201" s="63" t="s">
        <v>338</v>
      </c>
      <c r="B201" s="63" t="s">
        <v>339</v>
      </c>
      <c r="C201" s="36">
        <v>4301031223</v>
      </c>
      <c r="D201" s="607">
        <v>4680115884014</v>
      </c>
      <c r="E201" s="607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09"/>
      <c r="R201" s="609"/>
      <c r="S201" s="609"/>
      <c r="T201" s="61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>
      <c r="A202" s="63" t="s">
        <v>340</v>
      </c>
      <c r="B202" s="63" t="s">
        <v>341</v>
      </c>
      <c r="C202" s="36">
        <v>4301031222</v>
      </c>
      <c r="D202" s="607">
        <v>4680115884007</v>
      </c>
      <c r="E202" s="607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09"/>
      <c r="R202" s="609"/>
      <c r="S202" s="609"/>
      <c r="T202" s="61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>
      <c r="A203" s="63" t="s">
        <v>342</v>
      </c>
      <c r="B203" s="63" t="s">
        <v>343</v>
      </c>
      <c r="C203" s="36">
        <v>4301031229</v>
      </c>
      <c r="D203" s="607">
        <v>4680115884038</v>
      </c>
      <c r="E203" s="607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09"/>
      <c r="R203" s="609"/>
      <c r="S203" s="609"/>
      <c r="T203" s="61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>
      <c r="A204" s="63" t="s">
        <v>344</v>
      </c>
      <c r="B204" s="63" t="s">
        <v>345</v>
      </c>
      <c r="C204" s="36">
        <v>4301031225</v>
      </c>
      <c r="D204" s="607">
        <v>4680115884021</v>
      </c>
      <c r="E204" s="607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09"/>
      <c r="R204" s="609"/>
      <c r="S204" s="609"/>
      <c r="T204" s="61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>
      <c r="A205" s="598"/>
      <c r="B205" s="598"/>
      <c r="C205" s="598"/>
      <c r="D205" s="598"/>
      <c r="E205" s="598"/>
      <c r="F205" s="598"/>
      <c r="G205" s="598"/>
      <c r="H205" s="598"/>
      <c r="I205" s="598"/>
      <c r="J205" s="598"/>
      <c r="K205" s="598"/>
      <c r="L205" s="598"/>
      <c r="M205" s="598"/>
      <c r="N205" s="598"/>
      <c r="O205" s="604"/>
      <c r="P205" s="601" t="s">
        <v>40</v>
      </c>
      <c r="Q205" s="602"/>
      <c r="R205" s="602"/>
      <c r="S205" s="602"/>
      <c r="T205" s="602"/>
      <c r="U205" s="602"/>
      <c r="V205" s="603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>
      <c r="A206" s="598"/>
      <c r="B206" s="598"/>
      <c r="C206" s="598"/>
      <c r="D206" s="598"/>
      <c r="E206" s="598"/>
      <c r="F206" s="598"/>
      <c r="G206" s="598"/>
      <c r="H206" s="598"/>
      <c r="I206" s="598"/>
      <c r="J206" s="598"/>
      <c r="K206" s="598"/>
      <c r="L206" s="598"/>
      <c r="M206" s="598"/>
      <c r="N206" s="598"/>
      <c r="O206" s="604"/>
      <c r="P206" s="601" t="s">
        <v>40</v>
      </c>
      <c r="Q206" s="602"/>
      <c r="R206" s="602"/>
      <c r="S206" s="602"/>
      <c r="T206" s="602"/>
      <c r="U206" s="602"/>
      <c r="V206" s="603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customHeight="1">
      <c r="A207" s="606" t="s">
        <v>85</v>
      </c>
      <c r="B207" s="606"/>
      <c r="C207" s="606"/>
      <c r="D207" s="606"/>
      <c r="E207" s="606"/>
      <c r="F207" s="606"/>
      <c r="G207" s="606"/>
      <c r="H207" s="606"/>
      <c r="I207" s="606"/>
      <c r="J207" s="606"/>
      <c r="K207" s="606"/>
      <c r="L207" s="606"/>
      <c r="M207" s="606"/>
      <c r="N207" s="606"/>
      <c r="O207" s="606"/>
      <c r="P207" s="606"/>
      <c r="Q207" s="606"/>
      <c r="R207" s="606"/>
      <c r="S207" s="606"/>
      <c r="T207" s="606"/>
      <c r="U207" s="606"/>
      <c r="V207" s="606"/>
      <c r="W207" s="606"/>
      <c r="X207" s="606"/>
      <c r="Y207" s="606"/>
      <c r="Z207" s="606"/>
      <c r="AA207" s="66"/>
      <c r="AB207" s="66"/>
      <c r="AC207" s="80"/>
    </row>
    <row r="208" spans="1:68" ht="27" customHeight="1">
      <c r="A208" s="63" t="s">
        <v>346</v>
      </c>
      <c r="B208" s="63" t="s">
        <v>347</v>
      </c>
      <c r="C208" s="36">
        <v>4301051408</v>
      </c>
      <c r="D208" s="607">
        <v>4680115881594</v>
      </c>
      <c r="E208" s="607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09"/>
      <c r="R208" s="609"/>
      <c r="S208" s="609"/>
      <c r="T208" s="61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>
      <c r="A209" s="63" t="s">
        <v>349</v>
      </c>
      <c r="B209" s="63" t="s">
        <v>350</v>
      </c>
      <c r="C209" s="36">
        <v>4301051411</v>
      </c>
      <c r="D209" s="607">
        <v>4680115881617</v>
      </c>
      <c r="E209" s="607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09"/>
      <c r="R209" s="609"/>
      <c r="S209" s="609"/>
      <c r="T209" s="61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>
      <c r="A210" s="63" t="s">
        <v>352</v>
      </c>
      <c r="B210" s="63" t="s">
        <v>353</v>
      </c>
      <c r="C210" s="36">
        <v>4301051656</v>
      </c>
      <c r="D210" s="607">
        <v>4680115880573</v>
      </c>
      <c r="E210" s="607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7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09"/>
      <c r="R210" s="609"/>
      <c r="S210" s="609"/>
      <c r="T210" s="61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>
      <c r="A211" s="63" t="s">
        <v>355</v>
      </c>
      <c r="B211" s="63" t="s">
        <v>356</v>
      </c>
      <c r="C211" s="36">
        <v>4301051407</v>
      </c>
      <c r="D211" s="607">
        <v>4680115882195</v>
      </c>
      <c r="E211" s="607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09"/>
      <c r="R211" s="609"/>
      <c r="S211" s="609"/>
      <c r="T211" s="61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>
      <c r="A212" s="63" t="s">
        <v>357</v>
      </c>
      <c r="B212" s="63" t="s">
        <v>358</v>
      </c>
      <c r="C212" s="36">
        <v>4301051752</v>
      </c>
      <c r="D212" s="607">
        <v>4680115882607</v>
      </c>
      <c r="E212" s="607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09"/>
      <c r="R212" s="609"/>
      <c r="S212" s="609"/>
      <c r="T212" s="61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>
      <c r="A213" s="63" t="s">
        <v>360</v>
      </c>
      <c r="B213" s="63" t="s">
        <v>361</v>
      </c>
      <c r="C213" s="36">
        <v>4301051666</v>
      </c>
      <c r="D213" s="607">
        <v>4680115880092</v>
      </c>
      <c r="E213" s="607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09"/>
      <c r="R213" s="609"/>
      <c r="S213" s="609"/>
      <c r="T213" s="61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>
      <c r="A214" s="63" t="s">
        <v>362</v>
      </c>
      <c r="B214" s="63" t="s">
        <v>363</v>
      </c>
      <c r="C214" s="36">
        <v>4301051668</v>
      </c>
      <c r="D214" s="607">
        <v>4680115880221</v>
      </c>
      <c r="E214" s="607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09"/>
      <c r="R214" s="609"/>
      <c r="S214" s="609"/>
      <c r="T214" s="61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>
      <c r="A215" s="63" t="s">
        <v>364</v>
      </c>
      <c r="B215" s="63" t="s">
        <v>365</v>
      </c>
      <c r="C215" s="36">
        <v>4301051945</v>
      </c>
      <c r="D215" s="607">
        <v>4680115880504</v>
      </c>
      <c r="E215" s="607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09"/>
      <c r="R215" s="609"/>
      <c r="S215" s="609"/>
      <c r="T215" s="61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>
      <c r="A216" s="63" t="s">
        <v>367</v>
      </c>
      <c r="B216" s="63" t="s">
        <v>368</v>
      </c>
      <c r="C216" s="36">
        <v>4301051410</v>
      </c>
      <c r="D216" s="607">
        <v>4680115882164</v>
      </c>
      <c r="E216" s="607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09"/>
      <c r="R216" s="609"/>
      <c r="S216" s="609"/>
      <c r="T216" s="61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>
      <c r="A217" s="598"/>
      <c r="B217" s="598"/>
      <c r="C217" s="598"/>
      <c r="D217" s="598"/>
      <c r="E217" s="598"/>
      <c r="F217" s="598"/>
      <c r="G217" s="598"/>
      <c r="H217" s="598"/>
      <c r="I217" s="598"/>
      <c r="J217" s="598"/>
      <c r="K217" s="598"/>
      <c r="L217" s="598"/>
      <c r="M217" s="598"/>
      <c r="N217" s="598"/>
      <c r="O217" s="604"/>
      <c r="P217" s="601" t="s">
        <v>40</v>
      </c>
      <c r="Q217" s="602"/>
      <c r="R217" s="602"/>
      <c r="S217" s="602"/>
      <c r="T217" s="602"/>
      <c r="U217" s="602"/>
      <c r="V217" s="603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>
      <c r="A218" s="598"/>
      <c r="B218" s="598"/>
      <c r="C218" s="598"/>
      <c r="D218" s="598"/>
      <c r="E218" s="598"/>
      <c r="F218" s="598"/>
      <c r="G218" s="598"/>
      <c r="H218" s="598"/>
      <c r="I218" s="598"/>
      <c r="J218" s="598"/>
      <c r="K218" s="598"/>
      <c r="L218" s="598"/>
      <c r="M218" s="598"/>
      <c r="N218" s="598"/>
      <c r="O218" s="604"/>
      <c r="P218" s="601" t="s">
        <v>40</v>
      </c>
      <c r="Q218" s="602"/>
      <c r="R218" s="602"/>
      <c r="S218" s="602"/>
      <c r="T218" s="602"/>
      <c r="U218" s="602"/>
      <c r="V218" s="603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>
      <c r="A219" s="606" t="s">
        <v>185</v>
      </c>
      <c r="B219" s="606"/>
      <c r="C219" s="606"/>
      <c r="D219" s="606"/>
      <c r="E219" s="606"/>
      <c r="F219" s="606"/>
      <c r="G219" s="606"/>
      <c r="H219" s="606"/>
      <c r="I219" s="606"/>
      <c r="J219" s="606"/>
      <c r="K219" s="606"/>
      <c r="L219" s="606"/>
      <c r="M219" s="606"/>
      <c r="N219" s="606"/>
      <c r="O219" s="606"/>
      <c r="P219" s="606"/>
      <c r="Q219" s="606"/>
      <c r="R219" s="606"/>
      <c r="S219" s="606"/>
      <c r="T219" s="606"/>
      <c r="U219" s="606"/>
      <c r="V219" s="606"/>
      <c r="W219" s="606"/>
      <c r="X219" s="606"/>
      <c r="Y219" s="606"/>
      <c r="Z219" s="606"/>
      <c r="AA219" s="66"/>
      <c r="AB219" s="66"/>
      <c r="AC219" s="80"/>
    </row>
    <row r="220" spans="1:68" ht="27" customHeight="1">
      <c r="A220" s="63" t="s">
        <v>370</v>
      </c>
      <c r="B220" s="63" t="s">
        <v>371</v>
      </c>
      <c r="C220" s="36">
        <v>4301060463</v>
      </c>
      <c r="D220" s="607">
        <v>4680115880818</v>
      </c>
      <c r="E220" s="607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09"/>
      <c r="R220" s="609"/>
      <c r="S220" s="609"/>
      <c r="T220" s="610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>
      <c r="A221" s="63" t="s">
        <v>373</v>
      </c>
      <c r="B221" s="63" t="s">
        <v>374</v>
      </c>
      <c r="C221" s="36">
        <v>4301060389</v>
      </c>
      <c r="D221" s="607">
        <v>4680115880801</v>
      </c>
      <c r="E221" s="607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09"/>
      <c r="R221" s="609"/>
      <c r="S221" s="609"/>
      <c r="T221" s="610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>
      <c r="A222" s="598"/>
      <c r="B222" s="598"/>
      <c r="C222" s="598"/>
      <c r="D222" s="598"/>
      <c r="E222" s="598"/>
      <c r="F222" s="598"/>
      <c r="G222" s="598"/>
      <c r="H222" s="598"/>
      <c r="I222" s="598"/>
      <c r="J222" s="598"/>
      <c r="K222" s="598"/>
      <c r="L222" s="598"/>
      <c r="M222" s="598"/>
      <c r="N222" s="598"/>
      <c r="O222" s="604"/>
      <c r="P222" s="601" t="s">
        <v>40</v>
      </c>
      <c r="Q222" s="602"/>
      <c r="R222" s="602"/>
      <c r="S222" s="602"/>
      <c r="T222" s="602"/>
      <c r="U222" s="602"/>
      <c r="V222" s="603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>
      <c r="A223" s="598"/>
      <c r="B223" s="598"/>
      <c r="C223" s="598"/>
      <c r="D223" s="598"/>
      <c r="E223" s="598"/>
      <c r="F223" s="598"/>
      <c r="G223" s="598"/>
      <c r="H223" s="598"/>
      <c r="I223" s="598"/>
      <c r="J223" s="598"/>
      <c r="K223" s="598"/>
      <c r="L223" s="598"/>
      <c r="M223" s="598"/>
      <c r="N223" s="598"/>
      <c r="O223" s="604"/>
      <c r="P223" s="601" t="s">
        <v>40</v>
      </c>
      <c r="Q223" s="602"/>
      <c r="R223" s="602"/>
      <c r="S223" s="602"/>
      <c r="T223" s="602"/>
      <c r="U223" s="602"/>
      <c r="V223" s="603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>
      <c r="A224" s="605" t="s">
        <v>376</v>
      </c>
      <c r="B224" s="605"/>
      <c r="C224" s="605"/>
      <c r="D224" s="605"/>
      <c r="E224" s="605"/>
      <c r="F224" s="605"/>
      <c r="G224" s="605"/>
      <c r="H224" s="605"/>
      <c r="I224" s="605"/>
      <c r="J224" s="605"/>
      <c r="K224" s="605"/>
      <c r="L224" s="605"/>
      <c r="M224" s="605"/>
      <c r="N224" s="605"/>
      <c r="O224" s="605"/>
      <c r="P224" s="605"/>
      <c r="Q224" s="605"/>
      <c r="R224" s="605"/>
      <c r="S224" s="605"/>
      <c r="T224" s="605"/>
      <c r="U224" s="605"/>
      <c r="V224" s="605"/>
      <c r="W224" s="605"/>
      <c r="X224" s="605"/>
      <c r="Y224" s="605"/>
      <c r="Z224" s="605"/>
      <c r="AA224" s="65"/>
      <c r="AB224" s="65"/>
      <c r="AC224" s="79"/>
    </row>
    <row r="225" spans="1:68" ht="14.25" customHeight="1">
      <c r="A225" s="606" t="s">
        <v>114</v>
      </c>
      <c r="B225" s="606"/>
      <c r="C225" s="606"/>
      <c r="D225" s="606"/>
      <c r="E225" s="606"/>
      <c r="F225" s="606"/>
      <c r="G225" s="606"/>
      <c r="H225" s="606"/>
      <c r="I225" s="606"/>
      <c r="J225" s="606"/>
      <c r="K225" s="606"/>
      <c r="L225" s="606"/>
      <c r="M225" s="606"/>
      <c r="N225" s="606"/>
      <c r="O225" s="606"/>
      <c r="P225" s="606"/>
      <c r="Q225" s="606"/>
      <c r="R225" s="606"/>
      <c r="S225" s="606"/>
      <c r="T225" s="606"/>
      <c r="U225" s="606"/>
      <c r="V225" s="606"/>
      <c r="W225" s="606"/>
      <c r="X225" s="606"/>
      <c r="Y225" s="606"/>
      <c r="Z225" s="606"/>
      <c r="AA225" s="66"/>
      <c r="AB225" s="66"/>
      <c r="AC225" s="80"/>
    </row>
    <row r="226" spans="1:68" ht="27" customHeight="1">
      <c r="A226" s="63" t="s">
        <v>377</v>
      </c>
      <c r="B226" s="63" t="s">
        <v>378</v>
      </c>
      <c r="C226" s="36">
        <v>4301011826</v>
      </c>
      <c r="D226" s="607">
        <v>4680115884137</v>
      </c>
      <c r="E226" s="607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09"/>
      <c r="R226" s="609"/>
      <c r="S226" s="609"/>
      <c r="T226" s="61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>
      <c r="A227" s="63" t="s">
        <v>380</v>
      </c>
      <c r="B227" s="63" t="s">
        <v>381</v>
      </c>
      <c r="C227" s="36">
        <v>4301011724</v>
      </c>
      <c r="D227" s="607">
        <v>4680115884236</v>
      </c>
      <c r="E227" s="607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09"/>
      <c r="R227" s="609"/>
      <c r="S227" s="609"/>
      <c r="T227" s="61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>
      <c r="A228" s="63" t="s">
        <v>383</v>
      </c>
      <c r="B228" s="63" t="s">
        <v>384</v>
      </c>
      <c r="C228" s="36">
        <v>4301011721</v>
      </c>
      <c r="D228" s="607">
        <v>4680115884175</v>
      </c>
      <c r="E228" s="607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09"/>
      <c r="R228" s="609"/>
      <c r="S228" s="609"/>
      <c r="T228" s="61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>
      <c r="A229" s="63" t="s">
        <v>386</v>
      </c>
      <c r="B229" s="63" t="s">
        <v>387</v>
      </c>
      <c r="C229" s="36">
        <v>4301011824</v>
      </c>
      <c r="D229" s="607">
        <v>4680115884144</v>
      </c>
      <c r="E229" s="607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09"/>
      <c r="R229" s="609"/>
      <c r="S229" s="609"/>
      <c r="T229" s="61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>
      <c r="A230" s="63" t="s">
        <v>388</v>
      </c>
      <c r="B230" s="63" t="s">
        <v>389</v>
      </c>
      <c r="C230" s="36">
        <v>4301012149</v>
      </c>
      <c r="D230" s="607">
        <v>4680115886551</v>
      </c>
      <c r="E230" s="607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09"/>
      <c r="R230" s="609"/>
      <c r="S230" s="609"/>
      <c r="T230" s="61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>
      <c r="A231" s="63" t="s">
        <v>391</v>
      </c>
      <c r="B231" s="63" t="s">
        <v>392</v>
      </c>
      <c r="C231" s="36">
        <v>4301011726</v>
      </c>
      <c r="D231" s="607">
        <v>4680115884182</v>
      </c>
      <c r="E231" s="607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09"/>
      <c r="R231" s="609"/>
      <c r="S231" s="609"/>
      <c r="T231" s="61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>
      <c r="A232" s="63" t="s">
        <v>393</v>
      </c>
      <c r="B232" s="63" t="s">
        <v>394</v>
      </c>
      <c r="C232" s="36">
        <v>4301011722</v>
      </c>
      <c r="D232" s="607">
        <v>4680115884205</v>
      </c>
      <c r="E232" s="607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09"/>
      <c r="R232" s="609"/>
      <c r="S232" s="609"/>
      <c r="T232" s="61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>
      <c r="A233" s="598"/>
      <c r="B233" s="598"/>
      <c r="C233" s="598"/>
      <c r="D233" s="598"/>
      <c r="E233" s="598"/>
      <c r="F233" s="598"/>
      <c r="G233" s="598"/>
      <c r="H233" s="598"/>
      <c r="I233" s="598"/>
      <c r="J233" s="598"/>
      <c r="K233" s="598"/>
      <c r="L233" s="598"/>
      <c r="M233" s="598"/>
      <c r="N233" s="598"/>
      <c r="O233" s="604"/>
      <c r="P233" s="601" t="s">
        <v>40</v>
      </c>
      <c r="Q233" s="602"/>
      <c r="R233" s="602"/>
      <c r="S233" s="602"/>
      <c r="T233" s="602"/>
      <c r="U233" s="602"/>
      <c r="V233" s="603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>
      <c r="A234" s="598"/>
      <c r="B234" s="598"/>
      <c r="C234" s="598"/>
      <c r="D234" s="598"/>
      <c r="E234" s="598"/>
      <c r="F234" s="598"/>
      <c r="G234" s="598"/>
      <c r="H234" s="598"/>
      <c r="I234" s="598"/>
      <c r="J234" s="598"/>
      <c r="K234" s="598"/>
      <c r="L234" s="598"/>
      <c r="M234" s="598"/>
      <c r="N234" s="598"/>
      <c r="O234" s="604"/>
      <c r="P234" s="601" t="s">
        <v>40</v>
      </c>
      <c r="Q234" s="602"/>
      <c r="R234" s="602"/>
      <c r="S234" s="602"/>
      <c r="T234" s="602"/>
      <c r="U234" s="602"/>
      <c r="V234" s="603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>
      <c r="A235" s="606" t="s">
        <v>150</v>
      </c>
      <c r="B235" s="606"/>
      <c r="C235" s="606"/>
      <c r="D235" s="606"/>
      <c r="E235" s="606"/>
      <c r="F235" s="606"/>
      <c r="G235" s="606"/>
      <c r="H235" s="606"/>
      <c r="I235" s="606"/>
      <c r="J235" s="606"/>
      <c r="K235" s="606"/>
      <c r="L235" s="606"/>
      <c r="M235" s="606"/>
      <c r="N235" s="606"/>
      <c r="O235" s="606"/>
      <c r="P235" s="606"/>
      <c r="Q235" s="606"/>
      <c r="R235" s="606"/>
      <c r="S235" s="606"/>
      <c r="T235" s="606"/>
      <c r="U235" s="606"/>
      <c r="V235" s="606"/>
      <c r="W235" s="606"/>
      <c r="X235" s="606"/>
      <c r="Y235" s="606"/>
      <c r="Z235" s="606"/>
      <c r="AA235" s="66"/>
      <c r="AB235" s="66"/>
      <c r="AC235" s="80"/>
    </row>
    <row r="236" spans="1:68" ht="27" customHeight="1">
      <c r="A236" s="63" t="s">
        <v>395</v>
      </c>
      <c r="B236" s="63" t="s">
        <v>396</v>
      </c>
      <c r="C236" s="36">
        <v>4301020340</v>
      </c>
      <c r="D236" s="607">
        <v>4680115885721</v>
      </c>
      <c r="E236" s="607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09"/>
      <c r="R236" s="609"/>
      <c r="S236" s="609"/>
      <c r="T236" s="610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>
      <c r="A237" s="63" t="s">
        <v>395</v>
      </c>
      <c r="B237" s="63" t="s">
        <v>398</v>
      </c>
      <c r="C237" s="36">
        <v>4301020377</v>
      </c>
      <c r="D237" s="607">
        <v>4680115885981</v>
      </c>
      <c r="E237" s="607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5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09"/>
      <c r="R237" s="609"/>
      <c r="S237" s="609"/>
      <c r="T237" s="610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>
      <c r="A238" s="598"/>
      <c r="B238" s="598"/>
      <c r="C238" s="598"/>
      <c r="D238" s="598"/>
      <c r="E238" s="598"/>
      <c r="F238" s="598"/>
      <c r="G238" s="598"/>
      <c r="H238" s="598"/>
      <c r="I238" s="598"/>
      <c r="J238" s="598"/>
      <c r="K238" s="598"/>
      <c r="L238" s="598"/>
      <c r="M238" s="598"/>
      <c r="N238" s="598"/>
      <c r="O238" s="604"/>
      <c r="P238" s="601" t="s">
        <v>40</v>
      </c>
      <c r="Q238" s="602"/>
      <c r="R238" s="602"/>
      <c r="S238" s="602"/>
      <c r="T238" s="602"/>
      <c r="U238" s="602"/>
      <c r="V238" s="603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>
      <c r="A239" s="598"/>
      <c r="B239" s="598"/>
      <c r="C239" s="598"/>
      <c r="D239" s="598"/>
      <c r="E239" s="598"/>
      <c r="F239" s="598"/>
      <c r="G239" s="598"/>
      <c r="H239" s="598"/>
      <c r="I239" s="598"/>
      <c r="J239" s="598"/>
      <c r="K239" s="598"/>
      <c r="L239" s="598"/>
      <c r="M239" s="598"/>
      <c r="N239" s="598"/>
      <c r="O239" s="604"/>
      <c r="P239" s="601" t="s">
        <v>40</v>
      </c>
      <c r="Q239" s="602"/>
      <c r="R239" s="602"/>
      <c r="S239" s="602"/>
      <c r="T239" s="602"/>
      <c r="U239" s="602"/>
      <c r="V239" s="603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>
      <c r="A240" s="606" t="s">
        <v>399</v>
      </c>
      <c r="B240" s="606"/>
      <c r="C240" s="606"/>
      <c r="D240" s="606"/>
      <c r="E240" s="606"/>
      <c r="F240" s="606"/>
      <c r="G240" s="606"/>
      <c r="H240" s="606"/>
      <c r="I240" s="606"/>
      <c r="J240" s="606"/>
      <c r="K240" s="606"/>
      <c r="L240" s="606"/>
      <c r="M240" s="606"/>
      <c r="N240" s="606"/>
      <c r="O240" s="606"/>
      <c r="P240" s="606"/>
      <c r="Q240" s="606"/>
      <c r="R240" s="606"/>
      <c r="S240" s="606"/>
      <c r="T240" s="606"/>
      <c r="U240" s="606"/>
      <c r="V240" s="606"/>
      <c r="W240" s="606"/>
      <c r="X240" s="606"/>
      <c r="Y240" s="606"/>
      <c r="Z240" s="606"/>
      <c r="AA240" s="66"/>
      <c r="AB240" s="66"/>
      <c r="AC240" s="80"/>
    </row>
    <row r="241" spans="1:68" ht="27" customHeight="1">
      <c r="A241" s="63" t="s">
        <v>400</v>
      </c>
      <c r="B241" s="63" t="s">
        <v>401</v>
      </c>
      <c r="C241" s="36">
        <v>4301040362</v>
      </c>
      <c r="D241" s="607">
        <v>4680115886803</v>
      </c>
      <c r="E241" s="607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49" t="s">
        <v>402</v>
      </c>
      <c r="Q241" s="609"/>
      <c r="R241" s="609"/>
      <c r="S241" s="609"/>
      <c r="T241" s="610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>
      <c r="A242" s="63" t="s">
        <v>400</v>
      </c>
      <c r="B242" s="63" t="s">
        <v>404</v>
      </c>
      <c r="C242" s="36">
        <v>4301040361</v>
      </c>
      <c r="D242" s="607">
        <v>4680115886803</v>
      </c>
      <c r="E242" s="607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50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09"/>
      <c r="R242" s="609"/>
      <c r="S242" s="609"/>
      <c r="T242" s="61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>
      <c r="A243" s="598"/>
      <c r="B243" s="598"/>
      <c r="C243" s="598"/>
      <c r="D243" s="598"/>
      <c r="E243" s="598"/>
      <c r="F243" s="598"/>
      <c r="G243" s="598"/>
      <c r="H243" s="598"/>
      <c r="I243" s="598"/>
      <c r="J243" s="598"/>
      <c r="K243" s="598"/>
      <c r="L243" s="598"/>
      <c r="M243" s="598"/>
      <c r="N243" s="598"/>
      <c r="O243" s="604"/>
      <c r="P243" s="601" t="s">
        <v>40</v>
      </c>
      <c r="Q243" s="602"/>
      <c r="R243" s="602"/>
      <c r="S243" s="602"/>
      <c r="T243" s="602"/>
      <c r="U243" s="602"/>
      <c r="V243" s="603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>
      <c r="A244" s="598"/>
      <c r="B244" s="598"/>
      <c r="C244" s="598"/>
      <c r="D244" s="598"/>
      <c r="E244" s="598"/>
      <c r="F244" s="598"/>
      <c r="G244" s="598"/>
      <c r="H244" s="598"/>
      <c r="I244" s="598"/>
      <c r="J244" s="598"/>
      <c r="K244" s="598"/>
      <c r="L244" s="598"/>
      <c r="M244" s="598"/>
      <c r="N244" s="598"/>
      <c r="O244" s="604"/>
      <c r="P244" s="601" t="s">
        <v>40</v>
      </c>
      <c r="Q244" s="602"/>
      <c r="R244" s="602"/>
      <c r="S244" s="602"/>
      <c r="T244" s="602"/>
      <c r="U244" s="602"/>
      <c r="V244" s="603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>
      <c r="A245" s="606" t="s">
        <v>405</v>
      </c>
      <c r="B245" s="606"/>
      <c r="C245" s="606"/>
      <c r="D245" s="606"/>
      <c r="E245" s="606"/>
      <c r="F245" s="606"/>
      <c r="G245" s="606"/>
      <c r="H245" s="606"/>
      <c r="I245" s="606"/>
      <c r="J245" s="606"/>
      <c r="K245" s="606"/>
      <c r="L245" s="606"/>
      <c r="M245" s="606"/>
      <c r="N245" s="606"/>
      <c r="O245" s="606"/>
      <c r="P245" s="606"/>
      <c r="Q245" s="606"/>
      <c r="R245" s="606"/>
      <c r="S245" s="606"/>
      <c r="T245" s="606"/>
      <c r="U245" s="606"/>
      <c r="V245" s="606"/>
      <c r="W245" s="606"/>
      <c r="X245" s="606"/>
      <c r="Y245" s="606"/>
      <c r="Z245" s="606"/>
      <c r="AA245" s="66"/>
      <c r="AB245" s="66"/>
      <c r="AC245" s="80"/>
    </row>
    <row r="246" spans="1:68" ht="27" customHeight="1">
      <c r="A246" s="63" t="s">
        <v>406</v>
      </c>
      <c r="B246" s="63" t="s">
        <v>407</v>
      </c>
      <c r="C246" s="36">
        <v>4301041004</v>
      </c>
      <c r="D246" s="607">
        <v>4680115886704</v>
      </c>
      <c r="E246" s="607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5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09"/>
      <c r="R246" s="609"/>
      <c r="S246" s="609"/>
      <c r="T246" s="610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>
      <c r="A247" s="63" t="s">
        <v>409</v>
      </c>
      <c r="B247" s="63" t="s">
        <v>410</v>
      </c>
      <c r="C247" s="36">
        <v>4301041008</v>
      </c>
      <c r="D247" s="607">
        <v>4680115886681</v>
      </c>
      <c r="E247" s="607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44" t="s">
        <v>411</v>
      </c>
      <c r="Q247" s="609"/>
      <c r="R247" s="609"/>
      <c r="S247" s="609"/>
      <c r="T247" s="610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>
      <c r="A248" s="63" t="s">
        <v>409</v>
      </c>
      <c r="B248" s="63" t="s">
        <v>412</v>
      </c>
      <c r="C248" s="36">
        <v>4301041003</v>
      </c>
      <c r="D248" s="607">
        <v>4680115886681</v>
      </c>
      <c r="E248" s="607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09"/>
      <c r="R248" s="609"/>
      <c r="S248" s="609"/>
      <c r="T248" s="610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>
      <c r="A249" s="63" t="s">
        <v>413</v>
      </c>
      <c r="B249" s="63" t="s">
        <v>414</v>
      </c>
      <c r="C249" s="36">
        <v>4301041007</v>
      </c>
      <c r="D249" s="607">
        <v>4680115886735</v>
      </c>
      <c r="E249" s="607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4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09"/>
      <c r="R249" s="609"/>
      <c r="S249" s="609"/>
      <c r="T249" s="610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>
      <c r="A250" s="63" t="s">
        <v>415</v>
      </c>
      <c r="B250" s="63" t="s">
        <v>416</v>
      </c>
      <c r="C250" s="36">
        <v>4301041006</v>
      </c>
      <c r="D250" s="607">
        <v>4680115886728</v>
      </c>
      <c r="E250" s="607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09"/>
      <c r="R250" s="609"/>
      <c r="S250" s="609"/>
      <c r="T250" s="61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>
      <c r="A251" s="63" t="s">
        <v>417</v>
      </c>
      <c r="B251" s="63" t="s">
        <v>418</v>
      </c>
      <c r="C251" s="36">
        <v>4301041005</v>
      </c>
      <c r="D251" s="607">
        <v>4680115886711</v>
      </c>
      <c r="E251" s="607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4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09"/>
      <c r="R251" s="609"/>
      <c r="S251" s="609"/>
      <c r="T251" s="61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>
      <c r="A252" s="598"/>
      <c r="B252" s="598"/>
      <c r="C252" s="598"/>
      <c r="D252" s="598"/>
      <c r="E252" s="598"/>
      <c r="F252" s="598"/>
      <c r="G252" s="598"/>
      <c r="H252" s="598"/>
      <c r="I252" s="598"/>
      <c r="J252" s="598"/>
      <c r="K252" s="598"/>
      <c r="L252" s="598"/>
      <c r="M252" s="598"/>
      <c r="N252" s="598"/>
      <c r="O252" s="604"/>
      <c r="P252" s="601" t="s">
        <v>40</v>
      </c>
      <c r="Q252" s="602"/>
      <c r="R252" s="602"/>
      <c r="S252" s="602"/>
      <c r="T252" s="602"/>
      <c r="U252" s="602"/>
      <c r="V252" s="603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>
      <c r="A253" s="598"/>
      <c r="B253" s="598"/>
      <c r="C253" s="598"/>
      <c r="D253" s="598"/>
      <c r="E253" s="598"/>
      <c r="F253" s="598"/>
      <c r="G253" s="598"/>
      <c r="H253" s="598"/>
      <c r="I253" s="598"/>
      <c r="J253" s="598"/>
      <c r="K253" s="598"/>
      <c r="L253" s="598"/>
      <c r="M253" s="598"/>
      <c r="N253" s="598"/>
      <c r="O253" s="604"/>
      <c r="P253" s="601" t="s">
        <v>40</v>
      </c>
      <c r="Q253" s="602"/>
      <c r="R253" s="602"/>
      <c r="S253" s="602"/>
      <c r="T253" s="602"/>
      <c r="U253" s="602"/>
      <c r="V253" s="603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>
      <c r="A254" s="605" t="s">
        <v>419</v>
      </c>
      <c r="B254" s="605"/>
      <c r="C254" s="605"/>
      <c r="D254" s="605"/>
      <c r="E254" s="605"/>
      <c r="F254" s="605"/>
      <c r="G254" s="605"/>
      <c r="H254" s="605"/>
      <c r="I254" s="605"/>
      <c r="J254" s="605"/>
      <c r="K254" s="605"/>
      <c r="L254" s="605"/>
      <c r="M254" s="605"/>
      <c r="N254" s="605"/>
      <c r="O254" s="605"/>
      <c r="P254" s="605"/>
      <c r="Q254" s="605"/>
      <c r="R254" s="605"/>
      <c r="S254" s="605"/>
      <c r="T254" s="605"/>
      <c r="U254" s="605"/>
      <c r="V254" s="605"/>
      <c r="W254" s="605"/>
      <c r="X254" s="605"/>
      <c r="Y254" s="605"/>
      <c r="Z254" s="605"/>
      <c r="AA254" s="65"/>
      <c r="AB254" s="65"/>
      <c r="AC254" s="79"/>
    </row>
    <row r="255" spans="1:68" ht="14.25" customHeight="1">
      <c r="A255" s="606" t="s">
        <v>114</v>
      </c>
      <c r="B255" s="606"/>
      <c r="C255" s="606"/>
      <c r="D255" s="606"/>
      <c r="E255" s="606"/>
      <c r="F255" s="606"/>
      <c r="G255" s="606"/>
      <c r="H255" s="606"/>
      <c r="I255" s="606"/>
      <c r="J255" s="606"/>
      <c r="K255" s="606"/>
      <c r="L255" s="606"/>
      <c r="M255" s="606"/>
      <c r="N255" s="606"/>
      <c r="O255" s="606"/>
      <c r="P255" s="606"/>
      <c r="Q255" s="606"/>
      <c r="R255" s="606"/>
      <c r="S255" s="606"/>
      <c r="T255" s="606"/>
      <c r="U255" s="606"/>
      <c r="V255" s="606"/>
      <c r="W255" s="606"/>
      <c r="X255" s="606"/>
      <c r="Y255" s="606"/>
      <c r="Z255" s="606"/>
      <c r="AA255" s="66"/>
      <c r="AB255" s="66"/>
      <c r="AC255" s="80"/>
    </row>
    <row r="256" spans="1:68" ht="27" customHeight="1">
      <c r="A256" s="63" t="s">
        <v>420</v>
      </c>
      <c r="B256" s="63" t="s">
        <v>421</v>
      </c>
      <c r="C256" s="36">
        <v>4301011855</v>
      </c>
      <c r="D256" s="607">
        <v>4680115885837</v>
      </c>
      <c r="E256" s="607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09"/>
      <c r="R256" s="609"/>
      <c r="S256" s="609"/>
      <c r="T256" s="610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>
      <c r="A257" s="63" t="s">
        <v>423</v>
      </c>
      <c r="B257" s="63" t="s">
        <v>424</v>
      </c>
      <c r="C257" s="36">
        <v>4301011850</v>
      </c>
      <c r="D257" s="607">
        <v>4680115885806</v>
      </c>
      <c r="E257" s="607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09"/>
      <c r="R257" s="609"/>
      <c r="S257" s="609"/>
      <c r="T257" s="610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>
      <c r="A258" s="63" t="s">
        <v>426</v>
      </c>
      <c r="B258" s="63" t="s">
        <v>427</v>
      </c>
      <c r="C258" s="36">
        <v>4301011853</v>
      </c>
      <c r="D258" s="607">
        <v>4680115885851</v>
      </c>
      <c r="E258" s="607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3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09"/>
      <c r="R258" s="609"/>
      <c r="S258" s="609"/>
      <c r="T258" s="61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>
      <c r="A259" s="63" t="s">
        <v>429</v>
      </c>
      <c r="B259" s="63" t="s">
        <v>430</v>
      </c>
      <c r="C259" s="36">
        <v>4301011852</v>
      </c>
      <c r="D259" s="607">
        <v>4680115885844</v>
      </c>
      <c r="E259" s="60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09"/>
      <c r="R259" s="609"/>
      <c r="S259" s="609"/>
      <c r="T259" s="61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432</v>
      </c>
      <c r="B260" s="63" t="s">
        <v>433</v>
      </c>
      <c r="C260" s="36">
        <v>4301011851</v>
      </c>
      <c r="D260" s="607">
        <v>4680115885820</v>
      </c>
      <c r="E260" s="607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09"/>
      <c r="R260" s="609"/>
      <c r="S260" s="609"/>
      <c r="T260" s="61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>
      <c r="A261" s="598"/>
      <c r="B261" s="598"/>
      <c r="C261" s="598"/>
      <c r="D261" s="598"/>
      <c r="E261" s="598"/>
      <c r="F261" s="598"/>
      <c r="G261" s="598"/>
      <c r="H261" s="598"/>
      <c r="I261" s="598"/>
      <c r="J261" s="598"/>
      <c r="K261" s="598"/>
      <c r="L261" s="598"/>
      <c r="M261" s="598"/>
      <c r="N261" s="598"/>
      <c r="O261" s="604"/>
      <c r="P261" s="601" t="s">
        <v>40</v>
      </c>
      <c r="Q261" s="602"/>
      <c r="R261" s="602"/>
      <c r="S261" s="602"/>
      <c r="T261" s="602"/>
      <c r="U261" s="602"/>
      <c r="V261" s="603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>
      <c r="A262" s="598"/>
      <c r="B262" s="598"/>
      <c r="C262" s="598"/>
      <c r="D262" s="598"/>
      <c r="E262" s="598"/>
      <c r="F262" s="598"/>
      <c r="G262" s="598"/>
      <c r="H262" s="598"/>
      <c r="I262" s="598"/>
      <c r="J262" s="598"/>
      <c r="K262" s="598"/>
      <c r="L262" s="598"/>
      <c r="M262" s="598"/>
      <c r="N262" s="598"/>
      <c r="O262" s="604"/>
      <c r="P262" s="601" t="s">
        <v>40</v>
      </c>
      <c r="Q262" s="602"/>
      <c r="R262" s="602"/>
      <c r="S262" s="602"/>
      <c r="T262" s="602"/>
      <c r="U262" s="602"/>
      <c r="V262" s="603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>
      <c r="A263" s="605" t="s">
        <v>435</v>
      </c>
      <c r="B263" s="605"/>
      <c r="C263" s="605"/>
      <c r="D263" s="605"/>
      <c r="E263" s="605"/>
      <c r="F263" s="605"/>
      <c r="G263" s="605"/>
      <c r="H263" s="605"/>
      <c r="I263" s="605"/>
      <c r="J263" s="605"/>
      <c r="K263" s="605"/>
      <c r="L263" s="605"/>
      <c r="M263" s="605"/>
      <c r="N263" s="605"/>
      <c r="O263" s="605"/>
      <c r="P263" s="605"/>
      <c r="Q263" s="605"/>
      <c r="R263" s="605"/>
      <c r="S263" s="605"/>
      <c r="T263" s="605"/>
      <c r="U263" s="605"/>
      <c r="V263" s="605"/>
      <c r="W263" s="605"/>
      <c r="X263" s="605"/>
      <c r="Y263" s="605"/>
      <c r="Z263" s="605"/>
      <c r="AA263" s="65"/>
      <c r="AB263" s="65"/>
      <c r="AC263" s="79"/>
    </row>
    <row r="264" spans="1:68" ht="14.25" customHeight="1">
      <c r="A264" s="606" t="s">
        <v>114</v>
      </c>
      <c r="B264" s="606"/>
      <c r="C264" s="606"/>
      <c r="D264" s="606"/>
      <c r="E264" s="606"/>
      <c r="F264" s="606"/>
      <c r="G264" s="606"/>
      <c r="H264" s="606"/>
      <c r="I264" s="606"/>
      <c r="J264" s="606"/>
      <c r="K264" s="606"/>
      <c r="L264" s="606"/>
      <c r="M264" s="606"/>
      <c r="N264" s="606"/>
      <c r="O264" s="606"/>
      <c r="P264" s="606"/>
      <c r="Q264" s="606"/>
      <c r="R264" s="606"/>
      <c r="S264" s="606"/>
      <c r="T264" s="606"/>
      <c r="U264" s="606"/>
      <c r="V264" s="606"/>
      <c r="W264" s="606"/>
      <c r="X264" s="606"/>
      <c r="Y264" s="606"/>
      <c r="Z264" s="606"/>
      <c r="AA264" s="66"/>
      <c r="AB264" s="66"/>
      <c r="AC264" s="80"/>
    </row>
    <row r="265" spans="1:68" ht="27" customHeight="1">
      <c r="A265" s="63" t="s">
        <v>436</v>
      </c>
      <c r="B265" s="63" t="s">
        <v>437</v>
      </c>
      <c r="C265" s="36">
        <v>4301011223</v>
      </c>
      <c r="D265" s="607">
        <v>4607091383423</v>
      </c>
      <c r="E265" s="607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09"/>
      <c r="R265" s="609"/>
      <c r="S265" s="609"/>
      <c r="T265" s="610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>
      <c r="A266" s="63" t="s">
        <v>438</v>
      </c>
      <c r="B266" s="63" t="s">
        <v>439</v>
      </c>
      <c r="C266" s="36">
        <v>4301012099</v>
      </c>
      <c r="D266" s="607">
        <v>4680115885691</v>
      </c>
      <c r="E266" s="60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09"/>
      <c r="R266" s="609"/>
      <c r="S266" s="609"/>
      <c r="T266" s="61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>
      <c r="A267" s="63" t="s">
        <v>441</v>
      </c>
      <c r="B267" s="63" t="s">
        <v>442</v>
      </c>
      <c r="C267" s="36">
        <v>4301012098</v>
      </c>
      <c r="D267" s="607">
        <v>4680115885660</v>
      </c>
      <c r="E267" s="60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09"/>
      <c r="R267" s="609"/>
      <c r="S267" s="609"/>
      <c r="T267" s="61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>
      <c r="A268" s="63" t="s">
        <v>444</v>
      </c>
      <c r="B268" s="63" t="s">
        <v>445</v>
      </c>
      <c r="C268" s="36">
        <v>4301012176</v>
      </c>
      <c r="D268" s="607">
        <v>4680115886773</v>
      </c>
      <c r="E268" s="607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38" t="s">
        <v>446</v>
      </c>
      <c r="Q268" s="609"/>
      <c r="R268" s="609"/>
      <c r="S268" s="609"/>
      <c r="T268" s="61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>
      <c r="A269" s="598"/>
      <c r="B269" s="598"/>
      <c r="C269" s="598"/>
      <c r="D269" s="598"/>
      <c r="E269" s="598"/>
      <c r="F269" s="598"/>
      <c r="G269" s="598"/>
      <c r="H269" s="598"/>
      <c r="I269" s="598"/>
      <c r="J269" s="598"/>
      <c r="K269" s="598"/>
      <c r="L269" s="598"/>
      <c r="M269" s="598"/>
      <c r="N269" s="598"/>
      <c r="O269" s="604"/>
      <c r="P269" s="601" t="s">
        <v>40</v>
      </c>
      <c r="Q269" s="602"/>
      <c r="R269" s="602"/>
      <c r="S269" s="602"/>
      <c r="T269" s="602"/>
      <c r="U269" s="602"/>
      <c r="V269" s="603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>
      <c r="A270" s="598"/>
      <c r="B270" s="598"/>
      <c r="C270" s="598"/>
      <c r="D270" s="598"/>
      <c r="E270" s="598"/>
      <c r="F270" s="598"/>
      <c r="G270" s="598"/>
      <c r="H270" s="598"/>
      <c r="I270" s="598"/>
      <c r="J270" s="598"/>
      <c r="K270" s="598"/>
      <c r="L270" s="598"/>
      <c r="M270" s="598"/>
      <c r="N270" s="598"/>
      <c r="O270" s="604"/>
      <c r="P270" s="601" t="s">
        <v>40</v>
      </c>
      <c r="Q270" s="602"/>
      <c r="R270" s="602"/>
      <c r="S270" s="602"/>
      <c r="T270" s="602"/>
      <c r="U270" s="602"/>
      <c r="V270" s="603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>
      <c r="A271" s="605" t="s">
        <v>448</v>
      </c>
      <c r="B271" s="605"/>
      <c r="C271" s="605"/>
      <c r="D271" s="605"/>
      <c r="E271" s="605"/>
      <c r="F271" s="605"/>
      <c r="G271" s="605"/>
      <c r="H271" s="605"/>
      <c r="I271" s="605"/>
      <c r="J271" s="605"/>
      <c r="K271" s="605"/>
      <c r="L271" s="605"/>
      <c r="M271" s="605"/>
      <c r="N271" s="605"/>
      <c r="O271" s="605"/>
      <c r="P271" s="605"/>
      <c r="Q271" s="605"/>
      <c r="R271" s="605"/>
      <c r="S271" s="605"/>
      <c r="T271" s="605"/>
      <c r="U271" s="605"/>
      <c r="V271" s="605"/>
      <c r="W271" s="605"/>
      <c r="X271" s="605"/>
      <c r="Y271" s="605"/>
      <c r="Z271" s="605"/>
      <c r="AA271" s="65"/>
      <c r="AB271" s="65"/>
      <c r="AC271" s="79"/>
    </row>
    <row r="272" spans="1:68" ht="14.25" customHeight="1">
      <c r="A272" s="606" t="s">
        <v>85</v>
      </c>
      <c r="B272" s="606"/>
      <c r="C272" s="606"/>
      <c r="D272" s="606"/>
      <c r="E272" s="606"/>
      <c r="F272" s="606"/>
      <c r="G272" s="606"/>
      <c r="H272" s="606"/>
      <c r="I272" s="606"/>
      <c r="J272" s="606"/>
      <c r="K272" s="606"/>
      <c r="L272" s="606"/>
      <c r="M272" s="606"/>
      <c r="N272" s="606"/>
      <c r="O272" s="606"/>
      <c r="P272" s="606"/>
      <c r="Q272" s="606"/>
      <c r="R272" s="606"/>
      <c r="S272" s="606"/>
      <c r="T272" s="606"/>
      <c r="U272" s="606"/>
      <c r="V272" s="606"/>
      <c r="W272" s="606"/>
      <c r="X272" s="606"/>
      <c r="Y272" s="606"/>
      <c r="Z272" s="606"/>
      <c r="AA272" s="66"/>
      <c r="AB272" s="66"/>
      <c r="AC272" s="80"/>
    </row>
    <row r="273" spans="1:68" ht="27" customHeight="1">
      <c r="A273" s="63" t="s">
        <v>449</v>
      </c>
      <c r="B273" s="63" t="s">
        <v>450</v>
      </c>
      <c r="C273" s="36">
        <v>4301051893</v>
      </c>
      <c r="D273" s="607">
        <v>4680115886186</v>
      </c>
      <c r="E273" s="607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09"/>
      <c r="R273" s="609"/>
      <c r="S273" s="609"/>
      <c r="T273" s="61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>
      <c r="A274" s="63" t="s">
        <v>452</v>
      </c>
      <c r="B274" s="63" t="s">
        <v>453</v>
      </c>
      <c r="C274" s="36">
        <v>4301051795</v>
      </c>
      <c r="D274" s="607">
        <v>4680115881228</v>
      </c>
      <c r="E274" s="607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09"/>
      <c r="R274" s="609"/>
      <c r="S274" s="609"/>
      <c r="T274" s="61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>
      <c r="A275" s="63" t="s">
        <v>455</v>
      </c>
      <c r="B275" s="63" t="s">
        <v>456</v>
      </c>
      <c r="C275" s="36">
        <v>4301051388</v>
      </c>
      <c r="D275" s="607">
        <v>4680115881211</v>
      </c>
      <c r="E275" s="607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7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09"/>
      <c r="R275" s="609"/>
      <c r="S275" s="609"/>
      <c r="T275" s="61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>
      <c r="A276" s="598"/>
      <c r="B276" s="598"/>
      <c r="C276" s="598"/>
      <c r="D276" s="598"/>
      <c r="E276" s="598"/>
      <c r="F276" s="598"/>
      <c r="G276" s="598"/>
      <c r="H276" s="598"/>
      <c r="I276" s="598"/>
      <c r="J276" s="598"/>
      <c r="K276" s="598"/>
      <c r="L276" s="598"/>
      <c r="M276" s="598"/>
      <c r="N276" s="598"/>
      <c r="O276" s="604"/>
      <c r="P276" s="601" t="s">
        <v>40</v>
      </c>
      <c r="Q276" s="602"/>
      <c r="R276" s="602"/>
      <c r="S276" s="602"/>
      <c r="T276" s="602"/>
      <c r="U276" s="602"/>
      <c r="V276" s="603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>
      <c r="A277" s="598"/>
      <c r="B277" s="598"/>
      <c r="C277" s="598"/>
      <c r="D277" s="598"/>
      <c r="E277" s="598"/>
      <c r="F277" s="598"/>
      <c r="G277" s="598"/>
      <c r="H277" s="598"/>
      <c r="I277" s="598"/>
      <c r="J277" s="598"/>
      <c r="K277" s="598"/>
      <c r="L277" s="598"/>
      <c r="M277" s="598"/>
      <c r="N277" s="598"/>
      <c r="O277" s="604"/>
      <c r="P277" s="601" t="s">
        <v>40</v>
      </c>
      <c r="Q277" s="602"/>
      <c r="R277" s="602"/>
      <c r="S277" s="602"/>
      <c r="T277" s="602"/>
      <c r="U277" s="602"/>
      <c r="V277" s="603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>
      <c r="A278" s="605" t="s">
        <v>458</v>
      </c>
      <c r="B278" s="605"/>
      <c r="C278" s="605"/>
      <c r="D278" s="605"/>
      <c r="E278" s="605"/>
      <c r="F278" s="605"/>
      <c r="G278" s="605"/>
      <c r="H278" s="605"/>
      <c r="I278" s="605"/>
      <c r="J278" s="605"/>
      <c r="K278" s="605"/>
      <c r="L278" s="605"/>
      <c r="M278" s="605"/>
      <c r="N278" s="605"/>
      <c r="O278" s="605"/>
      <c r="P278" s="605"/>
      <c r="Q278" s="605"/>
      <c r="R278" s="605"/>
      <c r="S278" s="605"/>
      <c r="T278" s="605"/>
      <c r="U278" s="605"/>
      <c r="V278" s="605"/>
      <c r="W278" s="605"/>
      <c r="X278" s="605"/>
      <c r="Y278" s="605"/>
      <c r="Z278" s="605"/>
      <c r="AA278" s="65"/>
      <c r="AB278" s="65"/>
      <c r="AC278" s="79"/>
    </row>
    <row r="279" spans="1:68" ht="14.25" customHeight="1">
      <c r="A279" s="606" t="s">
        <v>78</v>
      </c>
      <c r="B279" s="606"/>
      <c r="C279" s="606"/>
      <c r="D279" s="606"/>
      <c r="E279" s="606"/>
      <c r="F279" s="606"/>
      <c r="G279" s="606"/>
      <c r="H279" s="606"/>
      <c r="I279" s="606"/>
      <c r="J279" s="606"/>
      <c r="K279" s="606"/>
      <c r="L279" s="606"/>
      <c r="M279" s="606"/>
      <c r="N279" s="606"/>
      <c r="O279" s="606"/>
      <c r="P279" s="606"/>
      <c r="Q279" s="606"/>
      <c r="R279" s="606"/>
      <c r="S279" s="606"/>
      <c r="T279" s="606"/>
      <c r="U279" s="606"/>
      <c r="V279" s="606"/>
      <c r="W279" s="606"/>
      <c r="X279" s="606"/>
      <c r="Y279" s="606"/>
      <c r="Z279" s="606"/>
      <c r="AA279" s="66"/>
      <c r="AB279" s="66"/>
      <c r="AC279" s="80"/>
    </row>
    <row r="280" spans="1:68" ht="27" customHeight="1">
      <c r="A280" s="63" t="s">
        <v>459</v>
      </c>
      <c r="B280" s="63" t="s">
        <v>460</v>
      </c>
      <c r="C280" s="36">
        <v>4301031307</v>
      </c>
      <c r="D280" s="607">
        <v>4680115880344</v>
      </c>
      <c r="E280" s="607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09"/>
      <c r="R280" s="609"/>
      <c r="S280" s="609"/>
      <c r="T280" s="610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>
      <c r="A281" s="598"/>
      <c r="B281" s="598"/>
      <c r="C281" s="598"/>
      <c r="D281" s="598"/>
      <c r="E281" s="598"/>
      <c r="F281" s="598"/>
      <c r="G281" s="598"/>
      <c r="H281" s="598"/>
      <c r="I281" s="598"/>
      <c r="J281" s="598"/>
      <c r="K281" s="598"/>
      <c r="L281" s="598"/>
      <c r="M281" s="598"/>
      <c r="N281" s="598"/>
      <c r="O281" s="604"/>
      <c r="P281" s="601" t="s">
        <v>40</v>
      </c>
      <c r="Q281" s="602"/>
      <c r="R281" s="602"/>
      <c r="S281" s="602"/>
      <c r="T281" s="602"/>
      <c r="U281" s="602"/>
      <c r="V281" s="603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>
      <c r="A282" s="598"/>
      <c r="B282" s="598"/>
      <c r="C282" s="598"/>
      <c r="D282" s="598"/>
      <c r="E282" s="598"/>
      <c r="F282" s="598"/>
      <c r="G282" s="598"/>
      <c r="H282" s="598"/>
      <c r="I282" s="598"/>
      <c r="J282" s="598"/>
      <c r="K282" s="598"/>
      <c r="L282" s="598"/>
      <c r="M282" s="598"/>
      <c r="N282" s="598"/>
      <c r="O282" s="604"/>
      <c r="P282" s="601" t="s">
        <v>40</v>
      </c>
      <c r="Q282" s="602"/>
      <c r="R282" s="602"/>
      <c r="S282" s="602"/>
      <c r="T282" s="602"/>
      <c r="U282" s="602"/>
      <c r="V282" s="603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>
      <c r="A283" s="606" t="s">
        <v>85</v>
      </c>
      <c r="B283" s="606"/>
      <c r="C283" s="606"/>
      <c r="D283" s="606"/>
      <c r="E283" s="606"/>
      <c r="F283" s="606"/>
      <c r="G283" s="606"/>
      <c r="H283" s="606"/>
      <c r="I283" s="606"/>
      <c r="J283" s="606"/>
      <c r="K283" s="606"/>
      <c r="L283" s="606"/>
      <c r="M283" s="606"/>
      <c r="N283" s="606"/>
      <c r="O283" s="606"/>
      <c r="P283" s="606"/>
      <c r="Q283" s="606"/>
      <c r="R283" s="606"/>
      <c r="S283" s="606"/>
      <c r="T283" s="606"/>
      <c r="U283" s="606"/>
      <c r="V283" s="606"/>
      <c r="W283" s="606"/>
      <c r="X283" s="606"/>
      <c r="Y283" s="606"/>
      <c r="Z283" s="606"/>
      <c r="AA283" s="66"/>
      <c r="AB283" s="66"/>
      <c r="AC283" s="80"/>
    </row>
    <row r="284" spans="1:68" ht="27" customHeight="1">
      <c r="A284" s="63" t="s">
        <v>462</v>
      </c>
      <c r="B284" s="63" t="s">
        <v>463</v>
      </c>
      <c r="C284" s="36">
        <v>4301051782</v>
      </c>
      <c r="D284" s="607">
        <v>4680115884618</v>
      </c>
      <c r="E284" s="607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3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09"/>
      <c r="R284" s="609"/>
      <c r="S284" s="609"/>
      <c r="T284" s="61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>
      <c r="A285" s="598"/>
      <c r="B285" s="598"/>
      <c r="C285" s="598"/>
      <c r="D285" s="598"/>
      <c r="E285" s="598"/>
      <c r="F285" s="598"/>
      <c r="G285" s="598"/>
      <c r="H285" s="598"/>
      <c r="I285" s="598"/>
      <c r="J285" s="598"/>
      <c r="K285" s="598"/>
      <c r="L285" s="598"/>
      <c r="M285" s="598"/>
      <c r="N285" s="598"/>
      <c r="O285" s="604"/>
      <c r="P285" s="601" t="s">
        <v>40</v>
      </c>
      <c r="Q285" s="602"/>
      <c r="R285" s="602"/>
      <c r="S285" s="602"/>
      <c r="T285" s="602"/>
      <c r="U285" s="602"/>
      <c r="V285" s="603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>
      <c r="A286" s="598"/>
      <c r="B286" s="598"/>
      <c r="C286" s="598"/>
      <c r="D286" s="598"/>
      <c r="E286" s="598"/>
      <c r="F286" s="598"/>
      <c r="G286" s="598"/>
      <c r="H286" s="598"/>
      <c r="I286" s="598"/>
      <c r="J286" s="598"/>
      <c r="K286" s="598"/>
      <c r="L286" s="598"/>
      <c r="M286" s="598"/>
      <c r="N286" s="598"/>
      <c r="O286" s="604"/>
      <c r="P286" s="601" t="s">
        <v>40</v>
      </c>
      <c r="Q286" s="602"/>
      <c r="R286" s="602"/>
      <c r="S286" s="602"/>
      <c r="T286" s="602"/>
      <c r="U286" s="602"/>
      <c r="V286" s="603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>
      <c r="A287" s="605" t="s">
        <v>465</v>
      </c>
      <c r="B287" s="605"/>
      <c r="C287" s="605"/>
      <c r="D287" s="605"/>
      <c r="E287" s="605"/>
      <c r="F287" s="605"/>
      <c r="G287" s="605"/>
      <c r="H287" s="605"/>
      <c r="I287" s="605"/>
      <c r="J287" s="605"/>
      <c r="K287" s="605"/>
      <c r="L287" s="605"/>
      <c r="M287" s="605"/>
      <c r="N287" s="605"/>
      <c r="O287" s="605"/>
      <c r="P287" s="605"/>
      <c r="Q287" s="605"/>
      <c r="R287" s="605"/>
      <c r="S287" s="605"/>
      <c r="T287" s="605"/>
      <c r="U287" s="605"/>
      <c r="V287" s="605"/>
      <c r="W287" s="605"/>
      <c r="X287" s="605"/>
      <c r="Y287" s="605"/>
      <c r="Z287" s="605"/>
      <c r="AA287" s="65"/>
      <c r="AB287" s="65"/>
      <c r="AC287" s="79"/>
    </row>
    <row r="288" spans="1:68" ht="14.25" customHeight="1">
      <c r="A288" s="606" t="s">
        <v>114</v>
      </c>
      <c r="B288" s="606"/>
      <c r="C288" s="606"/>
      <c r="D288" s="606"/>
      <c r="E288" s="606"/>
      <c r="F288" s="606"/>
      <c r="G288" s="606"/>
      <c r="H288" s="606"/>
      <c r="I288" s="606"/>
      <c r="J288" s="606"/>
      <c r="K288" s="606"/>
      <c r="L288" s="606"/>
      <c r="M288" s="606"/>
      <c r="N288" s="606"/>
      <c r="O288" s="606"/>
      <c r="P288" s="606"/>
      <c r="Q288" s="606"/>
      <c r="R288" s="606"/>
      <c r="S288" s="606"/>
      <c r="T288" s="606"/>
      <c r="U288" s="606"/>
      <c r="V288" s="606"/>
      <c r="W288" s="606"/>
      <c r="X288" s="606"/>
      <c r="Y288" s="606"/>
      <c r="Z288" s="606"/>
      <c r="AA288" s="66"/>
      <c r="AB288" s="66"/>
      <c r="AC288" s="80"/>
    </row>
    <row r="289" spans="1:68" ht="27" customHeight="1">
      <c r="A289" s="63" t="s">
        <v>466</v>
      </c>
      <c r="B289" s="63" t="s">
        <v>467</v>
      </c>
      <c r="C289" s="36">
        <v>4301011662</v>
      </c>
      <c r="D289" s="607">
        <v>4680115883703</v>
      </c>
      <c r="E289" s="60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09"/>
      <c r="R289" s="609"/>
      <c r="S289" s="609"/>
      <c r="T289" s="61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>
      <c r="A290" s="598"/>
      <c r="B290" s="598"/>
      <c r="C290" s="598"/>
      <c r="D290" s="598"/>
      <c r="E290" s="598"/>
      <c r="F290" s="598"/>
      <c r="G290" s="598"/>
      <c r="H290" s="598"/>
      <c r="I290" s="598"/>
      <c r="J290" s="598"/>
      <c r="K290" s="598"/>
      <c r="L290" s="598"/>
      <c r="M290" s="598"/>
      <c r="N290" s="598"/>
      <c r="O290" s="604"/>
      <c r="P290" s="601" t="s">
        <v>40</v>
      </c>
      <c r="Q290" s="602"/>
      <c r="R290" s="602"/>
      <c r="S290" s="602"/>
      <c r="T290" s="602"/>
      <c r="U290" s="602"/>
      <c r="V290" s="603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>
      <c r="A291" s="598"/>
      <c r="B291" s="598"/>
      <c r="C291" s="598"/>
      <c r="D291" s="598"/>
      <c r="E291" s="598"/>
      <c r="F291" s="598"/>
      <c r="G291" s="598"/>
      <c r="H291" s="598"/>
      <c r="I291" s="598"/>
      <c r="J291" s="598"/>
      <c r="K291" s="598"/>
      <c r="L291" s="598"/>
      <c r="M291" s="598"/>
      <c r="N291" s="598"/>
      <c r="O291" s="604"/>
      <c r="P291" s="601" t="s">
        <v>40</v>
      </c>
      <c r="Q291" s="602"/>
      <c r="R291" s="602"/>
      <c r="S291" s="602"/>
      <c r="T291" s="602"/>
      <c r="U291" s="602"/>
      <c r="V291" s="603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>
      <c r="A292" s="605" t="s">
        <v>470</v>
      </c>
      <c r="B292" s="605"/>
      <c r="C292" s="605"/>
      <c r="D292" s="605"/>
      <c r="E292" s="605"/>
      <c r="F292" s="605"/>
      <c r="G292" s="605"/>
      <c r="H292" s="605"/>
      <c r="I292" s="605"/>
      <c r="J292" s="605"/>
      <c r="K292" s="605"/>
      <c r="L292" s="605"/>
      <c r="M292" s="605"/>
      <c r="N292" s="605"/>
      <c r="O292" s="605"/>
      <c r="P292" s="605"/>
      <c r="Q292" s="605"/>
      <c r="R292" s="605"/>
      <c r="S292" s="605"/>
      <c r="T292" s="605"/>
      <c r="U292" s="605"/>
      <c r="V292" s="605"/>
      <c r="W292" s="605"/>
      <c r="X292" s="605"/>
      <c r="Y292" s="605"/>
      <c r="Z292" s="605"/>
      <c r="AA292" s="65"/>
      <c r="AB292" s="65"/>
      <c r="AC292" s="79"/>
    </row>
    <row r="293" spans="1:68" ht="14.25" customHeight="1">
      <c r="A293" s="606" t="s">
        <v>114</v>
      </c>
      <c r="B293" s="606"/>
      <c r="C293" s="606"/>
      <c r="D293" s="606"/>
      <c r="E293" s="606"/>
      <c r="F293" s="606"/>
      <c r="G293" s="606"/>
      <c r="H293" s="606"/>
      <c r="I293" s="606"/>
      <c r="J293" s="606"/>
      <c r="K293" s="606"/>
      <c r="L293" s="606"/>
      <c r="M293" s="606"/>
      <c r="N293" s="606"/>
      <c r="O293" s="606"/>
      <c r="P293" s="606"/>
      <c r="Q293" s="606"/>
      <c r="R293" s="606"/>
      <c r="S293" s="606"/>
      <c r="T293" s="606"/>
      <c r="U293" s="606"/>
      <c r="V293" s="606"/>
      <c r="W293" s="606"/>
      <c r="X293" s="606"/>
      <c r="Y293" s="606"/>
      <c r="Z293" s="606"/>
      <c r="AA293" s="66"/>
      <c r="AB293" s="66"/>
      <c r="AC293" s="80"/>
    </row>
    <row r="294" spans="1:68" ht="27" customHeight="1">
      <c r="A294" s="63" t="s">
        <v>471</v>
      </c>
      <c r="B294" s="63" t="s">
        <v>472</v>
      </c>
      <c r="C294" s="36">
        <v>4301012024</v>
      </c>
      <c r="D294" s="607">
        <v>4680115885615</v>
      </c>
      <c r="E294" s="607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2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09"/>
      <c r="R294" s="609"/>
      <c r="S294" s="609"/>
      <c r="T294" s="610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>
      <c r="A295" s="63" t="s">
        <v>474</v>
      </c>
      <c r="B295" s="63" t="s">
        <v>475</v>
      </c>
      <c r="C295" s="36">
        <v>4301011911</v>
      </c>
      <c r="D295" s="607">
        <v>4680115885554</v>
      </c>
      <c r="E295" s="607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09"/>
      <c r="R295" s="609"/>
      <c r="S295" s="609"/>
      <c r="T295" s="610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>
      <c r="A296" s="63" t="s">
        <v>474</v>
      </c>
      <c r="B296" s="63" t="s">
        <v>478</v>
      </c>
      <c r="C296" s="36">
        <v>4301012016</v>
      </c>
      <c r="D296" s="607">
        <v>4680115885554</v>
      </c>
      <c r="E296" s="607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7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09"/>
      <c r="R296" s="609"/>
      <c r="S296" s="609"/>
      <c r="T296" s="610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>
      <c r="A297" s="63" t="s">
        <v>480</v>
      </c>
      <c r="B297" s="63" t="s">
        <v>481</v>
      </c>
      <c r="C297" s="36">
        <v>4301011858</v>
      </c>
      <c r="D297" s="607">
        <v>4680115885646</v>
      </c>
      <c r="E297" s="607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72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09"/>
      <c r="R297" s="609"/>
      <c r="S297" s="609"/>
      <c r="T297" s="610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>
      <c r="A298" s="63" t="s">
        <v>483</v>
      </c>
      <c r="B298" s="63" t="s">
        <v>484</v>
      </c>
      <c r="C298" s="36">
        <v>4301011857</v>
      </c>
      <c r="D298" s="607">
        <v>4680115885622</v>
      </c>
      <c r="E298" s="607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7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09"/>
      <c r="R298" s="609"/>
      <c r="S298" s="609"/>
      <c r="T298" s="610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>
      <c r="A299" s="63" t="s">
        <v>485</v>
      </c>
      <c r="B299" s="63" t="s">
        <v>486</v>
      </c>
      <c r="C299" s="36">
        <v>4301011859</v>
      </c>
      <c r="D299" s="607">
        <v>4680115885608</v>
      </c>
      <c r="E299" s="607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09"/>
      <c r="R299" s="609"/>
      <c r="S299" s="609"/>
      <c r="T299" s="61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>
      <c r="A300" s="598"/>
      <c r="B300" s="598"/>
      <c r="C300" s="598"/>
      <c r="D300" s="598"/>
      <c r="E300" s="598"/>
      <c r="F300" s="598"/>
      <c r="G300" s="598"/>
      <c r="H300" s="598"/>
      <c r="I300" s="598"/>
      <c r="J300" s="598"/>
      <c r="K300" s="598"/>
      <c r="L300" s="598"/>
      <c r="M300" s="598"/>
      <c r="N300" s="598"/>
      <c r="O300" s="604"/>
      <c r="P300" s="601" t="s">
        <v>40</v>
      </c>
      <c r="Q300" s="602"/>
      <c r="R300" s="602"/>
      <c r="S300" s="602"/>
      <c r="T300" s="602"/>
      <c r="U300" s="602"/>
      <c r="V300" s="603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>
      <c r="A301" s="598"/>
      <c r="B301" s="598"/>
      <c r="C301" s="598"/>
      <c r="D301" s="598"/>
      <c r="E301" s="598"/>
      <c r="F301" s="598"/>
      <c r="G301" s="598"/>
      <c r="H301" s="598"/>
      <c r="I301" s="598"/>
      <c r="J301" s="598"/>
      <c r="K301" s="598"/>
      <c r="L301" s="598"/>
      <c r="M301" s="598"/>
      <c r="N301" s="598"/>
      <c r="O301" s="604"/>
      <c r="P301" s="601" t="s">
        <v>40</v>
      </c>
      <c r="Q301" s="602"/>
      <c r="R301" s="602"/>
      <c r="S301" s="602"/>
      <c r="T301" s="602"/>
      <c r="U301" s="602"/>
      <c r="V301" s="603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>
      <c r="A302" s="606" t="s">
        <v>78</v>
      </c>
      <c r="B302" s="606"/>
      <c r="C302" s="606"/>
      <c r="D302" s="606"/>
      <c r="E302" s="606"/>
      <c r="F302" s="606"/>
      <c r="G302" s="606"/>
      <c r="H302" s="606"/>
      <c r="I302" s="606"/>
      <c r="J302" s="606"/>
      <c r="K302" s="606"/>
      <c r="L302" s="606"/>
      <c r="M302" s="606"/>
      <c r="N302" s="606"/>
      <c r="O302" s="606"/>
      <c r="P302" s="606"/>
      <c r="Q302" s="606"/>
      <c r="R302" s="606"/>
      <c r="S302" s="606"/>
      <c r="T302" s="606"/>
      <c r="U302" s="606"/>
      <c r="V302" s="606"/>
      <c r="W302" s="606"/>
      <c r="X302" s="606"/>
      <c r="Y302" s="606"/>
      <c r="Z302" s="606"/>
      <c r="AA302" s="66"/>
      <c r="AB302" s="66"/>
      <c r="AC302" s="80"/>
    </row>
    <row r="303" spans="1:68" ht="27" customHeight="1">
      <c r="A303" s="63" t="s">
        <v>488</v>
      </c>
      <c r="B303" s="63" t="s">
        <v>489</v>
      </c>
      <c r="C303" s="36">
        <v>4301030878</v>
      </c>
      <c r="D303" s="607">
        <v>4607091387193</v>
      </c>
      <c r="E303" s="607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09"/>
      <c r="R303" s="609"/>
      <c r="S303" s="609"/>
      <c r="T303" s="61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customHeight="1">
      <c r="A304" s="63" t="s">
        <v>491</v>
      </c>
      <c r="B304" s="63" t="s">
        <v>492</v>
      </c>
      <c r="C304" s="36">
        <v>4301031153</v>
      </c>
      <c r="D304" s="607">
        <v>4607091387230</v>
      </c>
      <c r="E304" s="607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7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09"/>
      <c r="R304" s="609"/>
      <c r="S304" s="609"/>
      <c r="T304" s="610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>
      <c r="A305" s="63" t="s">
        <v>494</v>
      </c>
      <c r="B305" s="63" t="s">
        <v>495</v>
      </c>
      <c r="C305" s="36">
        <v>4301031154</v>
      </c>
      <c r="D305" s="607">
        <v>4607091387292</v>
      </c>
      <c r="E305" s="607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71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09"/>
      <c r="R305" s="609"/>
      <c r="S305" s="609"/>
      <c r="T305" s="610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>
      <c r="A306" s="63" t="s">
        <v>497</v>
      </c>
      <c r="B306" s="63" t="s">
        <v>498</v>
      </c>
      <c r="C306" s="36">
        <v>4301031152</v>
      </c>
      <c r="D306" s="607">
        <v>4607091387285</v>
      </c>
      <c r="E306" s="607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7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09"/>
      <c r="R306" s="609"/>
      <c r="S306" s="609"/>
      <c r="T306" s="610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>
      <c r="A307" s="63" t="s">
        <v>499</v>
      </c>
      <c r="B307" s="63" t="s">
        <v>500</v>
      </c>
      <c r="C307" s="36">
        <v>4301031305</v>
      </c>
      <c r="D307" s="607">
        <v>4607091389845</v>
      </c>
      <c r="E307" s="607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71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09"/>
      <c r="R307" s="609"/>
      <c r="S307" s="609"/>
      <c r="T307" s="610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>
      <c r="A308" s="63" t="s">
        <v>502</v>
      </c>
      <c r="B308" s="63" t="s">
        <v>503</v>
      </c>
      <c r="C308" s="36">
        <v>4301031306</v>
      </c>
      <c r="D308" s="607">
        <v>4680115882881</v>
      </c>
      <c r="E308" s="607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71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09"/>
      <c r="R308" s="609"/>
      <c r="S308" s="609"/>
      <c r="T308" s="61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>
      <c r="A309" s="63" t="s">
        <v>504</v>
      </c>
      <c r="B309" s="63" t="s">
        <v>505</v>
      </c>
      <c r="C309" s="36">
        <v>4301031066</v>
      </c>
      <c r="D309" s="607">
        <v>4607091383836</v>
      </c>
      <c r="E309" s="607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09"/>
      <c r="R309" s="609"/>
      <c r="S309" s="609"/>
      <c r="T309" s="61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>
      <c r="A310" s="598"/>
      <c r="B310" s="598"/>
      <c r="C310" s="598"/>
      <c r="D310" s="598"/>
      <c r="E310" s="598"/>
      <c r="F310" s="598"/>
      <c r="G310" s="598"/>
      <c r="H310" s="598"/>
      <c r="I310" s="598"/>
      <c r="J310" s="598"/>
      <c r="K310" s="598"/>
      <c r="L310" s="598"/>
      <c r="M310" s="598"/>
      <c r="N310" s="598"/>
      <c r="O310" s="604"/>
      <c r="P310" s="601" t="s">
        <v>40</v>
      </c>
      <c r="Q310" s="602"/>
      <c r="R310" s="602"/>
      <c r="S310" s="602"/>
      <c r="T310" s="602"/>
      <c r="U310" s="602"/>
      <c r="V310" s="603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>
      <c r="A311" s="598"/>
      <c r="B311" s="598"/>
      <c r="C311" s="598"/>
      <c r="D311" s="598"/>
      <c r="E311" s="598"/>
      <c r="F311" s="598"/>
      <c r="G311" s="598"/>
      <c r="H311" s="598"/>
      <c r="I311" s="598"/>
      <c r="J311" s="598"/>
      <c r="K311" s="598"/>
      <c r="L311" s="598"/>
      <c r="M311" s="598"/>
      <c r="N311" s="598"/>
      <c r="O311" s="604"/>
      <c r="P311" s="601" t="s">
        <v>40</v>
      </c>
      <c r="Q311" s="602"/>
      <c r="R311" s="602"/>
      <c r="S311" s="602"/>
      <c r="T311" s="602"/>
      <c r="U311" s="602"/>
      <c r="V311" s="603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customHeight="1">
      <c r="A312" s="606" t="s">
        <v>85</v>
      </c>
      <c r="B312" s="606"/>
      <c r="C312" s="606"/>
      <c r="D312" s="606"/>
      <c r="E312" s="606"/>
      <c r="F312" s="606"/>
      <c r="G312" s="606"/>
      <c r="H312" s="606"/>
      <c r="I312" s="606"/>
      <c r="J312" s="606"/>
      <c r="K312" s="606"/>
      <c r="L312" s="606"/>
      <c r="M312" s="606"/>
      <c r="N312" s="606"/>
      <c r="O312" s="606"/>
      <c r="P312" s="606"/>
      <c r="Q312" s="606"/>
      <c r="R312" s="606"/>
      <c r="S312" s="606"/>
      <c r="T312" s="606"/>
      <c r="U312" s="606"/>
      <c r="V312" s="606"/>
      <c r="W312" s="606"/>
      <c r="X312" s="606"/>
      <c r="Y312" s="606"/>
      <c r="Z312" s="606"/>
      <c r="AA312" s="66"/>
      <c r="AB312" s="66"/>
      <c r="AC312" s="80"/>
    </row>
    <row r="313" spans="1:68" ht="27" customHeight="1">
      <c r="A313" s="63" t="s">
        <v>507</v>
      </c>
      <c r="B313" s="63" t="s">
        <v>508</v>
      </c>
      <c r="C313" s="36">
        <v>4301051100</v>
      </c>
      <c r="D313" s="607">
        <v>4607091387766</v>
      </c>
      <c r="E313" s="607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09"/>
      <c r="R313" s="609"/>
      <c r="S313" s="609"/>
      <c r="T313" s="610"/>
      <c r="U313" s="39" t="s">
        <v>45</v>
      </c>
      <c r="V313" s="39" t="s">
        <v>45</v>
      </c>
      <c r="W313" s="40" t="s">
        <v>0</v>
      </c>
      <c r="X313" s="58">
        <v>8430</v>
      </c>
      <c r="Y313" s="55">
        <f>IFERROR(IF(X313="",0,CEILING((X313/$H313),1)*$H313),"")</f>
        <v>8431.7999999999993</v>
      </c>
      <c r="Z313" s="41">
        <f>IFERROR(IF(Y313=0,"",ROUNDUP(Y313/H313,0)*0.01898),"")</f>
        <v>20.517379999999999</v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8984.4346153846163</v>
      </c>
      <c r="BN313" s="78">
        <f>IFERROR(Y313*I313/H313,"0")</f>
        <v>8986.353000000001</v>
      </c>
      <c r="BO313" s="78">
        <f>IFERROR(1/J313*(X313/H313),"0")</f>
        <v>16.88701923076923</v>
      </c>
      <c r="BP313" s="78">
        <f>IFERROR(1/J313*(Y313/H313),"0")</f>
        <v>16.890625</v>
      </c>
    </row>
    <row r="314" spans="1:68" ht="27" customHeight="1">
      <c r="A314" s="63" t="s">
        <v>510</v>
      </c>
      <c r="B314" s="63" t="s">
        <v>511</v>
      </c>
      <c r="C314" s="36">
        <v>4301051818</v>
      </c>
      <c r="D314" s="607">
        <v>4607091387957</v>
      </c>
      <c r="E314" s="607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7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09"/>
      <c r="R314" s="609"/>
      <c r="S314" s="609"/>
      <c r="T314" s="610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>
      <c r="A315" s="63" t="s">
        <v>513</v>
      </c>
      <c r="B315" s="63" t="s">
        <v>514</v>
      </c>
      <c r="C315" s="36">
        <v>4301051819</v>
      </c>
      <c r="D315" s="607">
        <v>4607091387964</v>
      </c>
      <c r="E315" s="607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09"/>
      <c r="R315" s="609"/>
      <c r="S315" s="609"/>
      <c r="T315" s="61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>
      <c r="A316" s="63" t="s">
        <v>516</v>
      </c>
      <c r="B316" s="63" t="s">
        <v>517</v>
      </c>
      <c r="C316" s="36">
        <v>4301051734</v>
      </c>
      <c r="D316" s="607">
        <v>4680115884588</v>
      </c>
      <c r="E316" s="607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7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09"/>
      <c r="R316" s="609"/>
      <c r="S316" s="609"/>
      <c r="T316" s="61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>
      <c r="A317" s="63" t="s">
        <v>519</v>
      </c>
      <c r="B317" s="63" t="s">
        <v>520</v>
      </c>
      <c r="C317" s="36">
        <v>4301051578</v>
      </c>
      <c r="D317" s="607">
        <v>4607091387513</v>
      </c>
      <c r="E317" s="607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09"/>
      <c r="R317" s="609"/>
      <c r="S317" s="609"/>
      <c r="T317" s="61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>
      <c r="A318" s="598"/>
      <c r="B318" s="598"/>
      <c r="C318" s="598"/>
      <c r="D318" s="598"/>
      <c r="E318" s="598"/>
      <c r="F318" s="598"/>
      <c r="G318" s="598"/>
      <c r="H318" s="598"/>
      <c r="I318" s="598"/>
      <c r="J318" s="598"/>
      <c r="K318" s="598"/>
      <c r="L318" s="598"/>
      <c r="M318" s="598"/>
      <c r="N318" s="598"/>
      <c r="O318" s="604"/>
      <c r="P318" s="601" t="s">
        <v>40</v>
      </c>
      <c r="Q318" s="602"/>
      <c r="R318" s="602"/>
      <c r="S318" s="602"/>
      <c r="T318" s="602"/>
      <c r="U318" s="602"/>
      <c r="V318" s="603"/>
      <c r="W318" s="42" t="s">
        <v>39</v>
      </c>
      <c r="X318" s="43">
        <f>IFERROR(X313/H313,"0")+IFERROR(X314/H314,"0")+IFERROR(X315/H315,"0")+IFERROR(X316/H316,"0")+IFERROR(X317/H317,"0")</f>
        <v>1080.7692307692307</v>
      </c>
      <c r="Y318" s="43">
        <f>IFERROR(Y313/H313,"0")+IFERROR(Y314/H314,"0")+IFERROR(Y315/H315,"0")+IFERROR(Y316/H316,"0")+IFERROR(Y317/H317,"0")</f>
        <v>1081</v>
      </c>
      <c r="Z318" s="43">
        <f>IFERROR(IF(Z313="",0,Z313),"0")+IFERROR(IF(Z314="",0,Z314),"0")+IFERROR(IF(Z315="",0,Z315),"0")+IFERROR(IF(Z316="",0,Z316),"0")+IFERROR(IF(Z317="",0,Z317),"0")</f>
        <v>20.517379999999999</v>
      </c>
      <c r="AA318" s="67"/>
      <c r="AB318" s="67"/>
      <c r="AC318" s="67"/>
    </row>
    <row r="319" spans="1:68">
      <c r="A319" s="598"/>
      <c r="B319" s="598"/>
      <c r="C319" s="598"/>
      <c r="D319" s="598"/>
      <c r="E319" s="598"/>
      <c r="F319" s="598"/>
      <c r="G319" s="598"/>
      <c r="H319" s="598"/>
      <c r="I319" s="598"/>
      <c r="J319" s="598"/>
      <c r="K319" s="598"/>
      <c r="L319" s="598"/>
      <c r="M319" s="598"/>
      <c r="N319" s="598"/>
      <c r="O319" s="604"/>
      <c r="P319" s="601" t="s">
        <v>40</v>
      </c>
      <c r="Q319" s="602"/>
      <c r="R319" s="602"/>
      <c r="S319" s="602"/>
      <c r="T319" s="602"/>
      <c r="U319" s="602"/>
      <c r="V319" s="603"/>
      <c r="W319" s="42" t="s">
        <v>0</v>
      </c>
      <c r="X319" s="43">
        <f>IFERROR(SUM(X313:X317),"0")</f>
        <v>8430</v>
      </c>
      <c r="Y319" s="43">
        <f>IFERROR(SUM(Y313:Y317),"0")</f>
        <v>8431.7999999999993</v>
      </c>
      <c r="Z319" s="42"/>
      <c r="AA319" s="67"/>
      <c r="AB319" s="67"/>
      <c r="AC319" s="67"/>
    </row>
    <row r="320" spans="1:68" ht="14.25" customHeight="1">
      <c r="A320" s="606" t="s">
        <v>185</v>
      </c>
      <c r="B320" s="606"/>
      <c r="C320" s="606"/>
      <c r="D320" s="606"/>
      <c r="E320" s="606"/>
      <c r="F320" s="606"/>
      <c r="G320" s="606"/>
      <c r="H320" s="606"/>
      <c r="I320" s="606"/>
      <c r="J320" s="606"/>
      <c r="K320" s="606"/>
      <c r="L320" s="606"/>
      <c r="M320" s="606"/>
      <c r="N320" s="606"/>
      <c r="O320" s="606"/>
      <c r="P320" s="606"/>
      <c r="Q320" s="606"/>
      <c r="R320" s="606"/>
      <c r="S320" s="606"/>
      <c r="T320" s="606"/>
      <c r="U320" s="606"/>
      <c r="V320" s="606"/>
      <c r="W320" s="606"/>
      <c r="X320" s="606"/>
      <c r="Y320" s="606"/>
      <c r="Z320" s="606"/>
      <c r="AA320" s="66"/>
      <c r="AB320" s="66"/>
      <c r="AC320" s="80"/>
    </row>
    <row r="321" spans="1:68" ht="27" customHeight="1">
      <c r="A321" s="63" t="s">
        <v>522</v>
      </c>
      <c r="B321" s="63" t="s">
        <v>523</v>
      </c>
      <c r="C321" s="36">
        <v>4301060387</v>
      </c>
      <c r="D321" s="607">
        <v>4607091380880</v>
      </c>
      <c r="E321" s="607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7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09"/>
      <c r="R321" s="609"/>
      <c r="S321" s="609"/>
      <c r="T321" s="61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525</v>
      </c>
      <c r="B322" s="63" t="s">
        <v>526</v>
      </c>
      <c r="C322" s="36">
        <v>4301060406</v>
      </c>
      <c r="D322" s="607">
        <v>4607091384482</v>
      </c>
      <c r="E322" s="607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7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09"/>
      <c r="R322" s="609"/>
      <c r="S322" s="609"/>
      <c r="T322" s="61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customHeight="1">
      <c r="A323" s="63" t="s">
        <v>528</v>
      </c>
      <c r="B323" s="63" t="s">
        <v>529</v>
      </c>
      <c r="C323" s="36">
        <v>4301060484</v>
      </c>
      <c r="D323" s="607">
        <v>4607091380897</v>
      </c>
      <c r="E323" s="607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7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09"/>
      <c r="R323" s="609"/>
      <c r="S323" s="609"/>
      <c r="T323" s="61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>
      <c r="A324" s="598"/>
      <c r="B324" s="598"/>
      <c r="C324" s="598"/>
      <c r="D324" s="598"/>
      <c r="E324" s="598"/>
      <c r="F324" s="598"/>
      <c r="G324" s="598"/>
      <c r="H324" s="598"/>
      <c r="I324" s="598"/>
      <c r="J324" s="598"/>
      <c r="K324" s="598"/>
      <c r="L324" s="598"/>
      <c r="M324" s="598"/>
      <c r="N324" s="598"/>
      <c r="O324" s="604"/>
      <c r="P324" s="601" t="s">
        <v>40</v>
      </c>
      <c r="Q324" s="602"/>
      <c r="R324" s="602"/>
      <c r="S324" s="602"/>
      <c r="T324" s="602"/>
      <c r="U324" s="602"/>
      <c r="V324" s="603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>
      <c r="A325" s="598"/>
      <c r="B325" s="598"/>
      <c r="C325" s="598"/>
      <c r="D325" s="598"/>
      <c r="E325" s="598"/>
      <c r="F325" s="598"/>
      <c r="G325" s="598"/>
      <c r="H325" s="598"/>
      <c r="I325" s="598"/>
      <c r="J325" s="598"/>
      <c r="K325" s="598"/>
      <c r="L325" s="598"/>
      <c r="M325" s="598"/>
      <c r="N325" s="598"/>
      <c r="O325" s="604"/>
      <c r="P325" s="601" t="s">
        <v>40</v>
      </c>
      <c r="Q325" s="602"/>
      <c r="R325" s="602"/>
      <c r="S325" s="602"/>
      <c r="T325" s="602"/>
      <c r="U325" s="602"/>
      <c r="V325" s="603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customHeight="1">
      <c r="A326" s="606" t="s">
        <v>106</v>
      </c>
      <c r="B326" s="606"/>
      <c r="C326" s="606"/>
      <c r="D326" s="606"/>
      <c r="E326" s="606"/>
      <c r="F326" s="606"/>
      <c r="G326" s="606"/>
      <c r="H326" s="606"/>
      <c r="I326" s="606"/>
      <c r="J326" s="606"/>
      <c r="K326" s="606"/>
      <c r="L326" s="606"/>
      <c r="M326" s="606"/>
      <c r="N326" s="606"/>
      <c r="O326" s="606"/>
      <c r="P326" s="606"/>
      <c r="Q326" s="606"/>
      <c r="R326" s="606"/>
      <c r="S326" s="606"/>
      <c r="T326" s="606"/>
      <c r="U326" s="606"/>
      <c r="V326" s="606"/>
      <c r="W326" s="606"/>
      <c r="X326" s="606"/>
      <c r="Y326" s="606"/>
      <c r="Z326" s="606"/>
      <c r="AA326" s="66"/>
      <c r="AB326" s="66"/>
      <c r="AC326" s="80"/>
    </row>
    <row r="327" spans="1:68" ht="27" customHeight="1">
      <c r="A327" s="63" t="s">
        <v>531</v>
      </c>
      <c r="B327" s="63" t="s">
        <v>532</v>
      </c>
      <c r="C327" s="36">
        <v>4301030235</v>
      </c>
      <c r="D327" s="607">
        <v>4607091388381</v>
      </c>
      <c r="E327" s="607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709" t="s">
        <v>533</v>
      </c>
      <c r="Q327" s="609"/>
      <c r="R327" s="609"/>
      <c r="S327" s="609"/>
      <c r="T327" s="610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535</v>
      </c>
      <c r="B328" s="63" t="s">
        <v>536</v>
      </c>
      <c r="C328" s="36">
        <v>4301032055</v>
      </c>
      <c r="D328" s="607">
        <v>4680115886476</v>
      </c>
      <c r="E328" s="607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703" t="s">
        <v>537</v>
      </c>
      <c r="Q328" s="609"/>
      <c r="R328" s="609"/>
      <c r="S328" s="609"/>
      <c r="T328" s="61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539</v>
      </c>
      <c r="B329" s="63" t="s">
        <v>540</v>
      </c>
      <c r="C329" s="36">
        <v>4301030232</v>
      </c>
      <c r="D329" s="607">
        <v>4607091388374</v>
      </c>
      <c r="E329" s="607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704" t="s">
        <v>541</v>
      </c>
      <c r="Q329" s="609"/>
      <c r="R329" s="609"/>
      <c r="S329" s="609"/>
      <c r="T329" s="61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>
      <c r="A330" s="63" t="s">
        <v>542</v>
      </c>
      <c r="B330" s="63" t="s">
        <v>543</v>
      </c>
      <c r="C330" s="36">
        <v>4301032015</v>
      </c>
      <c r="D330" s="607">
        <v>4607091383102</v>
      </c>
      <c r="E330" s="607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7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09"/>
      <c r="R330" s="609"/>
      <c r="S330" s="609"/>
      <c r="T330" s="61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>
      <c r="A331" s="63" t="s">
        <v>545</v>
      </c>
      <c r="B331" s="63" t="s">
        <v>546</v>
      </c>
      <c r="C331" s="36">
        <v>4301030233</v>
      </c>
      <c r="D331" s="607">
        <v>4607091388404</v>
      </c>
      <c r="E331" s="607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7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09"/>
      <c r="R331" s="609"/>
      <c r="S331" s="609"/>
      <c r="T331" s="610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>
      <c r="A332" s="598"/>
      <c r="B332" s="598"/>
      <c r="C332" s="598"/>
      <c r="D332" s="598"/>
      <c r="E332" s="598"/>
      <c r="F332" s="598"/>
      <c r="G332" s="598"/>
      <c r="H332" s="598"/>
      <c r="I332" s="598"/>
      <c r="J332" s="598"/>
      <c r="K332" s="598"/>
      <c r="L332" s="598"/>
      <c r="M332" s="598"/>
      <c r="N332" s="598"/>
      <c r="O332" s="604"/>
      <c r="P332" s="601" t="s">
        <v>40</v>
      </c>
      <c r="Q332" s="602"/>
      <c r="R332" s="602"/>
      <c r="S332" s="602"/>
      <c r="T332" s="602"/>
      <c r="U332" s="602"/>
      <c r="V332" s="603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>
      <c r="A333" s="598"/>
      <c r="B333" s="598"/>
      <c r="C333" s="598"/>
      <c r="D333" s="598"/>
      <c r="E333" s="598"/>
      <c r="F333" s="598"/>
      <c r="G333" s="598"/>
      <c r="H333" s="598"/>
      <c r="I333" s="598"/>
      <c r="J333" s="598"/>
      <c r="K333" s="598"/>
      <c r="L333" s="598"/>
      <c r="M333" s="598"/>
      <c r="N333" s="598"/>
      <c r="O333" s="604"/>
      <c r="P333" s="601" t="s">
        <v>40</v>
      </c>
      <c r="Q333" s="602"/>
      <c r="R333" s="602"/>
      <c r="S333" s="602"/>
      <c r="T333" s="602"/>
      <c r="U333" s="602"/>
      <c r="V333" s="603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>
      <c r="A334" s="606" t="s">
        <v>547</v>
      </c>
      <c r="B334" s="606"/>
      <c r="C334" s="606"/>
      <c r="D334" s="606"/>
      <c r="E334" s="606"/>
      <c r="F334" s="606"/>
      <c r="G334" s="606"/>
      <c r="H334" s="606"/>
      <c r="I334" s="606"/>
      <c r="J334" s="606"/>
      <c r="K334" s="606"/>
      <c r="L334" s="606"/>
      <c r="M334" s="606"/>
      <c r="N334" s="606"/>
      <c r="O334" s="606"/>
      <c r="P334" s="606"/>
      <c r="Q334" s="606"/>
      <c r="R334" s="606"/>
      <c r="S334" s="606"/>
      <c r="T334" s="606"/>
      <c r="U334" s="606"/>
      <c r="V334" s="606"/>
      <c r="W334" s="606"/>
      <c r="X334" s="606"/>
      <c r="Y334" s="606"/>
      <c r="Z334" s="606"/>
      <c r="AA334" s="66"/>
      <c r="AB334" s="66"/>
      <c r="AC334" s="80"/>
    </row>
    <row r="335" spans="1:68" ht="16.5" customHeight="1">
      <c r="A335" s="63" t="s">
        <v>548</v>
      </c>
      <c r="B335" s="63" t="s">
        <v>549</v>
      </c>
      <c r="C335" s="36">
        <v>4301180007</v>
      </c>
      <c r="D335" s="607">
        <v>4680115881808</v>
      </c>
      <c r="E335" s="607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7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09"/>
      <c r="R335" s="609"/>
      <c r="S335" s="609"/>
      <c r="T335" s="61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>
      <c r="A336" s="63" t="s">
        <v>552</v>
      </c>
      <c r="B336" s="63" t="s">
        <v>553</v>
      </c>
      <c r="C336" s="36">
        <v>4301180006</v>
      </c>
      <c r="D336" s="607">
        <v>4680115881822</v>
      </c>
      <c r="E336" s="607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7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09"/>
      <c r="R336" s="609"/>
      <c r="S336" s="609"/>
      <c r="T336" s="61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>
      <c r="A337" s="63" t="s">
        <v>554</v>
      </c>
      <c r="B337" s="63" t="s">
        <v>555</v>
      </c>
      <c r="C337" s="36">
        <v>4301180001</v>
      </c>
      <c r="D337" s="607">
        <v>4680115880016</v>
      </c>
      <c r="E337" s="607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70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09"/>
      <c r="R337" s="609"/>
      <c r="S337" s="609"/>
      <c r="T337" s="61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>
      <c r="A338" s="598"/>
      <c r="B338" s="598"/>
      <c r="C338" s="598"/>
      <c r="D338" s="598"/>
      <c r="E338" s="598"/>
      <c r="F338" s="598"/>
      <c r="G338" s="598"/>
      <c r="H338" s="598"/>
      <c r="I338" s="598"/>
      <c r="J338" s="598"/>
      <c r="K338" s="598"/>
      <c r="L338" s="598"/>
      <c r="M338" s="598"/>
      <c r="N338" s="598"/>
      <c r="O338" s="604"/>
      <c r="P338" s="601" t="s">
        <v>40</v>
      </c>
      <c r="Q338" s="602"/>
      <c r="R338" s="602"/>
      <c r="S338" s="602"/>
      <c r="T338" s="602"/>
      <c r="U338" s="602"/>
      <c r="V338" s="603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>
      <c r="A339" s="598"/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604"/>
      <c r="P339" s="601" t="s">
        <v>40</v>
      </c>
      <c r="Q339" s="602"/>
      <c r="R339" s="602"/>
      <c r="S339" s="602"/>
      <c r="T339" s="602"/>
      <c r="U339" s="602"/>
      <c r="V339" s="603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>
      <c r="A340" s="605" t="s">
        <v>556</v>
      </c>
      <c r="B340" s="605"/>
      <c r="C340" s="605"/>
      <c r="D340" s="605"/>
      <c r="E340" s="605"/>
      <c r="F340" s="605"/>
      <c r="G340" s="605"/>
      <c r="H340" s="605"/>
      <c r="I340" s="605"/>
      <c r="J340" s="605"/>
      <c r="K340" s="605"/>
      <c r="L340" s="605"/>
      <c r="M340" s="605"/>
      <c r="N340" s="605"/>
      <c r="O340" s="605"/>
      <c r="P340" s="605"/>
      <c r="Q340" s="605"/>
      <c r="R340" s="605"/>
      <c r="S340" s="605"/>
      <c r="T340" s="605"/>
      <c r="U340" s="605"/>
      <c r="V340" s="605"/>
      <c r="W340" s="605"/>
      <c r="X340" s="605"/>
      <c r="Y340" s="605"/>
      <c r="Z340" s="605"/>
      <c r="AA340" s="65"/>
      <c r="AB340" s="65"/>
      <c r="AC340" s="79"/>
    </row>
    <row r="341" spans="1:68" ht="14.25" customHeight="1">
      <c r="A341" s="606" t="s">
        <v>85</v>
      </c>
      <c r="B341" s="606"/>
      <c r="C341" s="606"/>
      <c r="D341" s="606"/>
      <c r="E341" s="606"/>
      <c r="F341" s="606"/>
      <c r="G341" s="606"/>
      <c r="H341" s="606"/>
      <c r="I341" s="606"/>
      <c r="J341" s="606"/>
      <c r="K341" s="606"/>
      <c r="L341" s="606"/>
      <c r="M341" s="606"/>
      <c r="N341" s="606"/>
      <c r="O341" s="606"/>
      <c r="P341" s="606"/>
      <c r="Q341" s="606"/>
      <c r="R341" s="606"/>
      <c r="S341" s="606"/>
      <c r="T341" s="606"/>
      <c r="U341" s="606"/>
      <c r="V341" s="606"/>
      <c r="W341" s="606"/>
      <c r="X341" s="606"/>
      <c r="Y341" s="606"/>
      <c r="Z341" s="606"/>
      <c r="AA341" s="66"/>
      <c r="AB341" s="66"/>
      <c r="AC341" s="80"/>
    </row>
    <row r="342" spans="1:68" ht="27" customHeight="1">
      <c r="A342" s="63" t="s">
        <v>557</v>
      </c>
      <c r="B342" s="63" t="s">
        <v>558</v>
      </c>
      <c r="C342" s="36">
        <v>4301051489</v>
      </c>
      <c r="D342" s="607">
        <v>4607091387919</v>
      </c>
      <c r="E342" s="607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6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09"/>
      <c r="R342" s="609"/>
      <c r="S342" s="609"/>
      <c r="T342" s="610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>
      <c r="A343" s="63" t="s">
        <v>560</v>
      </c>
      <c r="B343" s="63" t="s">
        <v>561</v>
      </c>
      <c r="C343" s="36">
        <v>4301051461</v>
      </c>
      <c r="D343" s="607">
        <v>4680115883604</v>
      </c>
      <c r="E343" s="607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6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09"/>
      <c r="R343" s="609"/>
      <c r="S343" s="609"/>
      <c r="T343" s="610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>
      <c r="A344" s="63" t="s">
        <v>563</v>
      </c>
      <c r="B344" s="63" t="s">
        <v>564</v>
      </c>
      <c r="C344" s="36">
        <v>4301051864</v>
      </c>
      <c r="D344" s="607">
        <v>4680115883567</v>
      </c>
      <c r="E344" s="607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6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09"/>
      <c r="R344" s="609"/>
      <c r="S344" s="609"/>
      <c r="T344" s="610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>
      <c r="A345" s="598"/>
      <c r="B345" s="598"/>
      <c r="C345" s="598"/>
      <c r="D345" s="598"/>
      <c r="E345" s="598"/>
      <c r="F345" s="598"/>
      <c r="G345" s="598"/>
      <c r="H345" s="598"/>
      <c r="I345" s="598"/>
      <c r="J345" s="598"/>
      <c r="K345" s="598"/>
      <c r="L345" s="598"/>
      <c r="M345" s="598"/>
      <c r="N345" s="598"/>
      <c r="O345" s="604"/>
      <c r="P345" s="601" t="s">
        <v>40</v>
      </c>
      <c r="Q345" s="602"/>
      <c r="R345" s="602"/>
      <c r="S345" s="602"/>
      <c r="T345" s="602"/>
      <c r="U345" s="602"/>
      <c r="V345" s="603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>
      <c r="A346" s="598"/>
      <c r="B346" s="598"/>
      <c r="C346" s="598"/>
      <c r="D346" s="598"/>
      <c r="E346" s="598"/>
      <c r="F346" s="598"/>
      <c r="G346" s="598"/>
      <c r="H346" s="598"/>
      <c r="I346" s="598"/>
      <c r="J346" s="598"/>
      <c r="K346" s="598"/>
      <c r="L346" s="598"/>
      <c r="M346" s="598"/>
      <c r="N346" s="598"/>
      <c r="O346" s="604"/>
      <c r="P346" s="601" t="s">
        <v>40</v>
      </c>
      <c r="Q346" s="602"/>
      <c r="R346" s="602"/>
      <c r="S346" s="602"/>
      <c r="T346" s="602"/>
      <c r="U346" s="602"/>
      <c r="V346" s="603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customHeight="1">
      <c r="A347" s="626" t="s">
        <v>566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54"/>
      <c r="AB347" s="54"/>
      <c r="AC347" s="54"/>
    </row>
    <row r="348" spans="1:68" ht="16.5" customHeight="1">
      <c r="A348" s="605" t="s">
        <v>567</v>
      </c>
      <c r="B348" s="605"/>
      <c r="C348" s="605"/>
      <c r="D348" s="605"/>
      <c r="E348" s="605"/>
      <c r="F348" s="605"/>
      <c r="G348" s="605"/>
      <c r="H348" s="605"/>
      <c r="I348" s="605"/>
      <c r="J348" s="605"/>
      <c r="K348" s="605"/>
      <c r="L348" s="605"/>
      <c r="M348" s="605"/>
      <c r="N348" s="605"/>
      <c r="O348" s="605"/>
      <c r="P348" s="605"/>
      <c r="Q348" s="605"/>
      <c r="R348" s="605"/>
      <c r="S348" s="605"/>
      <c r="T348" s="605"/>
      <c r="U348" s="605"/>
      <c r="V348" s="605"/>
      <c r="W348" s="605"/>
      <c r="X348" s="605"/>
      <c r="Y348" s="605"/>
      <c r="Z348" s="605"/>
      <c r="AA348" s="65"/>
      <c r="AB348" s="65"/>
      <c r="AC348" s="79"/>
    </row>
    <row r="349" spans="1:68" ht="14.25" customHeight="1">
      <c r="A349" s="606" t="s">
        <v>114</v>
      </c>
      <c r="B349" s="606"/>
      <c r="C349" s="606"/>
      <c r="D349" s="606"/>
      <c r="E349" s="606"/>
      <c r="F349" s="606"/>
      <c r="G349" s="606"/>
      <c r="H349" s="606"/>
      <c r="I349" s="606"/>
      <c r="J349" s="606"/>
      <c r="K349" s="606"/>
      <c r="L349" s="606"/>
      <c r="M349" s="606"/>
      <c r="N349" s="606"/>
      <c r="O349" s="606"/>
      <c r="P349" s="606"/>
      <c r="Q349" s="606"/>
      <c r="R349" s="606"/>
      <c r="S349" s="606"/>
      <c r="T349" s="606"/>
      <c r="U349" s="606"/>
      <c r="V349" s="606"/>
      <c r="W349" s="606"/>
      <c r="X349" s="606"/>
      <c r="Y349" s="606"/>
      <c r="Z349" s="606"/>
      <c r="AA349" s="66"/>
      <c r="AB349" s="66"/>
      <c r="AC349" s="80"/>
    </row>
    <row r="350" spans="1:68" ht="37.5" customHeight="1">
      <c r="A350" s="63" t="s">
        <v>568</v>
      </c>
      <c r="B350" s="63" t="s">
        <v>569</v>
      </c>
      <c r="C350" s="36">
        <v>4301011869</v>
      </c>
      <c r="D350" s="607">
        <v>4680115884847</v>
      </c>
      <c r="E350" s="607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09"/>
      <c r="R350" s="609"/>
      <c r="S350" s="609"/>
      <c r="T350" s="610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customHeight="1">
      <c r="A351" s="63" t="s">
        <v>571</v>
      </c>
      <c r="B351" s="63" t="s">
        <v>572</v>
      </c>
      <c r="C351" s="36">
        <v>4301011870</v>
      </c>
      <c r="D351" s="607">
        <v>4680115884854</v>
      </c>
      <c r="E351" s="607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6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09"/>
      <c r="R351" s="609"/>
      <c r="S351" s="609"/>
      <c r="T351" s="610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37.5" customHeight="1">
      <c r="A352" s="63" t="s">
        <v>574</v>
      </c>
      <c r="B352" s="63" t="s">
        <v>575</v>
      </c>
      <c r="C352" s="36">
        <v>4301011867</v>
      </c>
      <c r="D352" s="607">
        <v>4680115884830</v>
      </c>
      <c r="E352" s="607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137</v>
      </c>
      <c r="M352" s="38" t="s">
        <v>83</v>
      </c>
      <c r="N352" s="38"/>
      <c r="O352" s="37">
        <v>60</v>
      </c>
      <c r="P352" s="69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09"/>
      <c r="R352" s="609"/>
      <c r="S352" s="609"/>
      <c r="T352" s="610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138</v>
      </c>
      <c r="AK352" s="84">
        <v>720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>
      <c r="A353" s="63" t="s">
        <v>577</v>
      </c>
      <c r="B353" s="63" t="s">
        <v>578</v>
      </c>
      <c r="C353" s="36">
        <v>4301011832</v>
      </c>
      <c r="D353" s="607">
        <v>4607091383997</v>
      </c>
      <c r="E353" s="607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45</v>
      </c>
      <c r="M353" s="38" t="s">
        <v>105</v>
      </c>
      <c r="N353" s="38"/>
      <c r="O353" s="37">
        <v>60</v>
      </c>
      <c r="P353" s="6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609"/>
      <c r="R353" s="609"/>
      <c r="S353" s="609"/>
      <c r="T353" s="610"/>
      <c r="U353" s="39" t="s">
        <v>45</v>
      </c>
      <c r="V353" s="39" t="s">
        <v>45</v>
      </c>
      <c r="W353" s="40" t="s">
        <v>0</v>
      </c>
      <c r="X353" s="58">
        <v>7200</v>
      </c>
      <c r="Y353" s="55">
        <f t="shared" si="58"/>
        <v>7200</v>
      </c>
      <c r="Z353" s="41">
        <f>IFERROR(IF(Y353=0,"",ROUNDUP(Y353/H353,0)*0.02175),"")</f>
        <v>10.44</v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7430.4</v>
      </c>
      <c r="BN353" s="78">
        <f t="shared" si="60"/>
        <v>7430.4</v>
      </c>
      <c r="BO353" s="78">
        <f t="shared" si="61"/>
        <v>10</v>
      </c>
      <c r="BP353" s="78">
        <f t="shared" si="62"/>
        <v>10</v>
      </c>
    </row>
    <row r="354" spans="1:68" ht="27" customHeight="1">
      <c r="A354" s="63" t="s">
        <v>580</v>
      </c>
      <c r="B354" s="63" t="s">
        <v>581</v>
      </c>
      <c r="C354" s="36">
        <v>4301011433</v>
      </c>
      <c r="D354" s="607">
        <v>4680115882638</v>
      </c>
      <c r="E354" s="607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69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09"/>
      <c r="R354" s="609"/>
      <c r="S354" s="609"/>
      <c r="T354" s="610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>
      <c r="A355" s="63" t="s">
        <v>583</v>
      </c>
      <c r="B355" s="63" t="s">
        <v>584</v>
      </c>
      <c r="C355" s="36">
        <v>4301011952</v>
      </c>
      <c r="D355" s="607">
        <v>4680115884922</v>
      </c>
      <c r="E355" s="607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6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09"/>
      <c r="R355" s="609"/>
      <c r="S355" s="609"/>
      <c r="T355" s="610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>
      <c r="A356" s="63" t="s">
        <v>585</v>
      </c>
      <c r="B356" s="63" t="s">
        <v>586</v>
      </c>
      <c r="C356" s="36">
        <v>4301011868</v>
      </c>
      <c r="D356" s="607">
        <v>4680115884861</v>
      </c>
      <c r="E356" s="607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6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09"/>
      <c r="R356" s="609"/>
      <c r="S356" s="609"/>
      <c r="T356" s="61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576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>
      <c r="A357" s="598"/>
      <c r="B357" s="598"/>
      <c r="C357" s="598"/>
      <c r="D357" s="598"/>
      <c r="E357" s="598"/>
      <c r="F357" s="598"/>
      <c r="G357" s="598"/>
      <c r="H357" s="598"/>
      <c r="I357" s="598"/>
      <c r="J357" s="598"/>
      <c r="K357" s="598"/>
      <c r="L357" s="598"/>
      <c r="M357" s="598"/>
      <c r="N357" s="598"/>
      <c r="O357" s="604"/>
      <c r="P357" s="601" t="s">
        <v>40</v>
      </c>
      <c r="Q357" s="602"/>
      <c r="R357" s="602"/>
      <c r="S357" s="602"/>
      <c r="T357" s="602"/>
      <c r="U357" s="602"/>
      <c r="V357" s="603"/>
      <c r="W357" s="42" t="s">
        <v>39</v>
      </c>
      <c r="X357" s="43">
        <f>IFERROR(X350/H350,"0")+IFERROR(X351/H351,"0")+IFERROR(X352/H352,"0")+IFERROR(X353/H353,"0")+IFERROR(X354/H354,"0")+IFERROR(X355/H355,"0")+IFERROR(X356/H356,"0")</f>
        <v>480</v>
      </c>
      <c r="Y357" s="43">
        <f>IFERROR(Y350/H350,"0")+IFERROR(Y351/H351,"0")+IFERROR(Y352/H352,"0")+IFERROR(Y353/H353,"0")+IFERROR(Y354/H354,"0")+IFERROR(Y355/H355,"0")+IFERROR(Y356/H356,"0")</f>
        <v>480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10.44</v>
      </c>
      <c r="AA357" s="67"/>
      <c r="AB357" s="67"/>
      <c r="AC357" s="67"/>
    </row>
    <row r="358" spans="1:68">
      <c r="A358" s="598"/>
      <c r="B358" s="598"/>
      <c r="C358" s="598"/>
      <c r="D358" s="598"/>
      <c r="E358" s="598"/>
      <c r="F358" s="598"/>
      <c r="G358" s="598"/>
      <c r="H358" s="598"/>
      <c r="I358" s="598"/>
      <c r="J358" s="598"/>
      <c r="K358" s="598"/>
      <c r="L358" s="598"/>
      <c r="M358" s="598"/>
      <c r="N358" s="598"/>
      <c r="O358" s="604"/>
      <c r="P358" s="601" t="s">
        <v>40</v>
      </c>
      <c r="Q358" s="602"/>
      <c r="R358" s="602"/>
      <c r="S358" s="602"/>
      <c r="T358" s="602"/>
      <c r="U358" s="602"/>
      <c r="V358" s="603"/>
      <c r="W358" s="42" t="s">
        <v>0</v>
      </c>
      <c r="X358" s="43">
        <f>IFERROR(SUM(X350:X356),"0")</f>
        <v>7200</v>
      </c>
      <c r="Y358" s="43">
        <f>IFERROR(SUM(Y350:Y356),"0")</f>
        <v>7200</v>
      </c>
      <c r="Z358" s="42"/>
      <c r="AA358" s="67"/>
      <c r="AB358" s="67"/>
      <c r="AC358" s="67"/>
    </row>
    <row r="359" spans="1:68" ht="14.25" customHeight="1">
      <c r="A359" s="606" t="s">
        <v>150</v>
      </c>
      <c r="B359" s="606"/>
      <c r="C359" s="606"/>
      <c r="D359" s="606"/>
      <c r="E359" s="606"/>
      <c r="F359" s="606"/>
      <c r="G359" s="606"/>
      <c r="H359" s="606"/>
      <c r="I359" s="606"/>
      <c r="J359" s="606"/>
      <c r="K359" s="606"/>
      <c r="L359" s="606"/>
      <c r="M359" s="606"/>
      <c r="N359" s="606"/>
      <c r="O359" s="606"/>
      <c r="P359" s="606"/>
      <c r="Q359" s="606"/>
      <c r="R359" s="606"/>
      <c r="S359" s="606"/>
      <c r="T359" s="606"/>
      <c r="U359" s="606"/>
      <c r="V359" s="606"/>
      <c r="W359" s="606"/>
      <c r="X359" s="606"/>
      <c r="Y359" s="606"/>
      <c r="Z359" s="606"/>
      <c r="AA359" s="66"/>
      <c r="AB359" s="66"/>
      <c r="AC359" s="80"/>
    </row>
    <row r="360" spans="1:68" ht="27" customHeight="1">
      <c r="A360" s="63" t="s">
        <v>587</v>
      </c>
      <c r="B360" s="63" t="s">
        <v>588</v>
      </c>
      <c r="C360" s="36">
        <v>4301020178</v>
      </c>
      <c r="D360" s="607">
        <v>4607091383980</v>
      </c>
      <c r="E360" s="607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6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09"/>
      <c r="R360" s="609"/>
      <c r="S360" s="609"/>
      <c r="T360" s="610"/>
      <c r="U360" s="39" t="s">
        <v>45</v>
      </c>
      <c r="V360" s="39" t="s">
        <v>45</v>
      </c>
      <c r="W360" s="40" t="s">
        <v>0</v>
      </c>
      <c r="X360" s="58">
        <v>720</v>
      </c>
      <c r="Y360" s="55">
        <f>IFERROR(IF(X360="",0,CEILING((X360/$H360),1)*$H360),"")</f>
        <v>720</v>
      </c>
      <c r="Z360" s="41">
        <f>IFERROR(IF(Y360=0,"",ROUNDUP(Y360/H360,0)*0.02175),"")</f>
        <v>1.044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743.04000000000008</v>
      </c>
      <c r="BN360" s="78">
        <f>IFERROR(Y360*I360/H360,"0")</f>
        <v>743.04000000000008</v>
      </c>
      <c r="BO360" s="78">
        <f>IFERROR(1/J360*(X360/H360),"0")</f>
        <v>1</v>
      </c>
      <c r="BP360" s="78">
        <f>IFERROR(1/J360*(Y360/H360),"0")</f>
        <v>1</v>
      </c>
    </row>
    <row r="361" spans="1:68" ht="16.5" customHeight="1">
      <c r="A361" s="63" t="s">
        <v>590</v>
      </c>
      <c r="B361" s="63" t="s">
        <v>591</v>
      </c>
      <c r="C361" s="36">
        <v>4301020179</v>
      </c>
      <c r="D361" s="607">
        <v>4607091384178</v>
      </c>
      <c r="E361" s="607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09"/>
      <c r="R361" s="609"/>
      <c r="S361" s="609"/>
      <c r="T361" s="610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>
      <c r="A362" s="598"/>
      <c r="B362" s="598"/>
      <c r="C362" s="598"/>
      <c r="D362" s="598"/>
      <c r="E362" s="598"/>
      <c r="F362" s="598"/>
      <c r="G362" s="598"/>
      <c r="H362" s="598"/>
      <c r="I362" s="598"/>
      <c r="J362" s="598"/>
      <c r="K362" s="598"/>
      <c r="L362" s="598"/>
      <c r="M362" s="598"/>
      <c r="N362" s="598"/>
      <c r="O362" s="604"/>
      <c r="P362" s="601" t="s">
        <v>40</v>
      </c>
      <c r="Q362" s="602"/>
      <c r="R362" s="602"/>
      <c r="S362" s="602"/>
      <c r="T362" s="602"/>
      <c r="U362" s="602"/>
      <c r="V362" s="603"/>
      <c r="W362" s="42" t="s">
        <v>39</v>
      </c>
      <c r="X362" s="43">
        <f>IFERROR(X360/H360,"0")+IFERROR(X361/H361,"0")</f>
        <v>48</v>
      </c>
      <c r="Y362" s="43">
        <f>IFERROR(Y360/H360,"0")+IFERROR(Y361/H361,"0")</f>
        <v>48</v>
      </c>
      <c r="Z362" s="43">
        <f>IFERROR(IF(Z360="",0,Z360),"0")+IFERROR(IF(Z361="",0,Z361),"0")</f>
        <v>1.044</v>
      </c>
      <c r="AA362" s="67"/>
      <c r="AB362" s="67"/>
      <c r="AC362" s="67"/>
    </row>
    <row r="363" spans="1:68">
      <c r="A363" s="598"/>
      <c r="B363" s="598"/>
      <c r="C363" s="598"/>
      <c r="D363" s="598"/>
      <c r="E363" s="598"/>
      <c r="F363" s="598"/>
      <c r="G363" s="598"/>
      <c r="H363" s="598"/>
      <c r="I363" s="598"/>
      <c r="J363" s="598"/>
      <c r="K363" s="598"/>
      <c r="L363" s="598"/>
      <c r="M363" s="598"/>
      <c r="N363" s="598"/>
      <c r="O363" s="604"/>
      <c r="P363" s="601" t="s">
        <v>40</v>
      </c>
      <c r="Q363" s="602"/>
      <c r="R363" s="602"/>
      <c r="S363" s="602"/>
      <c r="T363" s="602"/>
      <c r="U363" s="602"/>
      <c r="V363" s="603"/>
      <c r="W363" s="42" t="s">
        <v>0</v>
      </c>
      <c r="X363" s="43">
        <f>IFERROR(SUM(X360:X361),"0")</f>
        <v>720</v>
      </c>
      <c r="Y363" s="43">
        <f>IFERROR(SUM(Y360:Y361),"0")</f>
        <v>720</v>
      </c>
      <c r="Z363" s="42"/>
      <c r="AA363" s="67"/>
      <c r="AB363" s="67"/>
      <c r="AC363" s="67"/>
    </row>
    <row r="364" spans="1:68" ht="14.25" customHeight="1">
      <c r="A364" s="606" t="s">
        <v>85</v>
      </c>
      <c r="B364" s="606"/>
      <c r="C364" s="606"/>
      <c r="D364" s="606"/>
      <c r="E364" s="606"/>
      <c r="F364" s="606"/>
      <c r="G364" s="606"/>
      <c r="H364" s="606"/>
      <c r="I364" s="606"/>
      <c r="J364" s="606"/>
      <c r="K364" s="606"/>
      <c r="L364" s="606"/>
      <c r="M364" s="606"/>
      <c r="N364" s="606"/>
      <c r="O364" s="606"/>
      <c r="P364" s="606"/>
      <c r="Q364" s="606"/>
      <c r="R364" s="606"/>
      <c r="S364" s="606"/>
      <c r="T364" s="606"/>
      <c r="U364" s="606"/>
      <c r="V364" s="606"/>
      <c r="W364" s="606"/>
      <c r="X364" s="606"/>
      <c r="Y364" s="606"/>
      <c r="Z364" s="606"/>
      <c r="AA364" s="66"/>
      <c r="AB364" s="66"/>
      <c r="AC364" s="80"/>
    </row>
    <row r="365" spans="1:68" ht="27" customHeight="1">
      <c r="A365" s="63" t="s">
        <v>592</v>
      </c>
      <c r="B365" s="63" t="s">
        <v>593</v>
      </c>
      <c r="C365" s="36">
        <v>4301051903</v>
      </c>
      <c r="D365" s="607">
        <v>4607091383928</v>
      </c>
      <c r="E365" s="607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68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09"/>
      <c r="R365" s="609"/>
      <c r="S365" s="609"/>
      <c r="T365" s="610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>
      <c r="A366" s="63" t="s">
        <v>595</v>
      </c>
      <c r="B366" s="63" t="s">
        <v>596</v>
      </c>
      <c r="C366" s="36">
        <v>4301051897</v>
      </c>
      <c r="D366" s="607">
        <v>4607091384260</v>
      </c>
      <c r="E366" s="607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09"/>
      <c r="R366" s="609"/>
      <c r="S366" s="609"/>
      <c r="T366" s="610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>
      <c r="A367" s="598"/>
      <c r="B367" s="598"/>
      <c r="C367" s="598"/>
      <c r="D367" s="598"/>
      <c r="E367" s="598"/>
      <c r="F367" s="598"/>
      <c r="G367" s="598"/>
      <c r="H367" s="598"/>
      <c r="I367" s="598"/>
      <c r="J367" s="598"/>
      <c r="K367" s="598"/>
      <c r="L367" s="598"/>
      <c r="M367" s="598"/>
      <c r="N367" s="598"/>
      <c r="O367" s="604"/>
      <c r="P367" s="601" t="s">
        <v>40</v>
      </c>
      <c r="Q367" s="602"/>
      <c r="R367" s="602"/>
      <c r="S367" s="602"/>
      <c r="T367" s="602"/>
      <c r="U367" s="602"/>
      <c r="V367" s="603"/>
      <c r="W367" s="42" t="s">
        <v>39</v>
      </c>
      <c r="X367" s="43">
        <f>IFERROR(X365/H365,"0")+IFERROR(X366/H366,"0")</f>
        <v>0</v>
      </c>
      <c r="Y367" s="43">
        <f>IFERROR(Y365/H365,"0")+IFERROR(Y366/H366,"0")</f>
        <v>0</v>
      </c>
      <c r="Z367" s="43">
        <f>IFERROR(IF(Z365="",0,Z365),"0")+IFERROR(IF(Z366="",0,Z366),"0")</f>
        <v>0</v>
      </c>
      <c r="AA367" s="67"/>
      <c r="AB367" s="67"/>
      <c r="AC367" s="67"/>
    </row>
    <row r="368" spans="1:68">
      <c r="A368" s="598"/>
      <c r="B368" s="598"/>
      <c r="C368" s="598"/>
      <c r="D368" s="598"/>
      <c r="E368" s="598"/>
      <c r="F368" s="598"/>
      <c r="G368" s="598"/>
      <c r="H368" s="598"/>
      <c r="I368" s="598"/>
      <c r="J368" s="598"/>
      <c r="K368" s="598"/>
      <c r="L368" s="598"/>
      <c r="M368" s="598"/>
      <c r="N368" s="598"/>
      <c r="O368" s="604"/>
      <c r="P368" s="601" t="s">
        <v>40</v>
      </c>
      <c r="Q368" s="602"/>
      <c r="R368" s="602"/>
      <c r="S368" s="602"/>
      <c r="T368" s="602"/>
      <c r="U368" s="602"/>
      <c r="V368" s="603"/>
      <c r="W368" s="42" t="s">
        <v>0</v>
      </c>
      <c r="X368" s="43">
        <f>IFERROR(SUM(X365:X366),"0")</f>
        <v>0</v>
      </c>
      <c r="Y368" s="43">
        <f>IFERROR(SUM(Y365:Y366),"0")</f>
        <v>0</v>
      </c>
      <c r="Z368" s="42"/>
      <c r="AA368" s="67"/>
      <c r="AB368" s="67"/>
      <c r="AC368" s="67"/>
    </row>
    <row r="369" spans="1:68" ht="14.25" customHeight="1">
      <c r="A369" s="606" t="s">
        <v>185</v>
      </c>
      <c r="B369" s="606"/>
      <c r="C369" s="606"/>
      <c r="D369" s="606"/>
      <c r="E369" s="606"/>
      <c r="F369" s="606"/>
      <c r="G369" s="606"/>
      <c r="H369" s="606"/>
      <c r="I369" s="606"/>
      <c r="J369" s="606"/>
      <c r="K369" s="606"/>
      <c r="L369" s="606"/>
      <c r="M369" s="606"/>
      <c r="N369" s="606"/>
      <c r="O369" s="606"/>
      <c r="P369" s="606"/>
      <c r="Q369" s="606"/>
      <c r="R369" s="606"/>
      <c r="S369" s="606"/>
      <c r="T369" s="606"/>
      <c r="U369" s="606"/>
      <c r="V369" s="606"/>
      <c r="W369" s="606"/>
      <c r="X369" s="606"/>
      <c r="Y369" s="606"/>
      <c r="Z369" s="606"/>
      <c r="AA369" s="66"/>
      <c r="AB369" s="66"/>
      <c r="AC369" s="80"/>
    </row>
    <row r="370" spans="1:68" ht="27" customHeight="1">
      <c r="A370" s="63" t="s">
        <v>598</v>
      </c>
      <c r="B370" s="63" t="s">
        <v>599</v>
      </c>
      <c r="C370" s="36">
        <v>4301060439</v>
      </c>
      <c r="D370" s="607">
        <v>4607091384673</v>
      </c>
      <c r="E370" s="607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68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09"/>
      <c r="R370" s="609"/>
      <c r="S370" s="609"/>
      <c r="T370" s="61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>
      <c r="A371" s="598"/>
      <c r="B371" s="598"/>
      <c r="C371" s="598"/>
      <c r="D371" s="598"/>
      <c r="E371" s="598"/>
      <c r="F371" s="598"/>
      <c r="G371" s="598"/>
      <c r="H371" s="598"/>
      <c r="I371" s="598"/>
      <c r="J371" s="598"/>
      <c r="K371" s="598"/>
      <c r="L371" s="598"/>
      <c r="M371" s="598"/>
      <c r="N371" s="598"/>
      <c r="O371" s="604"/>
      <c r="P371" s="601" t="s">
        <v>40</v>
      </c>
      <c r="Q371" s="602"/>
      <c r="R371" s="602"/>
      <c r="S371" s="602"/>
      <c r="T371" s="602"/>
      <c r="U371" s="602"/>
      <c r="V371" s="603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>
      <c r="A372" s="598"/>
      <c r="B372" s="598"/>
      <c r="C372" s="598"/>
      <c r="D372" s="598"/>
      <c r="E372" s="598"/>
      <c r="F372" s="598"/>
      <c r="G372" s="598"/>
      <c r="H372" s="598"/>
      <c r="I372" s="598"/>
      <c r="J372" s="598"/>
      <c r="K372" s="598"/>
      <c r="L372" s="598"/>
      <c r="M372" s="598"/>
      <c r="N372" s="598"/>
      <c r="O372" s="604"/>
      <c r="P372" s="601" t="s">
        <v>40</v>
      </c>
      <c r="Q372" s="602"/>
      <c r="R372" s="602"/>
      <c r="S372" s="602"/>
      <c r="T372" s="602"/>
      <c r="U372" s="602"/>
      <c r="V372" s="603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>
      <c r="A373" s="605" t="s">
        <v>601</v>
      </c>
      <c r="B373" s="605"/>
      <c r="C373" s="605"/>
      <c r="D373" s="605"/>
      <c r="E373" s="605"/>
      <c r="F373" s="605"/>
      <c r="G373" s="605"/>
      <c r="H373" s="605"/>
      <c r="I373" s="605"/>
      <c r="J373" s="605"/>
      <c r="K373" s="605"/>
      <c r="L373" s="605"/>
      <c r="M373" s="605"/>
      <c r="N373" s="605"/>
      <c r="O373" s="605"/>
      <c r="P373" s="605"/>
      <c r="Q373" s="605"/>
      <c r="R373" s="605"/>
      <c r="S373" s="605"/>
      <c r="T373" s="605"/>
      <c r="U373" s="605"/>
      <c r="V373" s="605"/>
      <c r="W373" s="605"/>
      <c r="X373" s="605"/>
      <c r="Y373" s="605"/>
      <c r="Z373" s="605"/>
      <c r="AA373" s="65"/>
      <c r="AB373" s="65"/>
      <c r="AC373" s="79"/>
    </row>
    <row r="374" spans="1:68" ht="14.25" customHeight="1">
      <c r="A374" s="606" t="s">
        <v>114</v>
      </c>
      <c r="B374" s="606"/>
      <c r="C374" s="606"/>
      <c r="D374" s="606"/>
      <c r="E374" s="606"/>
      <c r="F374" s="606"/>
      <c r="G374" s="606"/>
      <c r="H374" s="606"/>
      <c r="I374" s="606"/>
      <c r="J374" s="606"/>
      <c r="K374" s="606"/>
      <c r="L374" s="606"/>
      <c r="M374" s="606"/>
      <c r="N374" s="606"/>
      <c r="O374" s="606"/>
      <c r="P374" s="606"/>
      <c r="Q374" s="606"/>
      <c r="R374" s="606"/>
      <c r="S374" s="606"/>
      <c r="T374" s="606"/>
      <c r="U374" s="606"/>
      <c r="V374" s="606"/>
      <c r="W374" s="606"/>
      <c r="X374" s="606"/>
      <c r="Y374" s="606"/>
      <c r="Z374" s="606"/>
      <c r="AA374" s="66"/>
      <c r="AB374" s="66"/>
      <c r="AC374" s="80"/>
    </row>
    <row r="375" spans="1:68" ht="37.5" customHeight="1">
      <c r="A375" s="63" t="s">
        <v>602</v>
      </c>
      <c r="B375" s="63" t="s">
        <v>603</v>
      </c>
      <c r="C375" s="36">
        <v>4301011873</v>
      </c>
      <c r="D375" s="607">
        <v>4680115881907</v>
      </c>
      <c r="E375" s="607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6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09"/>
      <c r="R375" s="609"/>
      <c r="S375" s="609"/>
      <c r="T375" s="61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>
      <c r="A376" s="63" t="s">
        <v>605</v>
      </c>
      <c r="B376" s="63" t="s">
        <v>606</v>
      </c>
      <c r="C376" s="36">
        <v>4301011874</v>
      </c>
      <c r="D376" s="607">
        <v>4680115884892</v>
      </c>
      <c r="E376" s="607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68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09"/>
      <c r="R376" s="609"/>
      <c r="S376" s="609"/>
      <c r="T376" s="610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>
      <c r="A377" s="63" t="s">
        <v>608</v>
      </c>
      <c r="B377" s="63" t="s">
        <v>609</v>
      </c>
      <c r="C377" s="36">
        <v>4301011875</v>
      </c>
      <c r="D377" s="607">
        <v>4680115884885</v>
      </c>
      <c r="E377" s="607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6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09"/>
      <c r="R377" s="609"/>
      <c r="S377" s="609"/>
      <c r="T377" s="610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>
      <c r="A378" s="63" t="s">
        <v>610</v>
      </c>
      <c r="B378" s="63" t="s">
        <v>611</v>
      </c>
      <c r="C378" s="36">
        <v>4301011871</v>
      </c>
      <c r="D378" s="607">
        <v>4680115884908</v>
      </c>
      <c r="E378" s="607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68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09"/>
      <c r="R378" s="609"/>
      <c r="S378" s="609"/>
      <c r="T378" s="610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>
      <c r="A379" s="598"/>
      <c r="B379" s="598"/>
      <c r="C379" s="598"/>
      <c r="D379" s="598"/>
      <c r="E379" s="598"/>
      <c r="F379" s="598"/>
      <c r="G379" s="598"/>
      <c r="H379" s="598"/>
      <c r="I379" s="598"/>
      <c r="J379" s="598"/>
      <c r="K379" s="598"/>
      <c r="L379" s="598"/>
      <c r="M379" s="598"/>
      <c r="N379" s="598"/>
      <c r="O379" s="604"/>
      <c r="P379" s="601" t="s">
        <v>40</v>
      </c>
      <c r="Q379" s="602"/>
      <c r="R379" s="602"/>
      <c r="S379" s="602"/>
      <c r="T379" s="602"/>
      <c r="U379" s="602"/>
      <c r="V379" s="603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>
      <c r="A380" s="598"/>
      <c r="B380" s="598"/>
      <c r="C380" s="598"/>
      <c r="D380" s="598"/>
      <c r="E380" s="598"/>
      <c r="F380" s="598"/>
      <c r="G380" s="598"/>
      <c r="H380" s="598"/>
      <c r="I380" s="598"/>
      <c r="J380" s="598"/>
      <c r="K380" s="598"/>
      <c r="L380" s="598"/>
      <c r="M380" s="598"/>
      <c r="N380" s="598"/>
      <c r="O380" s="604"/>
      <c r="P380" s="601" t="s">
        <v>40</v>
      </c>
      <c r="Q380" s="602"/>
      <c r="R380" s="602"/>
      <c r="S380" s="602"/>
      <c r="T380" s="602"/>
      <c r="U380" s="602"/>
      <c r="V380" s="603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>
      <c r="A381" s="606" t="s">
        <v>78</v>
      </c>
      <c r="B381" s="606"/>
      <c r="C381" s="606"/>
      <c r="D381" s="606"/>
      <c r="E381" s="606"/>
      <c r="F381" s="606"/>
      <c r="G381" s="606"/>
      <c r="H381" s="606"/>
      <c r="I381" s="606"/>
      <c r="J381" s="606"/>
      <c r="K381" s="606"/>
      <c r="L381" s="606"/>
      <c r="M381" s="606"/>
      <c r="N381" s="606"/>
      <c r="O381" s="606"/>
      <c r="P381" s="606"/>
      <c r="Q381" s="606"/>
      <c r="R381" s="606"/>
      <c r="S381" s="606"/>
      <c r="T381" s="606"/>
      <c r="U381" s="606"/>
      <c r="V381" s="606"/>
      <c r="W381" s="606"/>
      <c r="X381" s="606"/>
      <c r="Y381" s="606"/>
      <c r="Z381" s="606"/>
      <c r="AA381" s="66"/>
      <c r="AB381" s="66"/>
      <c r="AC381" s="80"/>
    </row>
    <row r="382" spans="1:68" ht="27" customHeight="1">
      <c r="A382" s="63" t="s">
        <v>612</v>
      </c>
      <c r="B382" s="63" t="s">
        <v>613</v>
      </c>
      <c r="C382" s="36">
        <v>4301031303</v>
      </c>
      <c r="D382" s="607">
        <v>4607091384802</v>
      </c>
      <c r="E382" s="607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6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09"/>
      <c r="R382" s="609"/>
      <c r="S382" s="609"/>
      <c r="T382" s="61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>
      <c r="A383" s="598"/>
      <c r="B383" s="598"/>
      <c r="C383" s="598"/>
      <c r="D383" s="598"/>
      <c r="E383" s="598"/>
      <c r="F383" s="598"/>
      <c r="G383" s="598"/>
      <c r="H383" s="598"/>
      <c r="I383" s="598"/>
      <c r="J383" s="598"/>
      <c r="K383" s="598"/>
      <c r="L383" s="598"/>
      <c r="M383" s="598"/>
      <c r="N383" s="598"/>
      <c r="O383" s="604"/>
      <c r="P383" s="601" t="s">
        <v>40</v>
      </c>
      <c r="Q383" s="602"/>
      <c r="R383" s="602"/>
      <c r="S383" s="602"/>
      <c r="T383" s="602"/>
      <c r="U383" s="602"/>
      <c r="V383" s="603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>
      <c r="A384" s="598"/>
      <c r="B384" s="598"/>
      <c r="C384" s="598"/>
      <c r="D384" s="598"/>
      <c r="E384" s="598"/>
      <c r="F384" s="598"/>
      <c r="G384" s="598"/>
      <c r="H384" s="598"/>
      <c r="I384" s="598"/>
      <c r="J384" s="598"/>
      <c r="K384" s="598"/>
      <c r="L384" s="598"/>
      <c r="M384" s="598"/>
      <c r="N384" s="598"/>
      <c r="O384" s="604"/>
      <c r="P384" s="601" t="s">
        <v>40</v>
      </c>
      <c r="Q384" s="602"/>
      <c r="R384" s="602"/>
      <c r="S384" s="602"/>
      <c r="T384" s="602"/>
      <c r="U384" s="602"/>
      <c r="V384" s="603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>
      <c r="A385" s="606" t="s">
        <v>85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66"/>
      <c r="AB385" s="66"/>
      <c r="AC385" s="80"/>
    </row>
    <row r="386" spans="1:68" ht="27" customHeight="1">
      <c r="A386" s="63" t="s">
        <v>615</v>
      </c>
      <c r="B386" s="63" t="s">
        <v>616</v>
      </c>
      <c r="C386" s="36">
        <v>4301051899</v>
      </c>
      <c r="D386" s="607">
        <v>4607091384246</v>
      </c>
      <c r="E386" s="607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67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09"/>
      <c r="R386" s="609"/>
      <c r="S386" s="609"/>
      <c r="T386" s="610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>
      <c r="A387" s="63" t="s">
        <v>618</v>
      </c>
      <c r="B387" s="63" t="s">
        <v>619</v>
      </c>
      <c r="C387" s="36">
        <v>4301051660</v>
      </c>
      <c r="D387" s="607">
        <v>4607091384253</v>
      </c>
      <c r="E387" s="607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6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09"/>
      <c r="R387" s="609"/>
      <c r="S387" s="609"/>
      <c r="T387" s="610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>
      <c r="A388" s="598"/>
      <c r="B388" s="598"/>
      <c r="C388" s="598"/>
      <c r="D388" s="598"/>
      <c r="E388" s="598"/>
      <c r="F388" s="598"/>
      <c r="G388" s="598"/>
      <c r="H388" s="598"/>
      <c r="I388" s="598"/>
      <c r="J388" s="598"/>
      <c r="K388" s="598"/>
      <c r="L388" s="598"/>
      <c r="M388" s="598"/>
      <c r="N388" s="598"/>
      <c r="O388" s="604"/>
      <c r="P388" s="601" t="s">
        <v>40</v>
      </c>
      <c r="Q388" s="602"/>
      <c r="R388" s="602"/>
      <c r="S388" s="602"/>
      <c r="T388" s="602"/>
      <c r="U388" s="602"/>
      <c r="V388" s="603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>
      <c r="A389" s="598"/>
      <c r="B389" s="598"/>
      <c r="C389" s="598"/>
      <c r="D389" s="598"/>
      <c r="E389" s="598"/>
      <c r="F389" s="598"/>
      <c r="G389" s="598"/>
      <c r="H389" s="598"/>
      <c r="I389" s="598"/>
      <c r="J389" s="598"/>
      <c r="K389" s="598"/>
      <c r="L389" s="598"/>
      <c r="M389" s="598"/>
      <c r="N389" s="598"/>
      <c r="O389" s="604"/>
      <c r="P389" s="601" t="s">
        <v>40</v>
      </c>
      <c r="Q389" s="602"/>
      <c r="R389" s="602"/>
      <c r="S389" s="602"/>
      <c r="T389" s="602"/>
      <c r="U389" s="602"/>
      <c r="V389" s="603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>
      <c r="A390" s="606" t="s">
        <v>185</v>
      </c>
      <c r="B390" s="606"/>
      <c r="C390" s="606"/>
      <c r="D390" s="606"/>
      <c r="E390" s="606"/>
      <c r="F390" s="606"/>
      <c r="G390" s="606"/>
      <c r="H390" s="606"/>
      <c r="I390" s="606"/>
      <c r="J390" s="606"/>
      <c r="K390" s="606"/>
      <c r="L390" s="606"/>
      <c r="M390" s="606"/>
      <c r="N390" s="606"/>
      <c r="O390" s="606"/>
      <c r="P390" s="606"/>
      <c r="Q390" s="606"/>
      <c r="R390" s="606"/>
      <c r="S390" s="606"/>
      <c r="T390" s="606"/>
      <c r="U390" s="606"/>
      <c r="V390" s="606"/>
      <c r="W390" s="606"/>
      <c r="X390" s="606"/>
      <c r="Y390" s="606"/>
      <c r="Z390" s="606"/>
      <c r="AA390" s="66"/>
      <c r="AB390" s="66"/>
      <c r="AC390" s="80"/>
    </row>
    <row r="391" spans="1:68" ht="27" customHeight="1">
      <c r="A391" s="63" t="s">
        <v>620</v>
      </c>
      <c r="B391" s="63" t="s">
        <v>621</v>
      </c>
      <c r="C391" s="36">
        <v>4301060441</v>
      </c>
      <c r="D391" s="607">
        <v>4607091389357</v>
      </c>
      <c r="E391" s="607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67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09"/>
      <c r="R391" s="609"/>
      <c r="S391" s="609"/>
      <c r="T391" s="61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>
      <c r="A392" s="598"/>
      <c r="B392" s="598"/>
      <c r="C392" s="598"/>
      <c r="D392" s="598"/>
      <c r="E392" s="598"/>
      <c r="F392" s="598"/>
      <c r="G392" s="598"/>
      <c r="H392" s="598"/>
      <c r="I392" s="598"/>
      <c r="J392" s="598"/>
      <c r="K392" s="598"/>
      <c r="L392" s="598"/>
      <c r="M392" s="598"/>
      <c r="N392" s="598"/>
      <c r="O392" s="604"/>
      <c r="P392" s="601" t="s">
        <v>40</v>
      </c>
      <c r="Q392" s="602"/>
      <c r="R392" s="602"/>
      <c r="S392" s="602"/>
      <c r="T392" s="602"/>
      <c r="U392" s="602"/>
      <c r="V392" s="603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>
      <c r="A393" s="598"/>
      <c r="B393" s="598"/>
      <c r="C393" s="598"/>
      <c r="D393" s="598"/>
      <c r="E393" s="598"/>
      <c r="F393" s="598"/>
      <c r="G393" s="598"/>
      <c r="H393" s="598"/>
      <c r="I393" s="598"/>
      <c r="J393" s="598"/>
      <c r="K393" s="598"/>
      <c r="L393" s="598"/>
      <c r="M393" s="598"/>
      <c r="N393" s="598"/>
      <c r="O393" s="604"/>
      <c r="P393" s="601" t="s">
        <v>40</v>
      </c>
      <c r="Q393" s="602"/>
      <c r="R393" s="602"/>
      <c r="S393" s="602"/>
      <c r="T393" s="602"/>
      <c r="U393" s="602"/>
      <c r="V393" s="603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>
      <c r="A394" s="626" t="s">
        <v>623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54"/>
      <c r="AB394" s="54"/>
      <c r="AC394" s="54"/>
    </row>
    <row r="395" spans="1:68" ht="16.5" customHeight="1">
      <c r="A395" s="605" t="s">
        <v>624</v>
      </c>
      <c r="B395" s="605"/>
      <c r="C395" s="605"/>
      <c r="D395" s="605"/>
      <c r="E395" s="605"/>
      <c r="F395" s="605"/>
      <c r="G395" s="605"/>
      <c r="H395" s="605"/>
      <c r="I395" s="605"/>
      <c r="J395" s="605"/>
      <c r="K395" s="605"/>
      <c r="L395" s="605"/>
      <c r="M395" s="605"/>
      <c r="N395" s="605"/>
      <c r="O395" s="605"/>
      <c r="P395" s="605"/>
      <c r="Q395" s="605"/>
      <c r="R395" s="605"/>
      <c r="S395" s="605"/>
      <c r="T395" s="605"/>
      <c r="U395" s="605"/>
      <c r="V395" s="605"/>
      <c r="W395" s="605"/>
      <c r="X395" s="605"/>
      <c r="Y395" s="605"/>
      <c r="Z395" s="605"/>
      <c r="AA395" s="65"/>
      <c r="AB395" s="65"/>
      <c r="AC395" s="79"/>
    </row>
    <row r="396" spans="1:68" ht="14.25" customHeight="1">
      <c r="A396" s="606" t="s">
        <v>78</v>
      </c>
      <c r="B396" s="606"/>
      <c r="C396" s="606"/>
      <c r="D396" s="606"/>
      <c r="E396" s="606"/>
      <c r="F396" s="606"/>
      <c r="G396" s="606"/>
      <c r="H396" s="606"/>
      <c r="I396" s="606"/>
      <c r="J396" s="606"/>
      <c r="K396" s="606"/>
      <c r="L396" s="606"/>
      <c r="M396" s="606"/>
      <c r="N396" s="606"/>
      <c r="O396" s="606"/>
      <c r="P396" s="606"/>
      <c r="Q396" s="606"/>
      <c r="R396" s="606"/>
      <c r="S396" s="606"/>
      <c r="T396" s="606"/>
      <c r="U396" s="606"/>
      <c r="V396" s="606"/>
      <c r="W396" s="606"/>
      <c r="X396" s="606"/>
      <c r="Y396" s="606"/>
      <c r="Z396" s="606"/>
      <c r="AA396" s="66"/>
      <c r="AB396" s="66"/>
      <c r="AC396" s="80"/>
    </row>
    <row r="397" spans="1:68" ht="27" customHeight="1">
      <c r="A397" s="63" t="s">
        <v>625</v>
      </c>
      <c r="B397" s="63" t="s">
        <v>626</v>
      </c>
      <c r="C397" s="36">
        <v>4301031405</v>
      </c>
      <c r="D397" s="607">
        <v>4680115886100</v>
      </c>
      <c r="E397" s="607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67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09"/>
      <c r="R397" s="609"/>
      <c r="S397" s="609"/>
      <c r="T397" s="610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>
      <c r="A398" s="63" t="s">
        <v>628</v>
      </c>
      <c r="B398" s="63" t="s">
        <v>629</v>
      </c>
      <c r="C398" s="36">
        <v>4301031406</v>
      </c>
      <c r="D398" s="607">
        <v>4680115886117</v>
      </c>
      <c r="E398" s="607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6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09"/>
      <c r="R398" s="609"/>
      <c r="S398" s="609"/>
      <c r="T398" s="610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>
      <c r="A399" s="63" t="s">
        <v>628</v>
      </c>
      <c r="B399" s="63" t="s">
        <v>631</v>
      </c>
      <c r="C399" s="36">
        <v>4301031382</v>
      </c>
      <c r="D399" s="607">
        <v>4680115886117</v>
      </c>
      <c r="E399" s="607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6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09"/>
      <c r="R399" s="609"/>
      <c r="S399" s="609"/>
      <c r="T399" s="610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>
      <c r="A400" s="63" t="s">
        <v>632</v>
      </c>
      <c r="B400" s="63" t="s">
        <v>633</v>
      </c>
      <c r="C400" s="36">
        <v>4301031402</v>
      </c>
      <c r="D400" s="607">
        <v>4680115886124</v>
      </c>
      <c r="E400" s="607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67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09"/>
      <c r="R400" s="609"/>
      <c r="S400" s="609"/>
      <c r="T400" s="610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>
      <c r="A401" s="63" t="s">
        <v>635</v>
      </c>
      <c r="B401" s="63" t="s">
        <v>636</v>
      </c>
      <c r="C401" s="36">
        <v>4301031366</v>
      </c>
      <c r="D401" s="607">
        <v>4680115883147</v>
      </c>
      <c r="E401" s="607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09"/>
      <c r="R401" s="609"/>
      <c r="S401" s="609"/>
      <c r="T401" s="610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>
      <c r="A402" s="63" t="s">
        <v>637</v>
      </c>
      <c r="B402" s="63" t="s">
        <v>638</v>
      </c>
      <c r="C402" s="36">
        <v>4301031362</v>
      </c>
      <c r="D402" s="607">
        <v>4607091384338</v>
      </c>
      <c r="E402" s="607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66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09"/>
      <c r="R402" s="609"/>
      <c r="S402" s="609"/>
      <c r="T402" s="610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>
      <c r="A403" s="63" t="s">
        <v>639</v>
      </c>
      <c r="B403" s="63" t="s">
        <v>640</v>
      </c>
      <c r="C403" s="36">
        <v>4301031361</v>
      </c>
      <c r="D403" s="607">
        <v>4607091389524</v>
      </c>
      <c r="E403" s="607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6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09"/>
      <c r="R403" s="609"/>
      <c r="S403" s="609"/>
      <c r="T403" s="610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>
      <c r="A404" s="63" t="s">
        <v>642</v>
      </c>
      <c r="B404" s="63" t="s">
        <v>643</v>
      </c>
      <c r="C404" s="36">
        <v>4301031364</v>
      </c>
      <c r="D404" s="607">
        <v>4680115883161</v>
      </c>
      <c r="E404" s="607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66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09"/>
      <c r="R404" s="609"/>
      <c r="S404" s="609"/>
      <c r="T404" s="610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>
      <c r="A405" s="63" t="s">
        <v>645</v>
      </c>
      <c r="B405" s="63" t="s">
        <v>646</v>
      </c>
      <c r="C405" s="36">
        <v>4301031358</v>
      </c>
      <c r="D405" s="607">
        <v>4607091389531</v>
      </c>
      <c r="E405" s="607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6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09"/>
      <c r="R405" s="609"/>
      <c r="S405" s="609"/>
      <c r="T405" s="610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>
      <c r="A406" s="63" t="s">
        <v>648</v>
      </c>
      <c r="B406" s="63" t="s">
        <v>649</v>
      </c>
      <c r="C406" s="36">
        <v>4301031360</v>
      </c>
      <c r="D406" s="607">
        <v>4607091384345</v>
      </c>
      <c r="E406" s="607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67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09"/>
      <c r="R406" s="609"/>
      <c r="S406" s="609"/>
      <c r="T406" s="61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>
      <c r="A407" s="598"/>
      <c r="B407" s="598"/>
      <c r="C407" s="598"/>
      <c r="D407" s="598"/>
      <c r="E407" s="598"/>
      <c r="F407" s="598"/>
      <c r="G407" s="598"/>
      <c r="H407" s="598"/>
      <c r="I407" s="598"/>
      <c r="J407" s="598"/>
      <c r="K407" s="598"/>
      <c r="L407" s="598"/>
      <c r="M407" s="598"/>
      <c r="N407" s="598"/>
      <c r="O407" s="604"/>
      <c r="P407" s="601" t="s">
        <v>40</v>
      </c>
      <c r="Q407" s="602"/>
      <c r="R407" s="602"/>
      <c r="S407" s="602"/>
      <c r="T407" s="602"/>
      <c r="U407" s="602"/>
      <c r="V407" s="603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>
      <c r="A408" s="598"/>
      <c r="B408" s="598"/>
      <c r="C408" s="598"/>
      <c r="D408" s="598"/>
      <c r="E408" s="598"/>
      <c r="F408" s="598"/>
      <c r="G408" s="598"/>
      <c r="H408" s="598"/>
      <c r="I408" s="598"/>
      <c r="J408" s="598"/>
      <c r="K408" s="598"/>
      <c r="L408" s="598"/>
      <c r="M408" s="598"/>
      <c r="N408" s="598"/>
      <c r="O408" s="604"/>
      <c r="P408" s="601" t="s">
        <v>40</v>
      </c>
      <c r="Q408" s="602"/>
      <c r="R408" s="602"/>
      <c r="S408" s="602"/>
      <c r="T408" s="602"/>
      <c r="U408" s="602"/>
      <c r="V408" s="603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>
      <c r="A409" s="606" t="s">
        <v>85</v>
      </c>
      <c r="B409" s="606"/>
      <c r="C409" s="606"/>
      <c r="D409" s="606"/>
      <c r="E409" s="606"/>
      <c r="F409" s="606"/>
      <c r="G409" s="606"/>
      <c r="H409" s="606"/>
      <c r="I409" s="606"/>
      <c r="J409" s="606"/>
      <c r="K409" s="606"/>
      <c r="L409" s="606"/>
      <c r="M409" s="606"/>
      <c r="N409" s="606"/>
      <c r="O409" s="606"/>
      <c r="P409" s="606"/>
      <c r="Q409" s="606"/>
      <c r="R409" s="606"/>
      <c r="S409" s="606"/>
      <c r="T409" s="606"/>
      <c r="U409" s="606"/>
      <c r="V409" s="606"/>
      <c r="W409" s="606"/>
      <c r="X409" s="606"/>
      <c r="Y409" s="606"/>
      <c r="Z409" s="606"/>
      <c r="AA409" s="66"/>
      <c r="AB409" s="66"/>
      <c r="AC409" s="80"/>
    </row>
    <row r="410" spans="1:68" ht="27" customHeight="1">
      <c r="A410" s="63" t="s">
        <v>650</v>
      </c>
      <c r="B410" s="63" t="s">
        <v>651</v>
      </c>
      <c r="C410" s="36">
        <v>4301051284</v>
      </c>
      <c r="D410" s="607">
        <v>4607091384352</v>
      </c>
      <c r="E410" s="607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6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09"/>
      <c r="R410" s="609"/>
      <c r="S410" s="609"/>
      <c r="T410" s="610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>
      <c r="A411" s="63" t="s">
        <v>653</v>
      </c>
      <c r="B411" s="63" t="s">
        <v>654</v>
      </c>
      <c r="C411" s="36">
        <v>4301051431</v>
      </c>
      <c r="D411" s="607">
        <v>4607091389654</v>
      </c>
      <c r="E411" s="607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66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09"/>
      <c r="R411" s="609"/>
      <c r="S411" s="609"/>
      <c r="T411" s="61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>
      <c r="A412" s="598"/>
      <c r="B412" s="598"/>
      <c r="C412" s="598"/>
      <c r="D412" s="598"/>
      <c r="E412" s="598"/>
      <c r="F412" s="598"/>
      <c r="G412" s="598"/>
      <c r="H412" s="598"/>
      <c r="I412" s="598"/>
      <c r="J412" s="598"/>
      <c r="K412" s="598"/>
      <c r="L412" s="598"/>
      <c r="M412" s="598"/>
      <c r="N412" s="598"/>
      <c r="O412" s="604"/>
      <c r="P412" s="601" t="s">
        <v>40</v>
      </c>
      <c r="Q412" s="602"/>
      <c r="R412" s="602"/>
      <c r="S412" s="602"/>
      <c r="T412" s="602"/>
      <c r="U412" s="602"/>
      <c r="V412" s="603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>
      <c r="A413" s="598"/>
      <c r="B413" s="598"/>
      <c r="C413" s="598"/>
      <c r="D413" s="598"/>
      <c r="E413" s="598"/>
      <c r="F413" s="598"/>
      <c r="G413" s="598"/>
      <c r="H413" s="598"/>
      <c r="I413" s="598"/>
      <c r="J413" s="598"/>
      <c r="K413" s="598"/>
      <c r="L413" s="598"/>
      <c r="M413" s="598"/>
      <c r="N413" s="598"/>
      <c r="O413" s="604"/>
      <c r="P413" s="601" t="s">
        <v>40</v>
      </c>
      <c r="Q413" s="602"/>
      <c r="R413" s="602"/>
      <c r="S413" s="602"/>
      <c r="T413" s="602"/>
      <c r="U413" s="602"/>
      <c r="V413" s="603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>
      <c r="A414" s="605" t="s">
        <v>656</v>
      </c>
      <c r="B414" s="605"/>
      <c r="C414" s="605"/>
      <c r="D414" s="605"/>
      <c r="E414" s="605"/>
      <c r="F414" s="605"/>
      <c r="G414" s="605"/>
      <c r="H414" s="605"/>
      <c r="I414" s="605"/>
      <c r="J414" s="605"/>
      <c r="K414" s="605"/>
      <c r="L414" s="605"/>
      <c r="M414" s="605"/>
      <c r="N414" s="605"/>
      <c r="O414" s="605"/>
      <c r="P414" s="605"/>
      <c r="Q414" s="605"/>
      <c r="R414" s="605"/>
      <c r="S414" s="605"/>
      <c r="T414" s="605"/>
      <c r="U414" s="605"/>
      <c r="V414" s="605"/>
      <c r="W414" s="605"/>
      <c r="X414" s="605"/>
      <c r="Y414" s="605"/>
      <c r="Z414" s="605"/>
      <c r="AA414" s="65"/>
      <c r="AB414" s="65"/>
      <c r="AC414" s="79"/>
    </row>
    <row r="415" spans="1:68" ht="14.25" customHeight="1">
      <c r="A415" s="606" t="s">
        <v>150</v>
      </c>
      <c r="B415" s="606"/>
      <c r="C415" s="606"/>
      <c r="D415" s="606"/>
      <c r="E415" s="606"/>
      <c r="F415" s="606"/>
      <c r="G415" s="606"/>
      <c r="H415" s="606"/>
      <c r="I415" s="606"/>
      <c r="J415" s="606"/>
      <c r="K415" s="606"/>
      <c r="L415" s="606"/>
      <c r="M415" s="606"/>
      <c r="N415" s="606"/>
      <c r="O415" s="606"/>
      <c r="P415" s="606"/>
      <c r="Q415" s="606"/>
      <c r="R415" s="606"/>
      <c r="S415" s="606"/>
      <c r="T415" s="606"/>
      <c r="U415" s="606"/>
      <c r="V415" s="606"/>
      <c r="W415" s="606"/>
      <c r="X415" s="606"/>
      <c r="Y415" s="606"/>
      <c r="Z415" s="606"/>
      <c r="AA415" s="66"/>
      <c r="AB415" s="66"/>
      <c r="AC415" s="80"/>
    </row>
    <row r="416" spans="1:68" ht="27" customHeight="1">
      <c r="A416" s="63" t="s">
        <v>657</v>
      </c>
      <c r="B416" s="63" t="s">
        <v>658</v>
      </c>
      <c r="C416" s="36">
        <v>4301020319</v>
      </c>
      <c r="D416" s="607">
        <v>4680115885240</v>
      </c>
      <c r="E416" s="607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66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09"/>
      <c r="R416" s="609"/>
      <c r="S416" s="609"/>
      <c r="T416" s="610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>
      <c r="A417" s="63" t="s">
        <v>660</v>
      </c>
      <c r="B417" s="63" t="s">
        <v>661</v>
      </c>
      <c r="C417" s="36">
        <v>4301020315</v>
      </c>
      <c r="D417" s="607">
        <v>4607091389364</v>
      </c>
      <c r="E417" s="607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6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09"/>
      <c r="R417" s="609"/>
      <c r="S417" s="609"/>
      <c r="T417" s="610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>
      <c r="A418" s="598"/>
      <c r="B418" s="598"/>
      <c r="C418" s="598"/>
      <c r="D418" s="598"/>
      <c r="E418" s="598"/>
      <c r="F418" s="598"/>
      <c r="G418" s="598"/>
      <c r="H418" s="598"/>
      <c r="I418" s="598"/>
      <c r="J418" s="598"/>
      <c r="K418" s="598"/>
      <c r="L418" s="598"/>
      <c r="M418" s="598"/>
      <c r="N418" s="598"/>
      <c r="O418" s="604"/>
      <c r="P418" s="601" t="s">
        <v>40</v>
      </c>
      <c r="Q418" s="602"/>
      <c r="R418" s="602"/>
      <c r="S418" s="602"/>
      <c r="T418" s="602"/>
      <c r="U418" s="602"/>
      <c r="V418" s="603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>
      <c r="A419" s="598"/>
      <c r="B419" s="598"/>
      <c r="C419" s="598"/>
      <c r="D419" s="598"/>
      <c r="E419" s="598"/>
      <c r="F419" s="598"/>
      <c r="G419" s="598"/>
      <c r="H419" s="598"/>
      <c r="I419" s="598"/>
      <c r="J419" s="598"/>
      <c r="K419" s="598"/>
      <c r="L419" s="598"/>
      <c r="M419" s="598"/>
      <c r="N419" s="598"/>
      <c r="O419" s="604"/>
      <c r="P419" s="601" t="s">
        <v>40</v>
      </c>
      <c r="Q419" s="602"/>
      <c r="R419" s="602"/>
      <c r="S419" s="602"/>
      <c r="T419" s="602"/>
      <c r="U419" s="602"/>
      <c r="V419" s="603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>
      <c r="A420" s="606" t="s">
        <v>78</v>
      </c>
      <c r="B420" s="606"/>
      <c r="C420" s="606"/>
      <c r="D420" s="606"/>
      <c r="E420" s="606"/>
      <c r="F420" s="606"/>
      <c r="G420" s="606"/>
      <c r="H420" s="606"/>
      <c r="I420" s="606"/>
      <c r="J420" s="606"/>
      <c r="K420" s="606"/>
      <c r="L420" s="606"/>
      <c r="M420" s="606"/>
      <c r="N420" s="606"/>
      <c r="O420" s="606"/>
      <c r="P420" s="606"/>
      <c r="Q420" s="606"/>
      <c r="R420" s="606"/>
      <c r="S420" s="606"/>
      <c r="T420" s="606"/>
      <c r="U420" s="606"/>
      <c r="V420" s="606"/>
      <c r="W420" s="606"/>
      <c r="X420" s="606"/>
      <c r="Y420" s="606"/>
      <c r="Z420" s="606"/>
      <c r="AA420" s="66"/>
      <c r="AB420" s="66"/>
      <c r="AC420" s="80"/>
    </row>
    <row r="421" spans="1:68" ht="27" customHeight="1">
      <c r="A421" s="63" t="s">
        <v>663</v>
      </c>
      <c r="B421" s="63" t="s">
        <v>664</v>
      </c>
      <c r="C421" s="36">
        <v>4301031403</v>
      </c>
      <c r="D421" s="607">
        <v>4680115886094</v>
      </c>
      <c r="E421" s="607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65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09"/>
      <c r="R421" s="609"/>
      <c r="S421" s="609"/>
      <c r="T421" s="610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>
      <c r="A422" s="63" t="s">
        <v>666</v>
      </c>
      <c r="B422" s="63" t="s">
        <v>667</v>
      </c>
      <c r="C422" s="36">
        <v>4301031363</v>
      </c>
      <c r="D422" s="607">
        <v>4607091389425</v>
      </c>
      <c r="E422" s="607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6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09"/>
      <c r="R422" s="609"/>
      <c r="S422" s="609"/>
      <c r="T422" s="610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>
      <c r="A423" s="63" t="s">
        <v>669</v>
      </c>
      <c r="B423" s="63" t="s">
        <v>670</v>
      </c>
      <c r="C423" s="36">
        <v>4301031373</v>
      </c>
      <c r="D423" s="607">
        <v>4680115880771</v>
      </c>
      <c r="E423" s="607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66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09"/>
      <c r="R423" s="609"/>
      <c r="S423" s="609"/>
      <c r="T423" s="610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>
      <c r="A424" s="63" t="s">
        <v>672</v>
      </c>
      <c r="B424" s="63" t="s">
        <v>673</v>
      </c>
      <c r="C424" s="36">
        <v>4301031359</v>
      </c>
      <c r="D424" s="607">
        <v>4607091389500</v>
      </c>
      <c r="E424" s="607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6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09"/>
      <c r="R424" s="609"/>
      <c r="S424" s="609"/>
      <c r="T424" s="61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>
      <c r="A425" s="598"/>
      <c r="B425" s="598"/>
      <c r="C425" s="598"/>
      <c r="D425" s="598"/>
      <c r="E425" s="598"/>
      <c r="F425" s="598"/>
      <c r="G425" s="598"/>
      <c r="H425" s="598"/>
      <c r="I425" s="598"/>
      <c r="J425" s="598"/>
      <c r="K425" s="598"/>
      <c r="L425" s="598"/>
      <c r="M425" s="598"/>
      <c r="N425" s="598"/>
      <c r="O425" s="604"/>
      <c r="P425" s="601" t="s">
        <v>40</v>
      </c>
      <c r="Q425" s="602"/>
      <c r="R425" s="602"/>
      <c r="S425" s="602"/>
      <c r="T425" s="602"/>
      <c r="U425" s="602"/>
      <c r="V425" s="603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>
      <c r="A426" s="598"/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604"/>
      <c r="P426" s="601" t="s">
        <v>40</v>
      </c>
      <c r="Q426" s="602"/>
      <c r="R426" s="602"/>
      <c r="S426" s="602"/>
      <c r="T426" s="602"/>
      <c r="U426" s="602"/>
      <c r="V426" s="603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>
      <c r="A427" s="605" t="s">
        <v>674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65"/>
      <c r="AB427" s="65"/>
      <c r="AC427" s="79"/>
    </row>
    <row r="428" spans="1:68" ht="14.25" customHeight="1">
      <c r="A428" s="606" t="s">
        <v>78</v>
      </c>
      <c r="B428" s="606"/>
      <c r="C428" s="606"/>
      <c r="D428" s="606"/>
      <c r="E428" s="606"/>
      <c r="F428" s="606"/>
      <c r="G428" s="606"/>
      <c r="H428" s="606"/>
      <c r="I428" s="606"/>
      <c r="J428" s="606"/>
      <c r="K428" s="606"/>
      <c r="L428" s="606"/>
      <c r="M428" s="606"/>
      <c r="N428" s="606"/>
      <c r="O428" s="606"/>
      <c r="P428" s="606"/>
      <c r="Q428" s="606"/>
      <c r="R428" s="606"/>
      <c r="S428" s="606"/>
      <c r="T428" s="606"/>
      <c r="U428" s="606"/>
      <c r="V428" s="606"/>
      <c r="W428" s="606"/>
      <c r="X428" s="606"/>
      <c r="Y428" s="606"/>
      <c r="Z428" s="606"/>
      <c r="AA428" s="66"/>
      <c r="AB428" s="66"/>
      <c r="AC428" s="80"/>
    </row>
    <row r="429" spans="1:68" ht="27" customHeight="1">
      <c r="A429" s="63" t="s">
        <v>675</v>
      </c>
      <c r="B429" s="63" t="s">
        <v>676</v>
      </c>
      <c r="C429" s="36">
        <v>4301031347</v>
      </c>
      <c r="D429" s="607">
        <v>4680115885110</v>
      </c>
      <c r="E429" s="607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65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09"/>
      <c r="R429" s="609"/>
      <c r="S429" s="609"/>
      <c r="T429" s="61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>
      <c r="A430" s="598"/>
      <c r="B430" s="598"/>
      <c r="C430" s="598"/>
      <c r="D430" s="598"/>
      <c r="E430" s="598"/>
      <c r="F430" s="598"/>
      <c r="G430" s="598"/>
      <c r="H430" s="598"/>
      <c r="I430" s="598"/>
      <c r="J430" s="598"/>
      <c r="K430" s="598"/>
      <c r="L430" s="598"/>
      <c r="M430" s="598"/>
      <c r="N430" s="598"/>
      <c r="O430" s="604"/>
      <c r="P430" s="601" t="s">
        <v>40</v>
      </c>
      <c r="Q430" s="602"/>
      <c r="R430" s="602"/>
      <c r="S430" s="602"/>
      <c r="T430" s="602"/>
      <c r="U430" s="602"/>
      <c r="V430" s="603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>
      <c r="A431" s="598"/>
      <c r="B431" s="598"/>
      <c r="C431" s="598"/>
      <c r="D431" s="598"/>
      <c r="E431" s="598"/>
      <c r="F431" s="598"/>
      <c r="G431" s="598"/>
      <c r="H431" s="598"/>
      <c r="I431" s="598"/>
      <c r="J431" s="598"/>
      <c r="K431" s="598"/>
      <c r="L431" s="598"/>
      <c r="M431" s="598"/>
      <c r="N431" s="598"/>
      <c r="O431" s="604"/>
      <c r="P431" s="601" t="s">
        <v>40</v>
      </c>
      <c r="Q431" s="602"/>
      <c r="R431" s="602"/>
      <c r="S431" s="602"/>
      <c r="T431" s="602"/>
      <c r="U431" s="602"/>
      <c r="V431" s="603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>
      <c r="A432" s="605" t="s">
        <v>678</v>
      </c>
      <c r="B432" s="605"/>
      <c r="C432" s="605"/>
      <c r="D432" s="605"/>
      <c r="E432" s="605"/>
      <c r="F432" s="605"/>
      <c r="G432" s="605"/>
      <c r="H432" s="605"/>
      <c r="I432" s="605"/>
      <c r="J432" s="605"/>
      <c r="K432" s="605"/>
      <c r="L432" s="605"/>
      <c r="M432" s="605"/>
      <c r="N432" s="605"/>
      <c r="O432" s="605"/>
      <c r="P432" s="605"/>
      <c r="Q432" s="605"/>
      <c r="R432" s="605"/>
      <c r="S432" s="605"/>
      <c r="T432" s="605"/>
      <c r="U432" s="605"/>
      <c r="V432" s="605"/>
      <c r="W432" s="605"/>
      <c r="X432" s="605"/>
      <c r="Y432" s="605"/>
      <c r="Z432" s="605"/>
      <c r="AA432" s="65"/>
      <c r="AB432" s="65"/>
      <c r="AC432" s="79"/>
    </row>
    <row r="433" spans="1:68" ht="14.25" customHeight="1">
      <c r="A433" s="606" t="s">
        <v>78</v>
      </c>
      <c r="B433" s="606"/>
      <c r="C433" s="606"/>
      <c r="D433" s="606"/>
      <c r="E433" s="606"/>
      <c r="F433" s="606"/>
      <c r="G433" s="606"/>
      <c r="H433" s="606"/>
      <c r="I433" s="606"/>
      <c r="J433" s="606"/>
      <c r="K433" s="606"/>
      <c r="L433" s="606"/>
      <c r="M433" s="606"/>
      <c r="N433" s="606"/>
      <c r="O433" s="606"/>
      <c r="P433" s="606"/>
      <c r="Q433" s="606"/>
      <c r="R433" s="606"/>
      <c r="S433" s="606"/>
      <c r="T433" s="606"/>
      <c r="U433" s="606"/>
      <c r="V433" s="606"/>
      <c r="W433" s="606"/>
      <c r="X433" s="606"/>
      <c r="Y433" s="606"/>
      <c r="Z433" s="606"/>
      <c r="AA433" s="66"/>
      <c r="AB433" s="66"/>
      <c r="AC433" s="80"/>
    </row>
    <row r="434" spans="1:68" ht="27" customHeight="1">
      <c r="A434" s="63" t="s">
        <v>679</v>
      </c>
      <c r="B434" s="63" t="s">
        <v>680</v>
      </c>
      <c r="C434" s="36">
        <v>4301031261</v>
      </c>
      <c r="D434" s="607">
        <v>4680115885103</v>
      </c>
      <c r="E434" s="607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09"/>
      <c r="R434" s="609"/>
      <c r="S434" s="609"/>
      <c r="T434" s="610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>
      <c r="A435" s="598"/>
      <c r="B435" s="598"/>
      <c r="C435" s="598"/>
      <c r="D435" s="598"/>
      <c r="E435" s="598"/>
      <c r="F435" s="598"/>
      <c r="G435" s="598"/>
      <c r="H435" s="598"/>
      <c r="I435" s="598"/>
      <c r="J435" s="598"/>
      <c r="K435" s="598"/>
      <c r="L435" s="598"/>
      <c r="M435" s="598"/>
      <c r="N435" s="598"/>
      <c r="O435" s="604"/>
      <c r="P435" s="601" t="s">
        <v>40</v>
      </c>
      <c r="Q435" s="602"/>
      <c r="R435" s="602"/>
      <c r="S435" s="602"/>
      <c r="T435" s="602"/>
      <c r="U435" s="602"/>
      <c r="V435" s="603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>
      <c r="A436" s="598"/>
      <c r="B436" s="598"/>
      <c r="C436" s="598"/>
      <c r="D436" s="598"/>
      <c r="E436" s="598"/>
      <c r="F436" s="598"/>
      <c r="G436" s="598"/>
      <c r="H436" s="598"/>
      <c r="I436" s="598"/>
      <c r="J436" s="598"/>
      <c r="K436" s="598"/>
      <c r="L436" s="598"/>
      <c r="M436" s="598"/>
      <c r="N436" s="598"/>
      <c r="O436" s="604"/>
      <c r="P436" s="601" t="s">
        <v>40</v>
      </c>
      <c r="Q436" s="602"/>
      <c r="R436" s="602"/>
      <c r="S436" s="602"/>
      <c r="T436" s="602"/>
      <c r="U436" s="602"/>
      <c r="V436" s="603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>
      <c r="A437" s="626" t="s">
        <v>682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54"/>
      <c r="AB437" s="54"/>
      <c r="AC437" s="54"/>
    </row>
    <row r="438" spans="1:68" ht="16.5" customHeight="1">
      <c r="A438" s="605" t="s">
        <v>682</v>
      </c>
      <c r="B438" s="605"/>
      <c r="C438" s="605"/>
      <c r="D438" s="605"/>
      <c r="E438" s="605"/>
      <c r="F438" s="605"/>
      <c r="G438" s="605"/>
      <c r="H438" s="605"/>
      <c r="I438" s="605"/>
      <c r="J438" s="605"/>
      <c r="K438" s="605"/>
      <c r="L438" s="605"/>
      <c r="M438" s="605"/>
      <c r="N438" s="605"/>
      <c r="O438" s="605"/>
      <c r="P438" s="605"/>
      <c r="Q438" s="605"/>
      <c r="R438" s="605"/>
      <c r="S438" s="605"/>
      <c r="T438" s="605"/>
      <c r="U438" s="605"/>
      <c r="V438" s="605"/>
      <c r="W438" s="605"/>
      <c r="X438" s="605"/>
      <c r="Y438" s="605"/>
      <c r="Z438" s="605"/>
      <c r="AA438" s="65"/>
      <c r="AB438" s="65"/>
      <c r="AC438" s="79"/>
    </row>
    <row r="439" spans="1:68" ht="14.25" customHeight="1">
      <c r="A439" s="606" t="s">
        <v>114</v>
      </c>
      <c r="B439" s="606"/>
      <c r="C439" s="606"/>
      <c r="D439" s="606"/>
      <c r="E439" s="606"/>
      <c r="F439" s="606"/>
      <c r="G439" s="606"/>
      <c r="H439" s="606"/>
      <c r="I439" s="606"/>
      <c r="J439" s="606"/>
      <c r="K439" s="606"/>
      <c r="L439" s="606"/>
      <c r="M439" s="606"/>
      <c r="N439" s="606"/>
      <c r="O439" s="606"/>
      <c r="P439" s="606"/>
      <c r="Q439" s="606"/>
      <c r="R439" s="606"/>
      <c r="S439" s="606"/>
      <c r="T439" s="606"/>
      <c r="U439" s="606"/>
      <c r="V439" s="606"/>
      <c r="W439" s="606"/>
      <c r="X439" s="606"/>
      <c r="Y439" s="606"/>
      <c r="Z439" s="606"/>
      <c r="AA439" s="66"/>
      <c r="AB439" s="66"/>
      <c r="AC439" s="80"/>
    </row>
    <row r="440" spans="1:68" ht="27" customHeight="1">
      <c r="A440" s="63" t="s">
        <v>683</v>
      </c>
      <c r="B440" s="63" t="s">
        <v>684</v>
      </c>
      <c r="C440" s="36">
        <v>4301011795</v>
      </c>
      <c r="D440" s="607">
        <v>4607091389067</v>
      </c>
      <c r="E440" s="607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6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09"/>
      <c r="R440" s="609"/>
      <c r="S440" s="609"/>
      <c r="T440" s="61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customHeight="1">
      <c r="A441" s="63" t="s">
        <v>686</v>
      </c>
      <c r="B441" s="63" t="s">
        <v>687</v>
      </c>
      <c r="C441" s="36">
        <v>4301011961</v>
      </c>
      <c r="D441" s="607">
        <v>4680115885271</v>
      </c>
      <c r="E441" s="607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09"/>
      <c r="R441" s="609"/>
      <c r="S441" s="609"/>
      <c r="T441" s="61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>
      <c r="A442" s="63" t="s">
        <v>689</v>
      </c>
      <c r="B442" s="63" t="s">
        <v>690</v>
      </c>
      <c r="C442" s="36">
        <v>4301011376</v>
      </c>
      <c r="D442" s="607">
        <v>4680115885226</v>
      </c>
      <c r="E442" s="607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6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09"/>
      <c r="R442" s="609"/>
      <c r="S442" s="609"/>
      <c r="T442" s="610"/>
      <c r="U442" s="39" t="s">
        <v>45</v>
      </c>
      <c r="V442" s="39" t="s">
        <v>45</v>
      </c>
      <c r="W442" s="40" t="s">
        <v>0</v>
      </c>
      <c r="X442" s="58">
        <v>1100</v>
      </c>
      <c r="Y442" s="55">
        <f t="shared" si="69"/>
        <v>1103.52</v>
      </c>
      <c r="Z442" s="41">
        <f t="shared" si="70"/>
        <v>2.4996399999999999</v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1175</v>
      </c>
      <c r="BN442" s="78">
        <f t="shared" si="72"/>
        <v>1178.76</v>
      </c>
      <c r="BO442" s="78">
        <f t="shared" si="73"/>
        <v>2.0032051282051282</v>
      </c>
      <c r="BP442" s="78">
        <f t="shared" si="74"/>
        <v>2.0096153846153846</v>
      </c>
    </row>
    <row r="443" spans="1:68" ht="27" customHeight="1">
      <c r="A443" s="63" t="s">
        <v>692</v>
      </c>
      <c r="B443" s="63" t="s">
        <v>693</v>
      </c>
      <c r="C443" s="36">
        <v>4301012145</v>
      </c>
      <c r="D443" s="607">
        <v>4607091383522</v>
      </c>
      <c r="E443" s="607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656" t="s">
        <v>694</v>
      </c>
      <c r="Q443" s="609"/>
      <c r="R443" s="609"/>
      <c r="S443" s="609"/>
      <c r="T443" s="610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695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>
      <c r="A444" s="63" t="s">
        <v>696</v>
      </c>
      <c r="B444" s="63" t="s">
        <v>697</v>
      </c>
      <c r="C444" s="36">
        <v>4301011774</v>
      </c>
      <c r="D444" s="607">
        <v>4680115884502</v>
      </c>
      <c r="E444" s="60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09"/>
      <c r="R444" s="609"/>
      <c r="S444" s="609"/>
      <c r="T444" s="61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698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>
      <c r="A445" s="63" t="s">
        <v>699</v>
      </c>
      <c r="B445" s="63" t="s">
        <v>700</v>
      </c>
      <c r="C445" s="36">
        <v>4301011771</v>
      </c>
      <c r="D445" s="607">
        <v>4607091389104</v>
      </c>
      <c r="E445" s="607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64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09"/>
      <c r="R445" s="609"/>
      <c r="S445" s="609"/>
      <c r="T445" s="610"/>
      <c r="U445" s="39" t="s">
        <v>45</v>
      </c>
      <c r="V445" s="39" t="s">
        <v>45</v>
      </c>
      <c r="W445" s="40" t="s">
        <v>0</v>
      </c>
      <c r="X445" s="58">
        <v>550</v>
      </c>
      <c r="Y445" s="55">
        <f t="shared" si="69"/>
        <v>554.4</v>
      </c>
      <c r="Z445" s="41">
        <f t="shared" si="70"/>
        <v>1.2558</v>
      </c>
      <c r="AA445" s="68" t="s">
        <v>45</v>
      </c>
      <c r="AB445" s="69" t="s">
        <v>45</v>
      </c>
      <c r="AC445" s="510" t="s">
        <v>701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587.5</v>
      </c>
      <c r="BN445" s="78">
        <f t="shared" si="72"/>
        <v>592.19999999999993</v>
      </c>
      <c r="BO445" s="78">
        <f t="shared" si="73"/>
        <v>1.0016025641025641</v>
      </c>
      <c r="BP445" s="78">
        <f t="shared" si="74"/>
        <v>1.0096153846153846</v>
      </c>
    </row>
    <row r="446" spans="1:68" ht="16.5" customHeight="1">
      <c r="A446" s="63" t="s">
        <v>702</v>
      </c>
      <c r="B446" s="63" t="s">
        <v>703</v>
      </c>
      <c r="C446" s="36">
        <v>4301011799</v>
      </c>
      <c r="D446" s="607">
        <v>4680115884519</v>
      </c>
      <c r="E446" s="607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09"/>
      <c r="R446" s="609"/>
      <c r="S446" s="609"/>
      <c r="T446" s="61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704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>
      <c r="A447" s="63" t="s">
        <v>705</v>
      </c>
      <c r="B447" s="63" t="s">
        <v>706</v>
      </c>
      <c r="C447" s="36">
        <v>4301012125</v>
      </c>
      <c r="D447" s="607">
        <v>4680115886391</v>
      </c>
      <c r="E447" s="607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89</v>
      </c>
      <c r="N447" s="38"/>
      <c r="O447" s="37">
        <v>60</v>
      </c>
      <c r="P447" s="65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09"/>
      <c r="R447" s="609"/>
      <c r="S447" s="609"/>
      <c r="T447" s="61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>
      <c r="A448" s="63" t="s">
        <v>707</v>
      </c>
      <c r="B448" s="63" t="s">
        <v>708</v>
      </c>
      <c r="C448" s="36">
        <v>4301011778</v>
      </c>
      <c r="D448" s="607">
        <v>4680115880603</v>
      </c>
      <c r="E448" s="607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6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09"/>
      <c r="R448" s="609"/>
      <c r="S448" s="609"/>
      <c r="T448" s="61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>
      <c r="A449" s="63" t="s">
        <v>707</v>
      </c>
      <c r="B449" s="63" t="s">
        <v>709</v>
      </c>
      <c r="C449" s="36">
        <v>4301012035</v>
      </c>
      <c r="D449" s="607">
        <v>4680115880603</v>
      </c>
      <c r="E449" s="607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6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09"/>
      <c r="R449" s="609"/>
      <c r="S449" s="609"/>
      <c r="T449" s="61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685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>
      <c r="A450" s="63" t="s">
        <v>710</v>
      </c>
      <c r="B450" s="63" t="s">
        <v>711</v>
      </c>
      <c r="C450" s="36">
        <v>4301012146</v>
      </c>
      <c r="D450" s="607">
        <v>4607091389999</v>
      </c>
      <c r="E450" s="607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644" t="s">
        <v>712</v>
      </c>
      <c r="Q450" s="609"/>
      <c r="R450" s="609"/>
      <c r="S450" s="609"/>
      <c r="T450" s="61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695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>
      <c r="A451" s="63" t="s">
        <v>713</v>
      </c>
      <c r="B451" s="63" t="s">
        <v>714</v>
      </c>
      <c r="C451" s="36">
        <v>4301012036</v>
      </c>
      <c r="D451" s="607">
        <v>4680115882782</v>
      </c>
      <c r="E451" s="607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6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09"/>
      <c r="R451" s="609"/>
      <c r="S451" s="609"/>
      <c r="T451" s="61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688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>
      <c r="A452" s="63" t="s">
        <v>715</v>
      </c>
      <c r="B452" s="63" t="s">
        <v>716</v>
      </c>
      <c r="C452" s="36">
        <v>4301012050</v>
      </c>
      <c r="D452" s="607">
        <v>4680115885479</v>
      </c>
      <c r="E452" s="607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118</v>
      </c>
      <c r="N452" s="38"/>
      <c r="O452" s="37">
        <v>60</v>
      </c>
      <c r="P452" s="6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09"/>
      <c r="R452" s="609"/>
      <c r="S452" s="609"/>
      <c r="T452" s="61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701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customHeight="1">
      <c r="A453" s="63" t="s">
        <v>717</v>
      </c>
      <c r="B453" s="63" t="s">
        <v>718</v>
      </c>
      <c r="C453" s="36">
        <v>4301011784</v>
      </c>
      <c r="D453" s="607">
        <v>4607091389982</v>
      </c>
      <c r="E453" s="607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6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09"/>
      <c r="R453" s="609"/>
      <c r="S453" s="609"/>
      <c r="T453" s="61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701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customHeight="1">
      <c r="A454" s="63" t="s">
        <v>717</v>
      </c>
      <c r="B454" s="63" t="s">
        <v>719</v>
      </c>
      <c r="C454" s="36">
        <v>4301012034</v>
      </c>
      <c r="D454" s="607">
        <v>4607091389982</v>
      </c>
      <c r="E454" s="607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122</v>
      </c>
      <c r="L454" s="37" t="s">
        <v>45</v>
      </c>
      <c r="M454" s="38" t="s">
        <v>118</v>
      </c>
      <c r="N454" s="38"/>
      <c r="O454" s="37">
        <v>60</v>
      </c>
      <c r="P454" s="6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09"/>
      <c r="R454" s="609"/>
      <c r="S454" s="609"/>
      <c r="T454" s="61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701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>
      <c r="A455" s="598"/>
      <c r="B455" s="598"/>
      <c r="C455" s="598"/>
      <c r="D455" s="598"/>
      <c r="E455" s="598"/>
      <c r="F455" s="598"/>
      <c r="G455" s="598"/>
      <c r="H455" s="598"/>
      <c r="I455" s="598"/>
      <c r="J455" s="598"/>
      <c r="K455" s="598"/>
      <c r="L455" s="598"/>
      <c r="M455" s="598"/>
      <c r="N455" s="598"/>
      <c r="O455" s="604"/>
      <c r="P455" s="601" t="s">
        <v>40</v>
      </c>
      <c r="Q455" s="602"/>
      <c r="R455" s="602"/>
      <c r="S455" s="602"/>
      <c r="T455" s="602"/>
      <c r="U455" s="602"/>
      <c r="V455" s="603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312.5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314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3.7554400000000001</v>
      </c>
      <c r="AA455" s="67"/>
      <c r="AB455" s="67"/>
      <c r="AC455" s="67"/>
    </row>
    <row r="456" spans="1:68">
      <c r="A456" s="598"/>
      <c r="B456" s="598"/>
      <c r="C456" s="598"/>
      <c r="D456" s="598"/>
      <c r="E456" s="598"/>
      <c r="F456" s="598"/>
      <c r="G456" s="598"/>
      <c r="H456" s="598"/>
      <c r="I456" s="598"/>
      <c r="J456" s="598"/>
      <c r="K456" s="598"/>
      <c r="L456" s="598"/>
      <c r="M456" s="598"/>
      <c r="N456" s="598"/>
      <c r="O456" s="604"/>
      <c r="P456" s="601" t="s">
        <v>40</v>
      </c>
      <c r="Q456" s="602"/>
      <c r="R456" s="602"/>
      <c r="S456" s="602"/>
      <c r="T456" s="602"/>
      <c r="U456" s="602"/>
      <c r="V456" s="603"/>
      <c r="W456" s="42" t="s">
        <v>0</v>
      </c>
      <c r="X456" s="43">
        <f>IFERROR(SUM(X440:X454),"0")</f>
        <v>1650</v>
      </c>
      <c r="Y456" s="43">
        <f>IFERROR(SUM(Y440:Y454),"0")</f>
        <v>1657.92</v>
      </c>
      <c r="Z456" s="42"/>
      <c r="AA456" s="67"/>
      <c r="AB456" s="67"/>
      <c r="AC456" s="67"/>
    </row>
    <row r="457" spans="1:68" ht="14.25" customHeight="1">
      <c r="A457" s="606" t="s">
        <v>150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66"/>
      <c r="AB457" s="66"/>
      <c r="AC457" s="80"/>
    </row>
    <row r="458" spans="1:68" ht="16.5" customHeight="1">
      <c r="A458" s="63" t="s">
        <v>720</v>
      </c>
      <c r="B458" s="63" t="s">
        <v>721</v>
      </c>
      <c r="C458" s="36">
        <v>4301020334</v>
      </c>
      <c r="D458" s="607">
        <v>4607091388930</v>
      </c>
      <c r="E458" s="607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89</v>
      </c>
      <c r="N458" s="38"/>
      <c r="O458" s="37">
        <v>70</v>
      </c>
      <c r="P458" s="64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09"/>
      <c r="R458" s="609"/>
      <c r="S458" s="609"/>
      <c r="T458" s="610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16.5" customHeight="1">
      <c r="A459" s="63" t="s">
        <v>723</v>
      </c>
      <c r="B459" s="63" t="s">
        <v>724</v>
      </c>
      <c r="C459" s="36">
        <v>4301020384</v>
      </c>
      <c r="D459" s="607">
        <v>4680115886407</v>
      </c>
      <c r="E459" s="607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90</v>
      </c>
      <c r="L459" s="37" t="s">
        <v>45</v>
      </c>
      <c r="M459" s="38" t="s">
        <v>89</v>
      </c>
      <c r="N459" s="38"/>
      <c r="O459" s="37">
        <v>70</v>
      </c>
      <c r="P459" s="64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09"/>
      <c r="R459" s="609"/>
      <c r="S459" s="609"/>
      <c r="T459" s="610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>
      <c r="A460" s="63" t="s">
        <v>725</v>
      </c>
      <c r="B460" s="63" t="s">
        <v>726</v>
      </c>
      <c r="C460" s="36">
        <v>4301020385</v>
      </c>
      <c r="D460" s="607">
        <v>4680115880054</v>
      </c>
      <c r="E460" s="607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63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09"/>
      <c r="R460" s="609"/>
      <c r="S460" s="609"/>
      <c r="T460" s="61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722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>
      <c r="A461" s="598"/>
      <c r="B461" s="598"/>
      <c r="C461" s="598"/>
      <c r="D461" s="598"/>
      <c r="E461" s="598"/>
      <c r="F461" s="598"/>
      <c r="G461" s="598"/>
      <c r="H461" s="598"/>
      <c r="I461" s="598"/>
      <c r="J461" s="598"/>
      <c r="K461" s="598"/>
      <c r="L461" s="598"/>
      <c r="M461" s="598"/>
      <c r="N461" s="598"/>
      <c r="O461" s="604"/>
      <c r="P461" s="601" t="s">
        <v>40</v>
      </c>
      <c r="Q461" s="602"/>
      <c r="R461" s="602"/>
      <c r="S461" s="602"/>
      <c r="T461" s="602"/>
      <c r="U461" s="602"/>
      <c r="V461" s="603"/>
      <c r="W461" s="42" t="s">
        <v>39</v>
      </c>
      <c r="X461" s="43">
        <f>IFERROR(X458/H458,"0")+IFERROR(X459/H459,"0")+IFERROR(X460/H460,"0")</f>
        <v>0</v>
      </c>
      <c r="Y461" s="43">
        <f>IFERROR(Y458/H458,"0")+IFERROR(Y459/H459,"0")+IFERROR(Y460/H460,"0")</f>
        <v>0</v>
      </c>
      <c r="Z461" s="43">
        <f>IFERROR(IF(Z458="",0,Z458),"0")+IFERROR(IF(Z459="",0,Z459),"0")+IFERROR(IF(Z460="",0,Z460),"0")</f>
        <v>0</v>
      </c>
      <c r="AA461" s="67"/>
      <c r="AB461" s="67"/>
      <c r="AC461" s="67"/>
    </row>
    <row r="462" spans="1:68">
      <c r="A462" s="598"/>
      <c r="B462" s="598"/>
      <c r="C462" s="598"/>
      <c r="D462" s="598"/>
      <c r="E462" s="598"/>
      <c r="F462" s="598"/>
      <c r="G462" s="598"/>
      <c r="H462" s="598"/>
      <c r="I462" s="598"/>
      <c r="J462" s="598"/>
      <c r="K462" s="598"/>
      <c r="L462" s="598"/>
      <c r="M462" s="598"/>
      <c r="N462" s="598"/>
      <c r="O462" s="604"/>
      <c r="P462" s="601" t="s">
        <v>40</v>
      </c>
      <c r="Q462" s="602"/>
      <c r="R462" s="602"/>
      <c r="S462" s="602"/>
      <c r="T462" s="602"/>
      <c r="U462" s="602"/>
      <c r="V462" s="603"/>
      <c r="W462" s="42" t="s">
        <v>0</v>
      </c>
      <c r="X462" s="43">
        <f>IFERROR(SUM(X458:X460),"0")</f>
        <v>0</v>
      </c>
      <c r="Y462" s="43">
        <f>IFERROR(SUM(Y458:Y460),"0")</f>
        <v>0</v>
      </c>
      <c r="Z462" s="42"/>
      <c r="AA462" s="67"/>
      <c r="AB462" s="67"/>
      <c r="AC462" s="67"/>
    </row>
    <row r="463" spans="1:68" ht="14.25" customHeight="1">
      <c r="A463" s="606" t="s">
        <v>78</v>
      </c>
      <c r="B463" s="606"/>
      <c r="C463" s="606"/>
      <c r="D463" s="606"/>
      <c r="E463" s="606"/>
      <c r="F463" s="606"/>
      <c r="G463" s="606"/>
      <c r="H463" s="606"/>
      <c r="I463" s="606"/>
      <c r="J463" s="606"/>
      <c r="K463" s="606"/>
      <c r="L463" s="606"/>
      <c r="M463" s="606"/>
      <c r="N463" s="606"/>
      <c r="O463" s="606"/>
      <c r="P463" s="606"/>
      <c r="Q463" s="606"/>
      <c r="R463" s="606"/>
      <c r="S463" s="606"/>
      <c r="T463" s="606"/>
      <c r="U463" s="606"/>
      <c r="V463" s="606"/>
      <c r="W463" s="606"/>
      <c r="X463" s="606"/>
      <c r="Y463" s="606"/>
      <c r="Z463" s="606"/>
      <c r="AA463" s="66"/>
      <c r="AB463" s="66"/>
      <c r="AC463" s="80"/>
    </row>
    <row r="464" spans="1:68" ht="27" customHeight="1">
      <c r="A464" s="63" t="s">
        <v>727</v>
      </c>
      <c r="B464" s="63" t="s">
        <v>728</v>
      </c>
      <c r="C464" s="36">
        <v>4301031349</v>
      </c>
      <c r="D464" s="607">
        <v>4680115883116</v>
      </c>
      <c r="E464" s="607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118</v>
      </c>
      <c r="N464" s="38"/>
      <c r="O464" s="37">
        <v>70</v>
      </c>
      <c r="P464" s="6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09"/>
      <c r="R464" s="609"/>
      <c r="S464" s="609"/>
      <c r="T464" s="610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75">IFERROR(IF(X464="",0,CEILING((X464/$H464),1)*$H464),"")</f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729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0</v>
      </c>
      <c r="BN464" s="78">
        <f t="shared" ref="BN464:BN470" si="77">IFERROR(Y464*I464/H464,"0")</f>
        <v>0</v>
      </c>
      <c r="BO464" s="78">
        <f t="shared" ref="BO464:BO470" si="78">IFERROR(1/J464*(X464/H464),"0")</f>
        <v>0</v>
      </c>
      <c r="BP464" s="78">
        <f t="shared" ref="BP464:BP470" si="79">IFERROR(1/J464*(Y464/H464),"0")</f>
        <v>0</v>
      </c>
    </row>
    <row r="465" spans="1:68" ht="27" customHeight="1">
      <c r="A465" s="63" t="s">
        <v>730</v>
      </c>
      <c r="B465" s="63" t="s">
        <v>731</v>
      </c>
      <c r="C465" s="36">
        <v>4301031350</v>
      </c>
      <c r="D465" s="607">
        <v>4680115883093</v>
      </c>
      <c r="E465" s="607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119</v>
      </c>
      <c r="L465" s="37" t="s">
        <v>45</v>
      </c>
      <c r="M465" s="38" t="s">
        <v>83</v>
      </c>
      <c r="N465" s="38"/>
      <c r="O465" s="37">
        <v>70</v>
      </c>
      <c r="P465" s="63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09"/>
      <c r="R465" s="609"/>
      <c r="S465" s="609"/>
      <c r="T465" s="610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IFERROR(IF(Y465=0,"",ROUNDUP(Y465/H465,0)*0.01196),"")</f>
        <v/>
      </c>
      <c r="AA465" s="68" t="s">
        <v>45</v>
      </c>
      <c r="AB465" s="69" t="s">
        <v>45</v>
      </c>
      <c r="AC465" s="538" t="s">
        <v>732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>
      <c r="A466" s="63" t="s">
        <v>733</v>
      </c>
      <c r="B466" s="63" t="s">
        <v>734</v>
      </c>
      <c r="C466" s="36">
        <v>4301031353</v>
      </c>
      <c r="D466" s="607">
        <v>4680115883109</v>
      </c>
      <c r="E466" s="607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83</v>
      </c>
      <c r="N466" s="38"/>
      <c r="O466" s="37">
        <v>70</v>
      </c>
      <c r="P466" s="63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09"/>
      <c r="R466" s="609"/>
      <c r="S466" s="609"/>
      <c r="T466" s="610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>
      <c r="A467" s="63" t="s">
        <v>736</v>
      </c>
      <c r="B467" s="63" t="s">
        <v>737</v>
      </c>
      <c r="C467" s="36">
        <v>4301031351</v>
      </c>
      <c r="D467" s="607">
        <v>4680115882072</v>
      </c>
      <c r="E467" s="607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122</v>
      </c>
      <c r="L467" s="37" t="s">
        <v>45</v>
      </c>
      <c r="M467" s="38" t="s">
        <v>118</v>
      </c>
      <c r="N467" s="38"/>
      <c r="O467" s="37">
        <v>70</v>
      </c>
      <c r="P467" s="63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09"/>
      <c r="R467" s="609"/>
      <c r="S467" s="609"/>
      <c r="T467" s="610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>
      <c r="A468" s="63" t="s">
        <v>736</v>
      </c>
      <c r="B468" s="63" t="s">
        <v>738</v>
      </c>
      <c r="C468" s="36">
        <v>4301031419</v>
      </c>
      <c r="D468" s="607">
        <v>4680115882072</v>
      </c>
      <c r="E468" s="607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122</v>
      </c>
      <c r="L468" s="37" t="s">
        <v>45</v>
      </c>
      <c r="M468" s="38" t="s">
        <v>118</v>
      </c>
      <c r="N468" s="38"/>
      <c r="O468" s="37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09"/>
      <c r="R468" s="609"/>
      <c r="S468" s="609"/>
      <c r="T468" s="61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729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customHeight="1">
      <c r="A469" s="63" t="s">
        <v>739</v>
      </c>
      <c r="B469" s="63" t="s">
        <v>740</v>
      </c>
      <c r="C469" s="36">
        <v>4301031418</v>
      </c>
      <c r="D469" s="607">
        <v>4680115882102</v>
      </c>
      <c r="E469" s="607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122</v>
      </c>
      <c r="L469" s="37" t="s">
        <v>45</v>
      </c>
      <c r="M469" s="38" t="s">
        <v>83</v>
      </c>
      <c r="N469" s="38"/>
      <c r="O469" s="37">
        <v>70</v>
      </c>
      <c r="P469" s="63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09"/>
      <c r="R469" s="609"/>
      <c r="S469" s="609"/>
      <c r="T469" s="61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732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customHeight="1">
      <c r="A470" s="63" t="s">
        <v>741</v>
      </c>
      <c r="B470" s="63" t="s">
        <v>742</v>
      </c>
      <c r="C470" s="36">
        <v>4301031417</v>
      </c>
      <c r="D470" s="607">
        <v>4680115882096</v>
      </c>
      <c r="E470" s="607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122</v>
      </c>
      <c r="L470" s="37" t="s">
        <v>45</v>
      </c>
      <c r="M470" s="38" t="s">
        <v>83</v>
      </c>
      <c r="N470" s="38"/>
      <c r="O470" s="37">
        <v>70</v>
      </c>
      <c r="P470" s="63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09"/>
      <c r="R470" s="609"/>
      <c r="S470" s="609"/>
      <c r="T470" s="61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735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>
      <c r="A471" s="598"/>
      <c r="B471" s="598"/>
      <c r="C471" s="598"/>
      <c r="D471" s="598"/>
      <c r="E471" s="598"/>
      <c r="F471" s="598"/>
      <c r="G471" s="598"/>
      <c r="H471" s="598"/>
      <c r="I471" s="598"/>
      <c r="J471" s="598"/>
      <c r="K471" s="598"/>
      <c r="L471" s="598"/>
      <c r="M471" s="598"/>
      <c r="N471" s="598"/>
      <c r="O471" s="604"/>
      <c r="P471" s="601" t="s">
        <v>40</v>
      </c>
      <c r="Q471" s="602"/>
      <c r="R471" s="602"/>
      <c r="S471" s="602"/>
      <c r="T471" s="602"/>
      <c r="U471" s="602"/>
      <c r="V471" s="603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>
      <c r="A472" s="598"/>
      <c r="B472" s="598"/>
      <c r="C472" s="598"/>
      <c r="D472" s="598"/>
      <c r="E472" s="598"/>
      <c r="F472" s="598"/>
      <c r="G472" s="598"/>
      <c r="H472" s="598"/>
      <c r="I472" s="598"/>
      <c r="J472" s="598"/>
      <c r="K472" s="598"/>
      <c r="L472" s="598"/>
      <c r="M472" s="598"/>
      <c r="N472" s="598"/>
      <c r="O472" s="604"/>
      <c r="P472" s="601" t="s">
        <v>40</v>
      </c>
      <c r="Q472" s="602"/>
      <c r="R472" s="602"/>
      <c r="S472" s="602"/>
      <c r="T472" s="602"/>
      <c r="U472" s="602"/>
      <c r="V472" s="603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customHeight="1">
      <c r="A473" s="606" t="s">
        <v>85</v>
      </c>
      <c r="B473" s="606"/>
      <c r="C473" s="606"/>
      <c r="D473" s="606"/>
      <c r="E473" s="606"/>
      <c r="F473" s="606"/>
      <c r="G473" s="606"/>
      <c r="H473" s="606"/>
      <c r="I473" s="606"/>
      <c r="J473" s="606"/>
      <c r="K473" s="606"/>
      <c r="L473" s="606"/>
      <c r="M473" s="606"/>
      <c r="N473" s="606"/>
      <c r="O473" s="606"/>
      <c r="P473" s="606"/>
      <c r="Q473" s="606"/>
      <c r="R473" s="606"/>
      <c r="S473" s="606"/>
      <c r="T473" s="606"/>
      <c r="U473" s="606"/>
      <c r="V473" s="606"/>
      <c r="W473" s="606"/>
      <c r="X473" s="606"/>
      <c r="Y473" s="606"/>
      <c r="Z473" s="606"/>
      <c r="AA473" s="66"/>
      <c r="AB473" s="66"/>
      <c r="AC473" s="80"/>
    </row>
    <row r="474" spans="1:68" ht="16.5" customHeight="1">
      <c r="A474" s="63" t="s">
        <v>743</v>
      </c>
      <c r="B474" s="63" t="s">
        <v>744</v>
      </c>
      <c r="C474" s="36">
        <v>4301051232</v>
      </c>
      <c r="D474" s="607">
        <v>4607091383409</v>
      </c>
      <c r="E474" s="607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45</v>
      </c>
      <c r="P474" s="62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09"/>
      <c r="R474" s="609"/>
      <c r="S474" s="609"/>
      <c r="T474" s="61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745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>
      <c r="A475" s="63" t="s">
        <v>746</v>
      </c>
      <c r="B475" s="63" t="s">
        <v>747</v>
      </c>
      <c r="C475" s="36">
        <v>4301051233</v>
      </c>
      <c r="D475" s="607">
        <v>4607091383416</v>
      </c>
      <c r="E475" s="607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45</v>
      </c>
      <c r="P475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09"/>
      <c r="R475" s="609"/>
      <c r="S475" s="609"/>
      <c r="T475" s="61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748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>
      <c r="A476" s="63" t="s">
        <v>749</v>
      </c>
      <c r="B476" s="63" t="s">
        <v>750</v>
      </c>
      <c r="C476" s="36">
        <v>4301051064</v>
      </c>
      <c r="D476" s="607">
        <v>4680115883536</v>
      </c>
      <c r="E476" s="607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90</v>
      </c>
      <c r="L476" s="37" t="s">
        <v>45</v>
      </c>
      <c r="M476" s="38" t="s">
        <v>89</v>
      </c>
      <c r="N476" s="38"/>
      <c r="O476" s="37">
        <v>45</v>
      </c>
      <c r="P476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09"/>
      <c r="R476" s="609"/>
      <c r="S476" s="609"/>
      <c r="T476" s="61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751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>
      <c r="A477" s="598"/>
      <c r="B477" s="598"/>
      <c r="C477" s="598"/>
      <c r="D477" s="598"/>
      <c r="E477" s="598"/>
      <c r="F477" s="598"/>
      <c r="G477" s="598"/>
      <c r="H477" s="598"/>
      <c r="I477" s="598"/>
      <c r="J477" s="598"/>
      <c r="K477" s="598"/>
      <c r="L477" s="598"/>
      <c r="M477" s="598"/>
      <c r="N477" s="598"/>
      <c r="O477" s="604"/>
      <c r="P477" s="601" t="s">
        <v>40</v>
      </c>
      <c r="Q477" s="602"/>
      <c r="R477" s="602"/>
      <c r="S477" s="602"/>
      <c r="T477" s="602"/>
      <c r="U477" s="602"/>
      <c r="V477" s="603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>
      <c r="A478" s="598"/>
      <c r="B478" s="598"/>
      <c r="C478" s="598"/>
      <c r="D478" s="598"/>
      <c r="E478" s="598"/>
      <c r="F478" s="598"/>
      <c r="G478" s="598"/>
      <c r="H478" s="598"/>
      <c r="I478" s="598"/>
      <c r="J478" s="598"/>
      <c r="K478" s="598"/>
      <c r="L478" s="598"/>
      <c r="M478" s="598"/>
      <c r="N478" s="598"/>
      <c r="O478" s="604"/>
      <c r="P478" s="601" t="s">
        <v>40</v>
      </c>
      <c r="Q478" s="602"/>
      <c r="R478" s="602"/>
      <c r="S478" s="602"/>
      <c r="T478" s="602"/>
      <c r="U478" s="602"/>
      <c r="V478" s="603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customHeight="1">
      <c r="A479" s="626" t="s">
        <v>752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54"/>
      <c r="AB479" s="54"/>
      <c r="AC479" s="54"/>
    </row>
    <row r="480" spans="1:68" ht="16.5" customHeight="1">
      <c r="A480" s="605" t="s">
        <v>752</v>
      </c>
      <c r="B480" s="605"/>
      <c r="C480" s="605"/>
      <c r="D480" s="605"/>
      <c r="E480" s="605"/>
      <c r="F480" s="605"/>
      <c r="G480" s="605"/>
      <c r="H480" s="605"/>
      <c r="I480" s="605"/>
      <c r="J480" s="605"/>
      <c r="K480" s="605"/>
      <c r="L480" s="605"/>
      <c r="M480" s="605"/>
      <c r="N480" s="605"/>
      <c r="O480" s="605"/>
      <c r="P480" s="605"/>
      <c r="Q480" s="605"/>
      <c r="R480" s="605"/>
      <c r="S480" s="605"/>
      <c r="T480" s="605"/>
      <c r="U480" s="605"/>
      <c r="V480" s="605"/>
      <c r="W480" s="605"/>
      <c r="X480" s="605"/>
      <c r="Y480" s="605"/>
      <c r="Z480" s="605"/>
      <c r="AA480" s="65"/>
      <c r="AB480" s="65"/>
      <c r="AC480" s="79"/>
    </row>
    <row r="481" spans="1:68" ht="14.25" customHeight="1">
      <c r="A481" s="606" t="s">
        <v>114</v>
      </c>
      <c r="B481" s="606"/>
      <c r="C481" s="606"/>
      <c r="D481" s="606"/>
      <c r="E481" s="606"/>
      <c r="F481" s="606"/>
      <c r="G481" s="606"/>
      <c r="H481" s="606"/>
      <c r="I481" s="606"/>
      <c r="J481" s="606"/>
      <c r="K481" s="606"/>
      <c r="L481" s="606"/>
      <c r="M481" s="606"/>
      <c r="N481" s="606"/>
      <c r="O481" s="606"/>
      <c r="P481" s="606"/>
      <c r="Q481" s="606"/>
      <c r="R481" s="606"/>
      <c r="S481" s="606"/>
      <c r="T481" s="606"/>
      <c r="U481" s="606"/>
      <c r="V481" s="606"/>
      <c r="W481" s="606"/>
      <c r="X481" s="606"/>
      <c r="Y481" s="606"/>
      <c r="Z481" s="606"/>
      <c r="AA481" s="66"/>
      <c r="AB481" s="66"/>
      <c r="AC481" s="80"/>
    </row>
    <row r="482" spans="1:68" ht="27" customHeight="1">
      <c r="A482" s="63" t="s">
        <v>753</v>
      </c>
      <c r="B482" s="63" t="s">
        <v>754</v>
      </c>
      <c r="C482" s="36">
        <v>4301011763</v>
      </c>
      <c r="D482" s="607">
        <v>4640242181011</v>
      </c>
      <c r="E482" s="607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55</v>
      </c>
      <c r="P482" s="627" t="s">
        <v>755</v>
      </c>
      <c r="Q482" s="609"/>
      <c r="R482" s="609"/>
      <c r="S482" s="609"/>
      <c r="T482" s="61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756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>
      <c r="A483" s="63" t="s">
        <v>757</v>
      </c>
      <c r="B483" s="63" t="s">
        <v>758</v>
      </c>
      <c r="C483" s="36">
        <v>4301011585</v>
      </c>
      <c r="D483" s="607">
        <v>4640242180441</v>
      </c>
      <c r="E483" s="607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628" t="s">
        <v>759</v>
      </c>
      <c r="Q483" s="609"/>
      <c r="R483" s="609"/>
      <c r="S483" s="609"/>
      <c r="T483" s="610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760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>
      <c r="A484" s="63" t="s">
        <v>761</v>
      </c>
      <c r="B484" s="63" t="s">
        <v>762</v>
      </c>
      <c r="C484" s="36">
        <v>4301011584</v>
      </c>
      <c r="D484" s="607">
        <v>4640242180564</v>
      </c>
      <c r="E484" s="607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623" t="s">
        <v>763</v>
      </c>
      <c r="Q484" s="609"/>
      <c r="R484" s="609"/>
      <c r="S484" s="609"/>
      <c r="T484" s="610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60" t="s">
        <v>764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>
      <c r="A485" s="63" t="s">
        <v>765</v>
      </c>
      <c r="B485" s="63" t="s">
        <v>766</v>
      </c>
      <c r="C485" s="36">
        <v>4301011764</v>
      </c>
      <c r="D485" s="607">
        <v>4640242181189</v>
      </c>
      <c r="E485" s="607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122</v>
      </c>
      <c r="L485" s="37" t="s">
        <v>45</v>
      </c>
      <c r="M485" s="38" t="s">
        <v>89</v>
      </c>
      <c r="N485" s="38"/>
      <c r="O485" s="37">
        <v>55</v>
      </c>
      <c r="P485" s="624" t="s">
        <v>767</v>
      </c>
      <c r="Q485" s="609"/>
      <c r="R485" s="609"/>
      <c r="S485" s="609"/>
      <c r="T485" s="610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756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>
      <c r="A486" s="598"/>
      <c r="B486" s="598"/>
      <c r="C486" s="598"/>
      <c r="D486" s="598"/>
      <c r="E486" s="598"/>
      <c r="F486" s="598"/>
      <c r="G486" s="598"/>
      <c r="H486" s="598"/>
      <c r="I486" s="598"/>
      <c r="J486" s="598"/>
      <c r="K486" s="598"/>
      <c r="L486" s="598"/>
      <c r="M486" s="598"/>
      <c r="N486" s="598"/>
      <c r="O486" s="604"/>
      <c r="P486" s="601" t="s">
        <v>40</v>
      </c>
      <c r="Q486" s="602"/>
      <c r="R486" s="602"/>
      <c r="S486" s="602"/>
      <c r="T486" s="602"/>
      <c r="U486" s="602"/>
      <c r="V486" s="603"/>
      <c r="W486" s="42" t="s">
        <v>39</v>
      </c>
      <c r="X486" s="43">
        <f>IFERROR(X482/H482,"0")+IFERROR(X483/H483,"0")+IFERROR(X484/H484,"0")+IFERROR(X485/H485,"0")</f>
        <v>0</v>
      </c>
      <c r="Y486" s="43">
        <f>IFERROR(Y482/H482,"0")+IFERROR(Y483/H483,"0")+IFERROR(Y484/H484,"0")+IFERROR(Y485/H485,"0")</f>
        <v>0</v>
      </c>
      <c r="Z486" s="43">
        <f>IFERROR(IF(Z482="",0,Z482),"0")+IFERROR(IF(Z483="",0,Z483),"0")+IFERROR(IF(Z484="",0,Z484),"0")+IFERROR(IF(Z485="",0,Z485),"0")</f>
        <v>0</v>
      </c>
      <c r="AA486" s="67"/>
      <c r="AB486" s="67"/>
      <c r="AC486" s="67"/>
    </row>
    <row r="487" spans="1:68">
      <c r="A487" s="598"/>
      <c r="B487" s="598"/>
      <c r="C487" s="598"/>
      <c r="D487" s="598"/>
      <c r="E487" s="598"/>
      <c r="F487" s="598"/>
      <c r="G487" s="598"/>
      <c r="H487" s="598"/>
      <c r="I487" s="598"/>
      <c r="J487" s="598"/>
      <c r="K487" s="598"/>
      <c r="L487" s="598"/>
      <c r="M487" s="598"/>
      <c r="N487" s="598"/>
      <c r="O487" s="604"/>
      <c r="P487" s="601" t="s">
        <v>40</v>
      </c>
      <c r="Q487" s="602"/>
      <c r="R487" s="602"/>
      <c r="S487" s="602"/>
      <c r="T487" s="602"/>
      <c r="U487" s="602"/>
      <c r="V487" s="603"/>
      <c r="W487" s="42" t="s">
        <v>0</v>
      </c>
      <c r="X487" s="43">
        <f>IFERROR(SUM(X482:X485),"0")</f>
        <v>0</v>
      </c>
      <c r="Y487" s="43">
        <f>IFERROR(SUM(Y482:Y485),"0")</f>
        <v>0</v>
      </c>
      <c r="Z487" s="42"/>
      <c r="AA487" s="67"/>
      <c r="AB487" s="67"/>
      <c r="AC487" s="67"/>
    </row>
    <row r="488" spans="1:68" ht="14.25" customHeight="1">
      <c r="A488" s="606" t="s">
        <v>150</v>
      </c>
      <c r="B488" s="606"/>
      <c r="C488" s="606"/>
      <c r="D488" s="606"/>
      <c r="E488" s="606"/>
      <c r="F488" s="606"/>
      <c r="G488" s="606"/>
      <c r="H488" s="606"/>
      <c r="I488" s="606"/>
      <c r="J488" s="606"/>
      <c r="K488" s="606"/>
      <c r="L488" s="606"/>
      <c r="M488" s="606"/>
      <c r="N488" s="606"/>
      <c r="O488" s="606"/>
      <c r="P488" s="606"/>
      <c r="Q488" s="606"/>
      <c r="R488" s="606"/>
      <c r="S488" s="606"/>
      <c r="T488" s="606"/>
      <c r="U488" s="606"/>
      <c r="V488" s="606"/>
      <c r="W488" s="606"/>
      <c r="X488" s="606"/>
      <c r="Y488" s="606"/>
      <c r="Z488" s="606"/>
      <c r="AA488" s="66"/>
      <c r="AB488" s="66"/>
      <c r="AC488" s="80"/>
    </row>
    <row r="489" spans="1:68" ht="27" customHeight="1">
      <c r="A489" s="63" t="s">
        <v>768</v>
      </c>
      <c r="B489" s="63" t="s">
        <v>769</v>
      </c>
      <c r="C489" s="36">
        <v>4301020269</v>
      </c>
      <c r="D489" s="607">
        <v>4640242180519</v>
      </c>
      <c r="E489" s="607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625" t="s">
        <v>770</v>
      </c>
      <c r="Q489" s="609"/>
      <c r="R489" s="609"/>
      <c r="S489" s="609"/>
      <c r="T489" s="61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>
      <c r="A490" s="63" t="s">
        <v>768</v>
      </c>
      <c r="B490" s="63" t="s">
        <v>772</v>
      </c>
      <c r="C490" s="36">
        <v>4301020400</v>
      </c>
      <c r="D490" s="607">
        <v>4640242180519</v>
      </c>
      <c r="E490" s="607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620" t="s">
        <v>773</v>
      </c>
      <c r="Q490" s="609"/>
      <c r="R490" s="609"/>
      <c r="S490" s="609"/>
      <c r="T490" s="61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>
      <c r="A491" s="63" t="s">
        <v>775</v>
      </c>
      <c r="B491" s="63" t="s">
        <v>776</v>
      </c>
      <c r="C491" s="36">
        <v>4301020260</v>
      </c>
      <c r="D491" s="607">
        <v>4640242180526</v>
      </c>
      <c r="E491" s="607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621" t="s">
        <v>777</v>
      </c>
      <c r="Q491" s="609"/>
      <c r="R491" s="609"/>
      <c r="S491" s="609"/>
      <c r="T491" s="610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771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>
      <c r="A492" s="63" t="s">
        <v>778</v>
      </c>
      <c r="B492" s="63" t="s">
        <v>779</v>
      </c>
      <c r="C492" s="36">
        <v>4301020295</v>
      </c>
      <c r="D492" s="607">
        <v>4640242181363</v>
      </c>
      <c r="E492" s="607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622" t="s">
        <v>780</v>
      </c>
      <c r="Q492" s="609"/>
      <c r="R492" s="609"/>
      <c r="S492" s="609"/>
      <c r="T492" s="610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781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>
      <c r="A493" s="598"/>
      <c r="B493" s="598"/>
      <c r="C493" s="598"/>
      <c r="D493" s="598"/>
      <c r="E493" s="598"/>
      <c r="F493" s="598"/>
      <c r="G493" s="598"/>
      <c r="H493" s="598"/>
      <c r="I493" s="598"/>
      <c r="J493" s="598"/>
      <c r="K493" s="598"/>
      <c r="L493" s="598"/>
      <c r="M493" s="598"/>
      <c r="N493" s="598"/>
      <c r="O493" s="604"/>
      <c r="P493" s="601" t="s">
        <v>40</v>
      </c>
      <c r="Q493" s="602"/>
      <c r="R493" s="602"/>
      <c r="S493" s="602"/>
      <c r="T493" s="602"/>
      <c r="U493" s="602"/>
      <c r="V493" s="603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>
      <c r="A494" s="598"/>
      <c r="B494" s="598"/>
      <c r="C494" s="598"/>
      <c r="D494" s="598"/>
      <c r="E494" s="598"/>
      <c r="F494" s="598"/>
      <c r="G494" s="598"/>
      <c r="H494" s="598"/>
      <c r="I494" s="598"/>
      <c r="J494" s="598"/>
      <c r="K494" s="598"/>
      <c r="L494" s="598"/>
      <c r="M494" s="598"/>
      <c r="N494" s="598"/>
      <c r="O494" s="604"/>
      <c r="P494" s="601" t="s">
        <v>40</v>
      </c>
      <c r="Q494" s="602"/>
      <c r="R494" s="602"/>
      <c r="S494" s="602"/>
      <c r="T494" s="602"/>
      <c r="U494" s="602"/>
      <c r="V494" s="603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>
      <c r="A495" s="606" t="s">
        <v>78</v>
      </c>
      <c r="B495" s="606"/>
      <c r="C495" s="606"/>
      <c r="D495" s="606"/>
      <c r="E495" s="606"/>
      <c r="F495" s="606"/>
      <c r="G495" s="606"/>
      <c r="H495" s="606"/>
      <c r="I495" s="606"/>
      <c r="J495" s="606"/>
      <c r="K495" s="606"/>
      <c r="L495" s="606"/>
      <c r="M495" s="606"/>
      <c r="N495" s="606"/>
      <c r="O495" s="606"/>
      <c r="P495" s="606"/>
      <c r="Q495" s="606"/>
      <c r="R495" s="606"/>
      <c r="S495" s="606"/>
      <c r="T495" s="606"/>
      <c r="U495" s="606"/>
      <c r="V495" s="606"/>
      <c r="W495" s="606"/>
      <c r="X495" s="606"/>
      <c r="Y495" s="606"/>
      <c r="Z495" s="606"/>
      <c r="AA495" s="66"/>
      <c r="AB495" s="66"/>
      <c r="AC495" s="80"/>
    </row>
    <row r="496" spans="1:68" ht="27" customHeight="1">
      <c r="A496" s="63" t="s">
        <v>782</v>
      </c>
      <c r="B496" s="63" t="s">
        <v>783</v>
      </c>
      <c r="C496" s="36">
        <v>4301031280</v>
      </c>
      <c r="D496" s="607">
        <v>4640242180816</v>
      </c>
      <c r="E496" s="607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618" t="s">
        <v>784</v>
      </c>
      <c r="Q496" s="609"/>
      <c r="R496" s="609"/>
      <c r="S496" s="609"/>
      <c r="T496" s="610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785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>
      <c r="A497" s="63" t="s">
        <v>786</v>
      </c>
      <c r="B497" s="63" t="s">
        <v>787</v>
      </c>
      <c r="C497" s="36">
        <v>4301031244</v>
      </c>
      <c r="D497" s="607">
        <v>4640242180595</v>
      </c>
      <c r="E497" s="607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619" t="s">
        <v>788</v>
      </c>
      <c r="Q497" s="609"/>
      <c r="R497" s="609"/>
      <c r="S497" s="609"/>
      <c r="T497" s="610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74" t="s">
        <v>789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>
      <c r="A498" s="598"/>
      <c r="B498" s="598"/>
      <c r="C498" s="598"/>
      <c r="D498" s="598"/>
      <c r="E498" s="598"/>
      <c r="F498" s="598"/>
      <c r="G498" s="598"/>
      <c r="H498" s="598"/>
      <c r="I498" s="598"/>
      <c r="J498" s="598"/>
      <c r="K498" s="598"/>
      <c r="L498" s="598"/>
      <c r="M498" s="598"/>
      <c r="N498" s="598"/>
      <c r="O498" s="604"/>
      <c r="P498" s="601" t="s">
        <v>40</v>
      </c>
      <c r="Q498" s="602"/>
      <c r="R498" s="602"/>
      <c r="S498" s="602"/>
      <c r="T498" s="602"/>
      <c r="U498" s="602"/>
      <c r="V498" s="603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>
      <c r="A499" s="598"/>
      <c r="B499" s="598"/>
      <c r="C499" s="598"/>
      <c r="D499" s="598"/>
      <c r="E499" s="598"/>
      <c r="F499" s="598"/>
      <c r="G499" s="598"/>
      <c r="H499" s="598"/>
      <c r="I499" s="598"/>
      <c r="J499" s="598"/>
      <c r="K499" s="598"/>
      <c r="L499" s="598"/>
      <c r="M499" s="598"/>
      <c r="N499" s="598"/>
      <c r="O499" s="604"/>
      <c r="P499" s="601" t="s">
        <v>40</v>
      </c>
      <c r="Q499" s="602"/>
      <c r="R499" s="602"/>
      <c r="S499" s="602"/>
      <c r="T499" s="602"/>
      <c r="U499" s="602"/>
      <c r="V499" s="603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>
      <c r="A500" s="606" t="s">
        <v>85</v>
      </c>
      <c r="B500" s="606"/>
      <c r="C500" s="606"/>
      <c r="D500" s="606"/>
      <c r="E500" s="606"/>
      <c r="F500" s="606"/>
      <c r="G500" s="606"/>
      <c r="H500" s="606"/>
      <c r="I500" s="606"/>
      <c r="J500" s="606"/>
      <c r="K500" s="606"/>
      <c r="L500" s="606"/>
      <c r="M500" s="606"/>
      <c r="N500" s="606"/>
      <c r="O500" s="606"/>
      <c r="P500" s="606"/>
      <c r="Q500" s="606"/>
      <c r="R500" s="606"/>
      <c r="S500" s="606"/>
      <c r="T500" s="606"/>
      <c r="U500" s="606"/>
      <c r="V500" s="606"/>
      <c r="W500" s="606"/>
      <c r="X500" s="606"/>
      <c r="Y500" s="606"/>
      <c r="Z500" s="606"/>
      <c r="AA500" s="66"/>
      <c r="AB500" s="66"/>
      <c r="AC500" s="80"/>
    </row>
    <row r="501" spans="1:68" ht="27" customHeight="1">
      <c r="A501" s="63" t="s">
        <v>790</v>
      </c>
      <c r="B501" s="63" t="s">
        <v>791</v>
      </c>
      <c r="C501" s="36">
        <v>4301052046</v>
      </c>
      <c r="D501" s="607">
        <v>4640242180533</v>
      </c>
      <c r="E501" s="607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615" t="s">
        <v>792</v>
      </c>
      <c r="Q501" s="609"/>
      <c r="R501" s="609"/>
      <c r="S501" s="609"/>
      <c r="T501" s="610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793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>
      <c r="A502" s="63" t="s">
        <v>790</v>
      </c>
      <c r="B502" s="63" t="s">
        <v>794</v>
      </c>
      <c r="C502" s="36">
        <v>4301051887</v>
      </c>
      <c r="D502" s="607">
        <v>4640242180533</v>
      </c>
      <c r="E502" s="607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616" t="s">
        <v>792</v>
      </c>
      <c r="Q502" s="609"/>
      <c r="R502" s="609"/>
      <c r="S502" s="609"/>
      <c r="T502" s="610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793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>
      <c r="A503" s="63" t="s">
        <v>796</v>
      </c>
      <c r="B503" s="63" t="s">
        <v>797</v>
      </c>
      <c r="C503" s="36">
        <v>4301051920</v>
      </c>
      <c r="D503" s="607">
        <v>4640242181233</v>
      </c>
      <c r="E503" s="607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90</v>
      </c>
      <c r="L503" s="37" t="s">
        <v>45</v>
      </c>
      <c r="M503" s="38" t="s">
        <v>105</v>
      </c>
      <c r="N503" s="38"/>
      <c r="O503" s="37">
        <v>45</v>
      </c>
      <c r="P503" s="617" t="s">
        <v>798</v>
      </c>
      <c r="Q503" s="609"/>
      <c r="R503" s="609"/>
      <c r="S503" s="609"/>
      <c r="T503" s="610"/>
      <c r="U503" s="39" t="s">
        <v>795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793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>
      <c r="A504" s="598"/>
      <c r="B504" s="598"/>
      <c r="C504" s="598"/>
      <c r="D504" s="598"/>
      <c r="E504" s="598"/>
      <c r="F504" s="598"/>
      <c r="G504" s="598"/>
      <c r="H504" s="598"/>
      <c r="I504" s="598"/>
      <c r="J504" s="598"/>
      <c r="K504" s="598"/>
      <c r="L504" s="598"/>
      <c r="M504" s="598"/>
      <c r="N504" s="598"/>
      <c r="O504" s="604"/>
      <c r="P504" s="601" t="s">
        <v>40</v>
      </c>
      <c r="Q504" s="602"/>
      <c r="R504" s="602"/>
      <c r="S504" s="602"/>
      <c r="T504" s="602"/>
      <c r="U504" s="602"/>
      <c r="V504" s="603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>
      <c r="A505" s="598"/>
      <c r="B505" s="598"/>
      <c r="C505" s="598"/>
      <c r="D505" s="598"/>
      <c r="E505" s="598"/>
      <c r="F505" s="598"/>
      <c r="G505" s="598"/>
      <c r="H505" s="598"/>
      <c r="I505" s="598"/>
      <c r="J505" s="598"/>
      <c r="K505" s="598"/>
      <c r="L505" s="598"/>
      <c r="M505" s="598"/>
      <c r="N505" s="598"/>
      <c r="O505" s="604"/>
      <c r="P505" s="601" t="s">
        <v>40</v>
      </c>
      <c r="Q505" s="602"/>
      <c r="R505" s="602"/>
      <c r="S505" s="602"/>
      <c r="T505" s="602"/>
      <c r="U505" s="602"/>
      <c r="V505" s="603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customHeight="1">
      <c r="A506" s="606" t="s">
        <v>185</v>
      </c>
      <c r="B506" s="606"/>
      <c r="C506" s="606"/>
      <c r="D506" s="606"/>
      <c r="E506" s="606"/>
      <c r="F506" s="606"/>
      <c r="G506" s="606"/>
      <c r="H506" s="606"/>
      <c r="I506" s="606"/>
      <c r="J506" s="606"/>
      <c r="K506" s="606"/>
      <c r="L506" s="606"/>
      <c r="M506" s="606"/>
      <c r="N506" s="606"/>
      <c r="O506" s="606"/>
      <c r="P506" s="606"/>
      <c r="Q506" s="606"/>
      <c r="R506" s="606"/>
      <c r="S506" s="606"/>
      <c r="T506" s="606"/>
      <c r="U506" s="606"/>
      <c r="V506" s="606"/>
      <c r="W506" s="606"/>
      <c r="X506" s="606"/>
      <c r="Y506" s="606"/>
      <c r="Z506" s="606"/>
      <c r="AA506" s="66"/>
      <c r="AB506" s="66"/>
      <c r="AC506" s="80"/>
    </row>
    <row r="507" spans="1:68" ht="27" customHeight="1">
      <c r="A507" s="63" t="s">
        <v>799</v>
      </c>
      <c r="B507" s="63" t="s">
        <v>800</v>
      </c>
      <c r="C507" s="36">
        <v>4301060485</v>
      </c>
      <c r="D507" s="607">
        <v>4640242180120</v>
      </c>
      <c r="E507" s="607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611" t="s">
        <v>801</v>
      </c>
      <c r="Q507" s="609"/>
      <c r="R507" s="609"/>
      <c r="S507" s="609"/>
      <c r="T507" s="61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802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>
      <c r="A508" s="63" t="s">
        <v>799</v>
      </c>
      <c r="B508" s="63" t="s">
        <v>803</v>
      </c>
      <c r="C508" s="36">
        <v>4301060496</v>
      </c>
      <c r="D508" s="607">
        <v>4640242180120</v>
      </c>
      <c r="E508" s="607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612" t="s">
        <v>804</v>
      </c>
      <c r="Q508" s="609"/>
      <c r="R508" s="609"/>
      <c r="S508" s="609"/>
      <c r="T508" s="61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802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>
      <c r="A509" s="63" t="s">
        <v>805</v>
      </c>
      <c r="B509" s="63" t="s">
        <v>806</v>
      </c>
      <c r="C509" s="36">
        <v>4301060486</v>
      </c>
      <c r="D509" s="607">
        <v>4640242180137</v>
      </c>
      <c r="E509" s="607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613" t="s">
        <v>807</v>
      </c>
      <c r="Q509" s="609"/>
      <c r="R509" s="609"/>
      <c r="S509" s="609"/>
      <c r="T509" s="610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808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>
      <c r="A510" s="63" t="s">
        <v>805</v>
      </c>
      <c r="B510" s="63" t="s">
        <v>809</v>
      </c>
      <c r="C510" s="36">
        <v>4301060498</v>
      </c>
      <c r="D510" s="607">
        <v>4640242180137</v>
      </c>
      <c r="E510" s="607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119</v>
      </c>
      <c r="L510" s="37" t="s">
        <v>45</v>
      </c>
      <c r="M510" s="38" t="s">
        <v>105</v>
      </c>
      <c r="N510" s="38"/>
      <c r="O510" s="37">
        <v>40</v>
      </c>
      <c r="P510" s="614" t="s">
        <v>810</v>
      </c>
      <c r="Q510" s="609"/>
      <c r="R510" s="609"/>
      <c r="S510" s="609"/>
      <c r="T510" s="610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808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>
      <c r="A511" s="598"/>
      <c r="B511" s="598"/>
      <c r="C511" s="598"/>
      <c r="D511" s="598"/>
      <c r="E511" s="598"/>
      <c r="F511" s="598"/>
      <c r="G511" s="598"/>
      <c r="H511" s="598"/>
      <c r="I511" s="598"/>
      <c r="J511" s="598"/>
      <c r="K511" s="598"/>
      <c r="L511" s="598"/>
      <c r="M511" s="598"/>
      <c r="N511" s="598"/>
      <c r="O511" s="604"/>
      <c r="P511" s="601" t="s">
        <v>40</v>
      </c>
      <c r="Q511" s="602"/>
      <c r="R511" s="602"/>
      <c r="S511" s="602"/>
      <c r="T511" s="602"/>
      <c r="U511" s="602"/>
      <c r="V511" s="603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>
      <c r="A512" s="598"/>
      <c r="B512" s="598"/>
      <c r="C512" s="598"/>
      <c r="D512" s="598"/>
      <c r="E512" s="598"/>
      <c r="F512" s="598"/>
      <c r="G512" s="598"/>
      <c r="H512" s="598"/>
      <c r="I512" s="598"/>
      <c r="J512" s="598"/>
      <c r="K512" s="598"/>
      <c r="L512" s="598"/>
      <c r="M512" s="598"/>
      <c r="N512" s="598"/>
      <c r="O512" s="604"/>
      <c r="P512" s="601" t="s">
        <v>40</v>
      </c>
      <c r="Q512" s="602"/>
      <c r="R512" s="602"/>
      <c r="S512" s="602"/>
      <c r="T512" s="602"/>
      <c r="U512" s="602"/>
      <c r="V512" s="603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customHeight="1">
      <c r="A513" s="605" t="s">
        <v>811</v>
      </c>
      <c r="B513" s="605"/>
      <c r="C513" s="605"/>
      <c r="D513" s="605"/>
      <c r="E513" s="605"/>
      <c r="F513" s="605"/>
      <c r="G513" s="605"/>
      <c r="H513" s="605"/>
      <c r="I513" s="605"/>
      <c r="J513" s="605"/>
      <c r="K513" s="605"/>
      <c r="L513" s="605"/>
      <c r="M513" s="605"/>
      <c r="N513" s="605"/>
      <c r="O513" s="605"/>
      <c r="P513" s="605"/>
      <c r="Q513" s="605"/>
      <c r="R513" s="605"/>
      <c r="S513" s="605"/>
      <c r="T513" s="605"/>
      <c r="U513" s="605"/>
      <c r="V513" s="605"/>
      <c r="W513" s="605"/>
      <c r="X513" s="605"/>
      <c r="Y513" s="605"/>
      <c r="Z513" s="605"/>
      <c r="AA513" s="65"/>
      <c r="AB513" s="65"/>
      <c r="AC513" s="79"/>
    </row>
    <row r="514" spans="1:68" ht="14.25" customHeight="1">
      <c r="A514" s="606" t="s">
        <v>150</v>
      </c>
      <c r="B514" s="606"/>
      <c r="C514" s="606"/>
      <c r="D514" s="606"/>
      <c r="E514" s="606"/>
      <c r="F514" s="606"/>
      <c r="G514" s="606"/>
      <c r="H514" s="606"/>
      <c r="I514" s="606"/>
      <c r="J514" s="606"/>
      <c r="K514" s="606"/>
      <c r="L514" s="606"/>
      <c r="M514" s="606"/>
      <c r="N514" s="606"/>
      <c r="O514" s="606"/>
      <c r="P514" s="606"/>
      <c r="Q514" s="606"/>
      <c r="R514" s="606"/>
      <c r="S514" s="606"/>
      <c r="T514" s="606"/>
      <c r="U514" s="606"/>
      <c r="V514" s="606"/>
      <c r="W514" s="606"/>
      <c r="X514" s="606"/>
      <c r="Y514" s="606"/>
      <c r="Z514" s="606"/>
      <c r="AA514" s="66"/>
      <c r="AB514" s="66"/>
      <c r="AC514" s="80"/>
    </row>
    <row r="515" spans="1:68" ht="27" customHeight="1">
      <c r="A515" s="63" t="s">
        <v>812</v>
      </c>
      <c r="B515" s="63" t="s">
        <v>813</v>
      </c>
      <c r="C515" s="36">
        <v>4301020314</v>
      </c>
      <c r="D515" s="607">
        <v>4640242180090</v>
      </c>
      <c r="E515" s="607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119</v>
      </c>
      <c r="L515" s="37" t="s">
        <v>45</v>
      </c>
      <c r="M515" s="38" t="s">
        <v>118</v>
      </c>
      <c r="N515" s="38"/>
      <c r="O515" s="37">
        <v>50</v>
      </c>
      <c r="P515" s="608" t="s">
        <v>814</v>
      </c>
      <c r="Q515" s="609"/>
      <c r="R515" s="609"/>
      <c r="S515" s="609"/>
      <c r="T515" s="610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815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>
      <c r="A516" s="598"/>
      <c r="B516" s="598"/>
      <c r="C516" s="598"/>
      <c r="D516" s="598"/>
      <c r="E516" s="598"/>
      <c r="F516" s="598"/>
      <c r="G516" s="598"/>
      <c r="H516" s="598"/>
      <c r="I516" s="598"/>
      <c r="J516" s="598"/>
      <c r="K516" s="598"/>
      <c r="L516" s="598"/>
      <c r="M516" s="598"/>
      <c r="N516" s="598"/>
      <c r="O516" s="604"/>
      <c r="P516" s="601" t="s">
        <v>40</v>
      </c>
      <c r="Q516" s="602"/>
      <c r="R516" s="602"/>
      <c r="S516" s="602"/>
      <c r="T516" s="602"/>
      <c r="U516" s="602"/>
      <c r="V516" s="603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>
      <c r="A517" s="598"/>
      <c r="B517" s="598"/>
      <c r="C517" s="598"/>
      <c r="D517" s="598"/>
      <c r="E517" s="598"/>
      <c r="F517" s="598"/>
      <c r="G517" s="598"/>
      <c r="H517" s="598"/>
      <c r="I517" s="598"/>
      <c r="J517" s="598"/>
      <c r="K517" s="598"/>
      <c r="L517" s="598"/>
      <c r="M517" s="598"/>
      <c r="N517" s="598"/>
      <c r="O517" s="604"/>
      <c r="P517" s="601" t="s">
        <v>40</v>
      </c>
      <c r="Q517" s="602"/>
      <c r="R517" s="602"/>
      <c r="S517" s="602"/>
      <c r="T517" s="602"/>
      <c r="U517" s="602"/>
      <c r="V517" s="603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>
      <c r="A518" s="598"/>
      <c r="B518" s="598"/>
      <c r="C518" s="598"/>
      <c r="D518" s="598"/>
      <c r="E518" s="598"/>
      <c r="F518" s="598"/>
      <c r="G518" s="598"/>
      <c r="H518" s="598"/>
      <c r="I518" s="598"/>
      <c r="J518" s="598"/>
      <c r="K518" s="598"/>
      <c r="L518" s="598"/>
      <c r="M518" s="598"/>
      <c r="N518" s="598"/>
      <c r="O518" s="599"/>
      <c r="P518" s="595" t="s">
        <v>33</v>
      </c>
      <c r="Q518" s="596"/>
      <c r="R518" s="596"/>
      <c r="S518" s="596"/>
      <c r="T518" s="596"/>
      <c r="U518" s="596"/>
      <c r="V518" s="59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18000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18009.72</v>
      </c>
      <c r="Z518" s="42"/>
      <c r="AA518" s="67"/>
      <c r="AB518" s="67"/>
      <c r="AC518" s="67"/>
    </row>
    <row r="519" spans="1:68">
      <c r="A519" s="598"/>
      <c r="B519" s="598"/>
      <c r="C519" s="598"/>
      <c r="D519" s="598"/>
      <c r="E519" s="598"/>
      <c r="F519" s="598"/>
      <c r="G519" s="598"/>
      <c r="H519" s="598"/>
      <c r="I519" s="598"/>
      <c r="J519" s="598"/>
      <c r="K519" s="598"/>
      <c r="L519" s="598"/>
      <c r="M519" s="598"/>
      <c r="N519" s="598"/>
      <c r="O519" s="599"/>
      <c r="P519" s="595" t="s">
        <v>34</v>
      </c>
      <c r="Q519" s="596"/>
      <c r="R519" s="596"/>
      <c r="S519" s="596"/>
      <c r="T519" s="596"/>
      <c r="U519" s="596"/>
      <c r="V519" s="597"/>
      <c r="W519" s="42" t="s">
        <v>0</v>
      </c>
      <c r="X519" s="43">
        <f>IFERROR(SUM(BM22:BM515),"0")</f>
        <v>18920.374615384615</v>
      </c>
      <c r="Y519" s="43">
        <f>IFERROR(SUM(BN22:BN515),"0")</f>
        <v>18930.753000000001</v>
      </c>
      <c r="Z519" s="42"/>
      <c r="AA519" s="67"/>
      <c r="AB519" s="67"/>
      <c r="AC519" s="67"/>
    </row>
    <row r="520" spans="1:68">
      <c r="A520" s="598"/>
      <c r="B520" s="598"/>
      <c r="C520" s="598"/>
      <c r="D520" s="598"/>
      <c r="E520" s="598"/>
      <c r="F520" s="598"/>
      <c r="G520" s="598"/>
      <c r="H520" s="598"/>
      <c r="I520" s="598"/>
      <c r="J520" s="598"/>
      <c r="K520" s="598"/>
      <c r="L520" s="598"/>
      <c r="M520" s="598"/>
      <c r="N520" s="598"/>
      <c r="O520" s="599"/>
      <c r="P520" s="595" t="s">
        <v>35</v>
      </c>
      <c r="Q520" s="596"/>
      <c r="R520" s="596"/>
      <c r="S520" s="596"/>
      <c r="T520" s="596"/>
      <c r="U520" s="596"/>
      <c r="V520" s="597"/>
      <c r="W520" s="42" t="s">
        <v>20</v>
      </c>
      <c r="X520" s="44">
        <f>ROUNDUP(SUM(BO22:BO515),0)</f>
        <v>31</v>
      </c>
      <c r="Y520" s="44">
        <f>ROUNDUP(SUM(BP22:BP515),0)</f>
        <v>31</v>
      </c>
      <c r="Z520" s="42"/>
      <c r="AA520" s="67"/>
      <c r="AB520" s="67"/>
      <c r="AC520" s="67"/>
    </row>
    <row r="521" spans="1:68">
      <c r="A521" s="598"/>
      <c r="B521" s="598"/>
      <c r="C521" s="598"/>
      <c r="D521" s="598"/>
      <c r="E521" s="598"/>
      <c r="F521" s="598"/>
      <c r="G521" s="598"/>
      <c r="H521" s="598"/>
      <c r="I521" s="598"/>
      <c r="J521" s="598"/>
      <c r="K521" s="598"/>
      <c r="L521" s="598"/>
      <c r="M521" s="598"/>
      <c r="N521" s="598"/>
      <c r="O521" s="599"/>
      <c r="P521" s="595" t="s">
        <v>36</v>
      </c>
      <c r="Q521" s="596"/>
      <c r="R521" s="596"/>
      <c r="S521" s="596"/>
      <c r="T521" s="596"/>
      <c r="U521" s="596"/>
      <c r="V521" s="597"/>
      <c r="W521" s="42" t="s">
        <v>0</v>
      </c>
      <c r="X521" s="43">
        <f>GrossWeightTotal+PalletQtyTotal*25</f>
        <v>19695.374615384615</v>
      </c>
      <c r="Y521" s="43">
        <f>GrossWeightTotalR+PalletQtyTotalR*25</f>
        <v>19705.753000000001</v>
      </c>
      <c r="Z521" s="42"/>
      <c r="AA521" s="67"/>
      <c r="AB521" s="67"/>
      <c r="AC521" s="67"/>
    </row>
    <row r="522" spans="1:68">
      <c r="A522" s="598"/>
      <c r="B522" s="598"/>
      <c r="C522" s="598"/>
      <c r="D522" s="598"/>
      <c r="E522" s="598"/>
      <c r="F522" s="598"/>
      <c r="G522" s="598"/>
      <c r="H522" s="598"/>
      <c r="I522" s="598"/>
      <c r="J522" s="598"/>
      <c r="K522" s="598"/>
      <c r="L522" s="598"/>
      <c r="M522" s="598"/>
      <c r="N522" s="598"/>
      <c r="O522" s="599"/>
      <c r="P522" s="595" t="s">
        <v>37</v>
      </c>
      <c r="Q522" s="596"/>
      <c r="R522" s="596"/>
      <c r="S522" s="596"/>
      <c r="T522" s="596"/>
      <c r="U522" s="596"/>
      <c r="V522" s="59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1921.2692307692307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1923</v>
      </c>
      <c r="Z522" s="42"/>
      <c r="AA522" s="67"/>
      <c r="AB522" s="67"/>
      <c r="AC522" s="67"/>
    </row>
    <row r="523" spans="1:68" ht="14.25">
      <c r="A523" s="598"/>
      <c r="B523" s="598"/>
      <c r="C523" s="598"/>
      <c r="D523" s="598"/>
      <c r="E523" s="598"/>
      <c r="F523" s="598"/>
      <c r="G523" s="598"/>
      <c r="H523" s="598"/>
      <c r="I523" s="598"/>
      <c r="J523" s="598"/>
      <c r="K523" s="598"/>
      <c r="L523" s="598"/>
      <c r="M523" s="598"/>
      <c r="N523" s="598"/>
      <c r="O523" s="599"/>
      <c r="P523" s="595" t="s">
        <v>38</v>
      </c>
      <c r="Q523" s="596"/>
      <c r="R523" s="596"/>
      <c r="S523" s="596"/>
      <c r="T523" s="596"/>
      <c r="U523" s="596"/>
      <c r="V523" s="59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35.756819999999998</v>
      </c>
      <c r="AA523" s="67"/>
      <c r="AB523" s="67"/>
      <c r="AC523" s="67"/>
    </row>
    <row r="524" spans="1:68" ht="13.5" thickBot="1"/>
    <row r="525" spans="1:68" ht="27" thickTop="1" thickBot="1">
      <c r="A525" s="46" t="s">
        <v>9</v>
      </c>
      <c r="B525" s="85" t="s">
        <v>77</v>
      </c>
      <c r="C525" s="592" t="s">
        <v>112</v>
      </c>
      <c r="D525" s="592" t="s">
        <v>112</v>
      </c>
      <c r="E525" s="592" t="s">
        <v>112</v>
      </c>
      <c r="F525" s="592" t="s">
        <v>112</v>
      </c>
      <c r="G525" s="592" t="s">
        <v>112</v>
      </c>
      <c r="H525" s="592" t="s">
        <v>112</v>
      </c>
      <c r="I525" s="592" t="s">
        <v>274</v>
      </c>
      <c r="J525" s="592" t="s">
        <v>274</v>
      </c>
      <c r="K525" s="592" t="s">
        <v>274</v>
      </c>
      <c r="L525" s="592" t="s">
        <v>274</v>
      </c>
      <c r="M525" s="592" t="s">
        <v>274</v>
      </c>
      <c r="N525" s="600"/>
      <c r="O525" s="592" t="s">
        <v>274</v>
      </c>
      <c r="P525" s="592" t="s">
        <v>274</v>
      </c>
      <c r="Q525" s="592" t="s">
        <v>274</v>
      </c>
      <c r="R525" s="592" t="s">
        <v>274</v>
      </c>
      <c r="S525" s="592" t="s">
        <v>274</v>
      </c>
      <c r="T525" s="592" t="s">
        <v>566</v>
      </c>
      <c r="U525" s="592" t="s">
        <v>566</v>
      </c>
      <c r="V525" s="592" t="s">
        <v>623</v>
      </c>
      <c r="W525" s="592" t="s">
        <v>623</v>
      </c>
      <c r="X525" s="592" t="s">
        <v>623</v>
      </c>
      <c r="Y525" s="592" t="s">
        <v>623</v>
      </c>
      <c r="Z525" s="85" t="s">
        <v>682</v>
      </c>
      <c r="AA525" s="592" t="s">
        <v>752</v>
      </c>
      <c r="AB525" s="592" t="s">
        <v>752</v>
      </c>
      <c r="AC525" s="60"/>
      <c r="AF525" s="1"/>
    </row>
    <row r="526" spans="1:68" ht="14.25" customHeight="1" thickTop="1">
      <c r="A526" s="593" t="s">
        <v>10</v>
      </c>
      <c r="B526" s="592" t="s">
        <v>77</v>
      </c>
      <c r="C526" s="592" t="s">
        <v>113</v>
      </c>
      <c r="D526" s="592" t="s">
        <v>130</v>
      </c>
      <c r="E526" s="592" t="s">
        <v>192</v>
      </c>
      <c r="F526" s="592" t="s">
        <v>215</v>
      </c>
      <c r="G526" s="592" t="s">
        <v>250</v>
      </c>
      <c r="H526" s="592" t="s">
        <v>112</v>
      </c>
      <c r="I526" s="592" t="s">
        <v>275</v>
      </c>
      <c r="J526" s="592" t="s">
        <v>315</v>
      </c>
      <c r="K526" s="592" t="s">
        <v>376</v>
      </c>
      <c r="L526" s="592" t="s">
        <v>419</v>
      </c>
      <c r="M526" s="592" t="s">
        <v>435</v>
      </c>
      <c r="N526" s="1"/>
      <c r="O526" s="592" t="s">
        <v>448</v>
      </c>
      <c r="P526" s="592" t="s">
        <v>458</v>
      </c>
      <c r="Q526" s="592" t="s">
        <v>465</v>
      </c>
      <c r="R526" s="592" t="s">
        <v>470</v>
      </c>
      <c r="S526" s="592" t="s">
        <v>556</v>
      </c>
      <c r="T526" s="592" t="s">
        <v>567</v>
      </c>
      <c r="U526" s="592" t="s">
        <v>601</v>
      </c>
      <c r="V526" s="592" t="s">
        <v>624</v>
      </c>
      <c r="W526" s="592" t="s">
        <v>656</v>
      </c>
      <c r="X526" s="592" t="s">
        <v>674</v>
      </c>
      <c r="Y526" s="592" t="s">
        <v>678</v>
      </c>
      <c r="Z526" s="592" t="s">
        <v>682</v>
      </c>
      <c r="AA526" s="592" t="s">
        <v>752</v>
      </c>
      <c r="AB526" s="592" t="s">
        <v>811</v>
      </c>
      <c r="AC526" s="60"/>
      <c r="AF526" s="1"/>
    </row>
    <row r="527" spans="1:68" ht="13.5" thickBot="1">
      <c r="A527" s="594"/>
      <c r="B527" s="592"/>
      <c r="C527" s="592"/>
      <c r="D527" s="592"/>
      <c r="E527" s="592"/>
      <c r="F527" s="592"/>
      <c r="G527" s="592"/>
      <c r="H527" s="592"/>
      <c r="I527" s="592"/>
      <c r="J527" s="592"/>
      <c r="K527" s="592"/>
      <c r="L527" s="592"/>
      <c r="M527" s="592"/>
      <c r="N527" s="1"/>
      <c r="O527" s="592"/>
      <c r="P527" s="592"/>
      <c r="Q527" s="592"/>
      <c r="R527" s="592"/>
      <c r="S527" s="592"/>
      <c r="T527" s="592"/>
      <c r="U527" s="592"/>
      <c r="V527" s="592"/>
      <c r="W527" s="592"/>
      <c r="X527" s="592"/>
      <c r="Y527" s="592"/>
      <c r="Z527" s="592"/>
      <c r="AA527" s="592"/>
      <c r="AB527" s="592"/>
      <c r="AC527" s="60"/>
      <c r="AF527" s="1"/>
    </row>
    <row r="528" spans="1:68" ht="18" thickTop="1" thickBot="1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0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52">
        <f>IFERROR(Y89*1,"0")+IFERROR(Y90*1,"0")+IFERROR(Y91*1,"0")+IFERROR(Y95*1,"0")+IFERROR(Y96*1,"0")+IFERROR(Y97*1,"0")+IFERROR(Y98*1,"0")+IFERROR(Y99*1,"0")+IFERROR(Y100*1,"0")</f>
        <v>0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52">
        <f>IFERROR(Y132*1,"0")+IFERROR(Y133*1,"0")+IFERROR(Y137*1,"0")+IFERROR(Y138*1,"0")+IFERROR(Y142*1,"0")+IFERROR(Y143*1,"0")</f>
        <v>0</v>
      </c>
      <c r="H528" s="52">
        <f>IFERROR(Y148*1,"0")+IFERROR(Y152*1,"0")+IFERROR(Y153*1,"0")+IFERROR(Y154*1,"0")</f>
        <v>0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0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8431.7999999999993</v>
      </c>
      <c r="S528" s="52">
        <f>IFERROR(Y342*1,"0")+IFERROR(Y343*1,"0")+IFERROR(Y344*1,"0")</f>
        <v>0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7920</v>
      </c>
      <c r="U528" s="52">
        <f>IFERROR(Y375*1,"0")+IFERROR(Y376*1,"0")+IFERROR(Y377*1,"0")+IFERROR(Y378*1,"0")+IFERROR(Y382*1,"0")+IFERROR(Y386*1,"0")+IFERROR(Y387*1,"0")+IFERROR(Y391*1,"0")</f>
        <v>0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52">
        <f>IFERROR(Y416*1,"0")+IFERROR(Y417*1,"0")+IFERROR(Y421*1,"0")+IFERROR(Y422*1,"0")+IFERROR(Y423*1,"0")+IFERROR(Y424*1,"0")</f>
        <v>0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1657.92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52">
        <f>IFERROR(Y515*1,"0")</f>
        <v>0</v>
      </c>
      <c r="AC528" s="60"/>
      <c r="AF528" s="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0:X352 X296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816</v>
      </c>
      <c r="H1" s="9"/>
    </row>
    <row r="3" spans="2:8">
      <c r="B3" s="53" t="s">
        <v>817</v>
      </c>
      <c r="C3" s="53" t="s">
        <v>45</v>
      </c>
      <c r="D3" s="53" t="s">
        <v>45</v>
      </c>
      <c r="E3" s="53" t="s">
        <v>45</v>
      </c>
    </row>
    <row r="4" spans="2:8">
      <c r="B4" s="53" t="s">
        <v>818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819</v>
      </c>
      <c r="D6" s="53" t="s">
        <v>820</v>
      </c>
      <c r="E6" s="53" t="s">
        <v>45</v>
      </c>
    </row>
    <row r="8" spans="2:8">
      <c r="B8" s="53" t="s">
        <v>76</v>
      </c>
      <c r="C8" s="53" t="s">
        <v>819</v>
      </c>
      <c r="D8" s="53" t="s">
        <v>45</v>
      </c>
      <c r="E8" s="53" t="s">
        <v>45</v>
      </c>
    </row>
    <row r="10" spans="2:8">
      <c r="B10" s="53" t="s">
        <v>821</v>
      </c>
      <c r="C10" s="53" t="s">
        <v>45</v>
      </c>
      <c r="D10" s="53" t="s">
        <v>45</v>
      </c>
      <c r="E10" s="53" t="s">
        <v>45</v>
      </c>
    </row>
    <row r="11" spans="2:8">
      <c r="B11" s="53" t="s">
        <v>822</v>
      </c>
      <c r="C11" s="53" t="s">
        <v>45</v>
      </c>
      <c r="D11" s="53" t="s">
        <v>45</v>
      </c>
      <c r="E11" s="53" t="s">
        <v>45</v>
      </c>
    </row>
    <row r="12" spans="2:8">
      <c r="B12" s="53" t="s">
        <v>823</v>
      </c>
      <c r="C12" s="53" t="s">
        <v>45</v>
      </c>
      <c r="D12" s="53" t="s">
        <v>45</v>
      </c>
      <c r="E12" s="53" t="s">
        <v>45</v>
      </c>
    </row>
    <row r="13" spans="2:8">
      <c r="B13" s="53" t="s">
        <v>824</v>
      </c>
      <c r="C13" s="53" t="s">
        <v>45</v>
      </c>
      <c r="D13" s="53" t="s">
        <v>45</v>
      </c>
      <c r="E13" s="53" t="s">
        <v>45</v>
      </c>
    </row>
    <row r="14" spans="2:8">
      <c r="B14" s="53" t="s">
        <v>825</v>
      </c>
      <c r="C14" s="53" t="s">
        <v>45</v>
      </c>
      <c r="D14" s="53" t="s">
        <v>45</v>
      </c>
      <c r="E14" s="53" t="s">
        <v>45</v>
      </c>
    </row>
    <row r="15" spans="2:8">
      <c r="B15" s="53" t="s">
        <v>826</v>
      </c>
      <c r="C15" s="53" t="s">
        <v>45</v>
      </c>
      <c r="D15" s="53" t="s">
        <v>45</v>
      </c>
      <c r="E15" s="53" t="s">
        <v>45</v>
      </c>
    </row>
    <row r="16" spans="2:8">
      <c r="B16" s="53" t="s">
        <v>827</v>
      </c>
      <c r="C16" s="53" t="s">
        <v>45</v>
      </c>
      <c r="D16" s="53" t="s">
        <v>45</v>
      </c>
      <c r="E16" s="53" t="s">
        <v>45</v>
      </c>
    </row>
    <row r="17" spans="2:5">
      <c r="B17" s="53" t="s">
        <v>828</v>
      </c>
      <c r="C17" s="53" t="s">
        <v>45</v>
      </c>
      <c r="D17" s="53" t="s">
        <v>45</v>
      </c>
      <c r="E17" s="53" t="s">
        <v>45</v>
      </c>
    </row>
    <row r="18" spans="2:5">
      <c r="B18" s="53" t="s">
        <v>829</v>
      </c>
      <c r="C18" s="53" t="s">
        <v>45</v>
      </c>
      <c r="D18" s="53" t="s">
        <v>45</v>
      </c>
      <c r="E18" s="53" t="s">
        <v>45</v>
      </c>
    </row>
    <row r="19" spans="2:5">
      <c r="B19" s="53" t="s">
        <v>830</v>
      </c>
      <c r="C19" s="53" t="s">
        <v>45</v>
      </c>
      <c r="D19" s="53" t="s">
        <v>45</v>
      </c>
      <c r="E19" s="53" t="s">
        <v>45</v>
      </c>
    </row>
    <row r="20" spans="2:5">
      <c r="B20" s="53" t="s">
        <v>831</v>
      </c>
      <c r="C20" s="53" t="s">
        <v>45</v>
      </c>
      <c r="D20" s="53" t="s">
        <v>45</v>
      </c>
      <c r="E20" s="53" t="s">
        <v>45</v>
      </c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1054</vt:i4>
      </vt:variant>
    </vt:vector>
  </HeadingPairs>
  <TitlesOfParts>
    <vt:vector size="10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2025-06-24T07:28:19Z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