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4,06,25 Пушкарный\"/>
    </mc:Choice>
  </mc:AlternateContent>
  <xr:revisionPtr revIDLastSave="0" documentId="13_ncr:1_{61177C9C-02AF-4E74-BB1E-FCC114E825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Z496" i="2"/>
  <c r="Y496" i="2"/>
  <c r="BN496" i="2" s="1"/>
  <c r="X494" i="2"/>
  <c r="X493" i="2"/>
  <c r="BO492" i="2"/>
  <c r="BM492" i="2"/>
  <c r="Z492" i="2"/>
  <c r="Y492" i="2"/>
  <c r="BP492" i="2" s="1"/>
  <c r="BO491" i="2"/>
  <c r="BM491" i="2"/>
  <c r="Y491" i="2"/>
  <c r="BP491" i="2" s="1"/>
  <c r="BO490" i="2"/>
  <c r="BM490" i="2"/>
  <c r="Y490" i="2"/>
  <c r="BP490" i="2" s="1"/>
  <c r="BO489" i="2"/>
  <c r="BM489" i="2"/>
  <c r="Z489" i="2"/>
  <c r="Y489" i="2"/>
  <c r="X487" i="2"/>
  <c r="X486" i="2"/>
  <c r="BO485" i="2"/>
  <c r="BM485" i="2"/>
  <c r="Y485" i="2"/>
  <c r="Z485" i="2" s="1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Z464" i="2"/>
  <c r="Y464" i="2"/>
  <c r="BN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BP450" i="2" s="1"/>
  <c r="BP449" i="2"/>
  <c r="BO449" i="2"/>
  <c r="BM449" i="2"/>
  <c r="Y449" i="2"/>
  <c r="P449" i="2"/>
  <c r="BO448" i="2"/>
  <c r="BM448" i="2"/>
  <c r="Y448" i="2"/>
  <c r="BP448" i="2" s="1"/>
  <c r="P448" i="2"/>
  <c r="BO447" i="2"/>
  <c r="BM447" i="2"/>
  <c r="Z447" i="2"/>
  <c r="Y447" i="2"/>
  <c r="BN447" i="2" s="1"/>
  <c r="P447" i="2"/>
  <c r="BO446" i="2"/>
  <c r="BM446" i="2"/>
  <c r="Y446" i="2"/>
  <c r="P446" i="2"/>
  <c r="BO445" i="2"/>
  <c r="BN445" i="2"/>
  <c r="BM445" i="2"/>
  <c r="Z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Z429" i="2"/>
  <c r="Z430" i="2" s="1"/>
  <c r="Y429" i="2"/>
  <c r="X528" i="2" s="1"/>
  <c r="P429" i="2"/>
  <c r="X426" i="2"/>
  <c r="X425" i="2"/>
  <c r="BO424" i="2"/>
  <c r="BM424" i="2"/>
  <c r="Y424" i="2"/>
  <c r="P424" i="2"/>
  <c r="BO423" i="2"/>
  <c r="BN423" i="2"/>
  <c r="BM423" i="2"/>
  <c r="Z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W528" i="2" s="1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O406" i="2"/>
  <c r="BM406" i="2"/>
  <c r="Y406" i="2"/>
  <c r="BP406" i="2" s="1"/>
  <c r="P406" i="2"/>
  <c r="BO405" i="2"/>
  <c r="BM405" i="2"/>
  <c r="Z405" i="2"/>
  <c r="Y405" i="2"/>
  <c r="BN405" i="2" s="1"/>
  <c r="P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Z399" i="2"/>
  <c r="Y399" i="2"/>
  <c r="BN399" i="2" s="1"/>
  <c r="P399" i="2"/>
  <c r="BO398" i="2"/>
  <c r="BN398" i="2"/>
  <c r="BM398" i="2"/>
  <c r="Z398" i="2"/>
  <c r="Y398" i="2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Z375" i="2"/>
  <c r="Y375" i="2"/>
  <c r="BN375" i="2" s="1"/>
  <c r="P375" i="2"/>
  <c r="X372" i="2"/>
  <c r="X371" i="2"/>
  <c r="BO370" i="2"/>
  <c r="BM370" i="2"/>
  <c r="Y370" i="2"/>
  <c r="Y371" i="2" s="1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X363" i="2"/>
  <c r="X362" i="2"/>
  <c r="BO361" i="2"/>
  <c r="BM361" i="2"/>
  <c r="Y361" i="2"/>
  <c r="BN361" i="2" s="1"/>
  <c r="P361" i="2"/>
  <c r="BO360" i="2"/>
  <c r="BM360" i="2"/>
  <c r="Y360" i="2"/>
  <c r="P360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N352" i="2" s="1"/>
  <c r="P352" i="2"/>
  <c r="BO351" i="2"/>
  <c r="BM351" i="2"/>
  <c r="Y351" i="2"/>
  <c r="BN351" i="2" s="1"/>
  <c r="P351" i="2"/>
  <c r="BO350" i="2"/>
  <c r="BM350" i="2"/>
  <c r="Y350" i="2"/>
  <c r="P350" i="2"/>
  <c r="X346" i="2"/>
  <c r="X345" i="2"/>
  <c r="BP344" i="2"/>
  <c r="BO344" i="2"/>
  <c r="BN344" i="2"/>
  <c r="BM344" i="2"/>
  <c r="Z344" i="2"/>
  <c r="Y344" i="2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Y337" i="2"/>
  <c r="BN337" i="2" s="1"/>
  <c r="P337" i="2"/>
  <c r="BO336" i="2"/>
  <c r="BM336" i="2"/>
  <c r="Y336" i="2"/>
  <c r="P336" i="2"/>
  <c r="BP335" i="2"/>
  <c r="BO335" i="2"/>
  <c r="BM335" i="2"/>
  <c r="Y335" i="2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P328" i="2"/>
  <c r="BO328" i="2"/>
  <c r="BN328" i="2"/>
  <c r="BM328" i="2"/>
  <c r="Z328" i="2"/>
  <c r="Y328" i="2"/>
  <c r="BP327" i="2"/>
  <c r="BO327" i="2"/>
  <c r="BN327" i="2"/>
  <c r="BM327" i="2"/>
  <c r="Z327" i="2"/>
  <c r="Y327" i="2"/>
  <c r="X325" i="2"/>
  <c r="X324" i="2"/>
  <c r="BO323" i="2"/>
  <c r="BM323" i="2"/>
  <c r="Y323" i="2"/>
  <c r="P323" i="2"/>
  <c r="BP322" i="2"/>
  <c r="BO322" i="2"/>
  <c r="BN322" i="2"/>
  <c r="BM322" i="2"/>
  <c r="Z322" i="2"/>
  <c r="Y322" i="2"/>
  <c r="P322" i="2"/>
  <c r="BO321" i="2"/>
  <c r="BN321" i="2"/>
  <c r="BM321" i="2"/>
  <c r="Z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P309" i="2"/>
  <c r="BP308" i="2"/>
  <c r="BO308" i="2"/>
  <c r="BN308" i="2"/>
  <c r="BM308" i="2"/>
  <c r="Z308" i="2"/>
  <c r="Y308" i="2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Z304" i="2"/>
  <c r="Y304" i="2"/>
  <c r="BN304" i="2" s="1"/>
  <c r="P304" i="2"/>
  <c r="BO303" i="2"/>
  <c r="BN303" i="2"/>
  <c r="BM303" i="2"/>
  <c r="Z303" i="2"/>
  <c r="Y303" i="2"/>
  <c r="BP303" i="2" s="1"/>
  <c r="P303" i="2"/>
  <c r="X301" i="2"/>
  <c r="X300" i="2"/>
  <c r="BO299" i="2"/>
  <c r="BM299" i="2"/>
  <c r="Y299" i="2"/>
  <c r="Z299" i="2" s="1"/>
  <c r="P299" i="2"/>
  <c r="BO298" i="2"/>
  <c r="BM298" i="2"/>
  <c r="Y298" i="2"/>
  <c r="P298" i="2"/>
  <c r="BP297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N295" i="2" s="1"/>
  <c r="P295" i="2"/>
  <c r="BO294" i="2"/>
  <c r="BM294" i="2"/>
  <c r="Y294" i="2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BN280" i="2" s="1"/>
  <c r="P280" i="2"/>
  <c r="X277" i="2"/>
  <c r="X276" i="2"/>
  <c r="BO275" i="2"/>
  <c r="BM275" i="2"/>
  <c r="Z275" i="2"/>
  <c r="Y275" i="2"/>
  <c r="P275" i="2"/>
  <c r="BO274" i="2"/>
  <c r="BM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Z260" i="2"/>
  <c r="Y260" i="2"/>
  <c r="BN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Z249" i="2"/>
  <c r="Y249" i="2"/>
  <c r="BN249" i="2" s="1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P241" i="2"/>
  <c r="BO241" i="2"/>
  <c r="BN241" i="2"/>
  <c r="BM241" i="2"/>
  <c r="Z241" i="2"/>
  <c r="Y241" i="2"/>
  <c r="X239" i="2"/>
  <c r="X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Z227" i="2"/>
  <c r="Y227" i="2"/>
  <c r="P227" i="2"/>
  <c r="BO226" i="2"/>
  <c r="BM226" i="2"/>
  <c r="Y226" i="2"/>
  <c r="P226" i="2"/>
  <c r="X223" i="2"/>
  <c r="X222" i="2"/>
  <c r="BO221" i="2"/>
  <c r="BN221" i="2"/>
  <c r="BM221" i="2"/>
  <c r="Z221" i="2"/>
  <c r="Y221" i="2"/>
  <c r="BP221" i="2" s="1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Z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N201" i="2"/>
  <c r="BM201" i="2"/>
  <c r="Z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Y198" i="2"/>
  <c r="Z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P172" i="2"/>
  <c r="BO172" i="2"/>
  <c r="BN172" i="2"/>
  <c r="BM172" i="2"/>
  <c r="Z172" i="2"/>
  <c r="Y172" i="2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Z152" i="2"/>
  <c r="Y152" i="2"/>
  <c r="P152" i="2"/>
  <c r="X150" i="2"/>
  <c r="Y149" i="2"/>
  <c r="X149" i="2"/>
  <c r="BP148" i="2"/>
  <c r="BO148" i="2"/>
  <c r="BN148" i="2"/>
  <c r="BM148" i="2"/>
  <c r="Z148" i="2"/>
  <c r="Z149" i="2" s="1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Y139" i="2" s="1"/>
  <c r="P137" i="2"/>
  <c r="X135" i="2"/>
  <c r="X134" i="2"/>
  <c r="BO133" i="2"/>
  <c r="BM133" i="2"/>
  <c r="Y133" i="2"/>
  <c r="BN133" i="2" s="1"/>
  <c r="P133" i="2"/>
  <c r="BP132" i="2"/>
  <c r="BO132" i="2"/>
  <c r="BM132" i="2"/>
  <c r="Y132" i="2"/>
  <c r="P132" i="2"/>
  <c r="X129" i="2"/>
  <c r="X128" i="2"/>
  <c r="BO127" i="2"/>
  <c r="BM127" i="2"/>
  <c r="Y127" i="2"/>
  <c r="BN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F528" i="2" s="1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BN99" i="2" s="1"/>
  <c r="P99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BP89" i="2" s="1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Z78" i="2"/>
  <c r="Y78" i="2"/>
  <c r="BN78" i="2" s="1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Y71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P42" i="2"/>
  <c r="BO42" i="2"/>
  <c r="BN42" i="2"/>
  <c r="BM42" i="2"/>
  <c r="Z42" i="2"/>
  <c r="Y42" i="2"/>
  <c r="P42" i="2"/>
  <c r="BO41" i="2"/>
  <c r="BM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10" i="2" s="1"/>
  <c r="D7" i="2"/>
  <c r="Q6" i="2"/>
  <c r="P2" i="2"/>
  <c r="Y291" i="2" l="1"/>
  <c r="Y72" i="2"/>
  <c r="Y239" i="2"/>
  <c r="Y37" i="2"/>
  <c r="C528" i="2"/>
  <c r="Z61" i="2"/>
  <c r="BN61" i="2"/>
  <c r="Z68" i="2"/>
  <c r="Z75" i="2"/>
  <c r="BN75" i="2"/>
  <c r="Z89" i="2"/>
  <c r="BN89" i="2"/>
  <c r="BP98" i="2"/>
  <c r="Z120" i="2"/>
  <c r="BN120" i="2"/>
  <c r="Z126" i="2"/>
  <c r="BN126" i="2"/>
  <c r="Z137" i="2"/>
  <c r="BN137" i="2"/>
  <c r="BP137" i="2"/>
  <c r="Z164" i="2"/>
  <c r="BN164" i="2"/>
  <c r="Z178" i="2"/>
  <c r="BN178" i="2"/>
  <c r="Z211" i="2"/>
  <c r="BN211" i="2"/>
  <c r="Z215" i="2"/>
  <c r="BN215" i="2"/>
  <c r="Z228" i="2"/>
  <c r="BN228" i="2"/>
  <c r="Z257" i="2"/>
  <c r="BN257" i="2"/>
  <c r="Z267" i="2"/>
  <c r="BN267" i="2"/>
  <c r="Z273" i="2"/>
  <c r="BN273" i="2"/>
  <c r="Z280" i="2"/>
  <c r="Z281" i="2" s="1"/>
  <c r="Y281" i="2"/>
  <c r="Z295" i="2"/>
  <c r="Z314" i="2"/>
  <c r="Z337" i="2"/>
  <c r="Z351" i="2"/>
  <c r="Z352" i="2"/>
  <c r="Z361" i="2"/>
  <c r="Z365" i="2"/>
  <c r="BN365" i="2"/>
  <c r="Z370" i="2"/>
  <c r="Z371" i="2" s="1"/>
  <c r="Z382" i="2"/>
  <c r="Z383" i="2" s="1"/>
  <c r="BN382" i="2"/>
  <c r="Y384" i="2"/>
  <c r="Z403" i="2"/>
  <c r="BN403" i="2"/>
  <c r="Z406" i="2"/>
  <c r="BN406" i="2"/>
  <c r="Z434" i="2"/>
  <c r="Z435" i="2" s="1"/>
  <c r="Y435" i="2"/>
  <c r="Z448" i="2"/>
  <c r="BN448" i="2"/>
  <c r="Z467" i="2"/>
  <c r="BN467" i="2"/>
  <c r="Z474" i="2"/>
  <c r="BP484" i="2"/>
  <c r="H9" i="2"/>
  <c r="A10" i="2"/>
  <c r="Z313" i="2"/>
  <c r="BN313" i="2"/>
  <c r="X520" i="2"/>
  <c r="X518" i="2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Z243" i="2" s="1"/>
  <c r="BN247" i="2"/>
  <c r="Z247" i="2"/>
  <c r="Y261" i="2"/>
  <c r="Z258" i="2"/>
  <c r="BP274" i="2"/>
  <c r="BN274" i="2"/>
  <c r="Z274" i="2"/>
  <c r="Z276" i="2" s="1"/>
  <c r="BN294" i="2"/>
  <c r="Z294" i="2"/>
  <c r="BP298" i="2"/>
  <c r="BN298" i="2"/>
  <c r="Z298" i="2"/>
  <c r="Y325" i="2"/>
  <c r="BN323" i="2"/>
  <c r="Z323" i="2"/>
  <c r="Z324" i="2" s="1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Z139" i="2" s="1"/>
  <c r="BN138" i="2"/>
  <c r="Z143" i="2"/>
  <c r="Z144" i="2" s="1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Z238" i="2" s="1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Z362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Z477" i="2"/>
  <c r="Z252" i="2"/>
  <c r="Z179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15" i="2" s="1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Z418" i="2" s="1"/>
  <c r="BN429" i="2"/>
  <c r="Z442" i="2"/>
  <c r="Z450" i="2"/>
  <c r="Z460" i="2"/>
  <c r="Z470" i="2"/>
  <c r="Z490" i="2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2" i="2" s="1"/>
  <c r="Z95" i="2"/>
  <c r="Z27" i="2"/>
  <c r="Y44" i="2"/>
  <c r="Z52" i="2"/>
  <c r="Z62" i="2"/>
  <c r="Z121" i="2"/>
  <c r="Z123" i="2" s="1"/>
  <c r="Y135" i="2"/>
  <c r="Z169" i="2"/>
  <c r="Z173" i="2" s="1"/>
  <c r="Z192" i="2"/>
  <c r="Z194" i="2" s="1"/>
  <c r="Z202" i="2"/>
  <c r="Z205" i="2" s="1"/>
  <c r="Z212" i="2"/>
  <c r="Z217" i="2" s="1"/>
  <c r="Z284" i="2"/>
  <c r="Z285" i="2" s="1"/>
  <c r="Y319" i="2"/>
  <c r="Z331" i="2"/>
  <c r="Z366" i="2"/>
  <c r="Z367" i="2" s="1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Z357" i="2" s="1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Z332" i="2" s="1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Z58" i="2" l="1"/>
  <c r="Z32" i="2"/>
  <c r="Z310" i="2"/>
  <c r="Z493" i="2"/>
  <c r="X521" i="2"/>
  <c r="Y518" i="2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2" i="2"/>
  <c r="Z269" i="2"/>
  <c r="Z109" i="2"/>
  <c r="Z523" i="2" l="1"/>
  <c r="Y521" i="2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<sst xmlns="http://schemas.openxmlformats.org/spreadsheetml/2006/main" count="3898" uniqueCount="832">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</sst>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499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45834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8430</v>
      </c>
      <c r="Y313" s="55">
        <f>IFERROR(IF(X313="",0,CEILING((X313/$H313),1)*$H313),"")</f>
        <v>8431.7999999999993</v>
      </c>
      <c r="Z313" s="41">
        <f>IFERROR(IF(Y313=0,"",ROUNDUP(Y313/H313,0)*0.01898),"")</f>
        <v>20.517379999999999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8984.4346153846163</v>
      </c>
      <c r="BN313" s="78">
        <f>IFERROR(Y313*I313/H313,"0")</f>
        <v>8986.353000000001</v>
      </c>
      <c r="BO313" s="78">
        <f>IFERROR(1/J313*(X313/H313),"0")</f>
        <v>16.88701923076923</v>
      </c>
      <c r="BP313" s="78">
        <f>IFERROR(1/J313*(Y313/H313),"0")</f>
        <v>16.890625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1080.7692307692307</v>
      </c>
      <c r="Y318" s="43">
        <f>IFERROR(Y313/H313,"0")+IFERROR(Y314/H314,"0")+IFERROR(Y315/H315,"0")+IFERROR(Y316/H316,"0")+IFERROR(Y317/H317,"0")</f>
        <v>1081</v>
      </c>
      <c r="Z318" s="43">
        <f>IFERROR(IF(Z313="",0,Z313),"0")+IFERROR(IF(Z314="",0,Z314),"0")+IFERROR(IF(Z315="",0,Z315),"0")+IFERROR(IF(Z316="",0,Z316),"0")+IFERROR(IF(Z317="",0,Z317),"0")</f>
        <v>20.517379999999999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8430</v>
      </c>
      <c r="Y319" s="43">
        <f>IFERROR(SUM(Y313:Y317),"0")</f>
        <v>8431.7999999999993</v>
      </c>
      <c r="Z319" s="42"/>
      <c r="AA319" s="67"/>
      <c r="AB319" s="67"/>
      <c r="AC319" s="67"/>
    </row>
    <row r="320" spans="1:68" ht="14.25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customHeight="1" x14ac:dyDescent="0.25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7200</v>
      </c>
      <c r="Y353" s="55">
        <f t="shared" si="58"/>
        <v>7200</v>
      </c>
      <c r="Z353" s="41">
        <f>IFERROR(IF(Y353=0,"",ROUNDUP(Y353/H353,0)*0.02175),"")</f>
        <v>10.44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7430.4</v>
      </c>
      <c r="BN353" s="78">
        <f t="shared" si="60"/>
        <v>7430.4</v>
      </c>
      <c r="BO353" s="78">
        <f t="shared" si="61"/>
        <v>10</v>
      </c>
      <c r="BP353" s="78">
        <f t="shared" si="62"/>
        <v>10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480</v>
      </c>
      <c r="Y357" s="43">
        <f>IFERROR(Y350/H350,"0")+IFERROR(Y351/H351,"0")+IFERROR(Y352/H352,"0")+IFERROR(Y353/H353,"0")+IFERROR(Y354/H354,"0")+IFERROR(Y355/H355,"0")+IFERROR(Y356/H356,"0")</f>
        <v>480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10.44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7200</v>
      </c>
      <c r="Y358" s="43">
        <f>IFERROR(SUM(Y350:Y356),"0")</f>
        <v>7200</v>
      </c>
      <c r="Z358" s="42"/>
      <c r="AA358" s="67"/>
      <c r="AB358" s="67"/>
      <c r="AC358" s="67"/>
    </row>
    <row r="359" spans="1:68" ht="14.25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720</v>
      </c>
      <c r="Y360" s="55">
        <f>IFERROR(IF(X360="",0,CEILING((X360/$H360),1)*$H360),"")</f>
        <v>720</v>
      </c>
      <c r="Z360" s="41">
        <f>IFERROR(IF(Y360=0,"",ROUNDUP(Y360/H360,0)*0.02175),"")</f>
        <v>1.044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743.04000000000008</v>
      </c>
      <c r="BN360" s="78">
        <f>IFERROR(Y360*I360/H360,"0")</f>
        <v>743.04000000000008</v>
      </c>
      <c r="BO360" s="78">
        <f>IFERROR(1/J360*(X360/H360),"0")</f>
        <v>1</v>
      </c>
      <c r="BP360" s="78">
        <f>IFERROR(1/J360*(Y360/H360),"0")</f>
        <v>1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48</v>
      </c>
      <c r="Y362" s="43">
        <f>IFERROR(Y360/H360,"0")+IFERROR(Y361/H361,"0")</f>
        <v>48</v>
      </c>
      <c r="Z362" s="43">
        <f>IFERROR(IF(Z360="",0,Z360),"0")+IFERROR(IF(Z361="",0,Z361),"0")</f>
        <v>1.044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720</v>
      </c>
      <c r="Y363" s="43">
        <f>IFERROR(SUM(Y360:Y361),"0")</f>
        <v>720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1100</v>
      </c>
      <c r="Y442" s="55">
        <f t="shared" si="69"/>
        <v>1103.52</v>
      </c>
      <c r="Z442" s="41">
        <f t="shared" si="70"/>
        <v>2.4996399999999999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1175</v>
      </c>
      <c r="BN442" s="78">
        <f t="shared" si="72"/>
        <v>1178.76</v>
      </c>
      <c r="BO442" s="78">
        <f t="shared" si="73"/>
        <v>2.0032051282051282</v>
      </c>
      <c r="BP442" s="78">
        <f t="shared" si="74"/>
        <v>2.0096153846153846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550</v>
      </c>
      <c r="Y445" s="55">
        <f t="shared" si="69"/>
        <v>554.4</v>
      </c>
      <c r="Z445" s="41">
        <f t="shared" si="70"/>
        <v>1.2558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587.5</v>
      </c>
      <c r="BN445" s="78">
        <f t="shared" si="72"/>
        <v>592.19999999999993</v>
      </c>
      <c r="BO445" s="78">
        <f t="shared" si="73"/>
        <v>1.0016025641025641</v>
      </c>
      <c r="BP445" s="78">
        <f t="shared" si="74"/>
        <v>1.0096153846153846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312.5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314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3.7554400000000001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1650</v>
      </c>
      <c r="Y456" s="43">
        <f>IFERROR(SUM(Y440:Y454),"0")</f>
        <v>1657.92</v>
      </c>
      <c r="Z456" s="42"/>
      <c r="AA456" s="67"/>
      <c r="AB456" s="67"/>
      <c r="AC456" s="67"/>
    </row>
    <row r="457" spans="1:68" ht="14.25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18000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18009.72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18920.374615384615</v>
      </c>
      <c r="Y519" s="43">
        <f>IFERROR(SUM(BN22:BN515),"0")</f>
        <v>18930.753000000001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31</v>
      </c>
      <c r="Y520" s="44">
        <f>ROUNDUP(SUM(BP22:BP515),0)</f>
        <v>31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19695.374615384615</v>
      </c>
      <c r="Y521" s="43">
        <f>GrossWeightTotalR+PalletQtyTotalR*25</f>
        <v>19705.753000000001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1921.2692307692307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1923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35.756819999999998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8431.7999999999993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7920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1657.92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2025-06-24T08:01:45Z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