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4A527F6B-6C09-4F83-A617-FBECC3F5CD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AB528" i="1" s="1"/>
  <c r="X512" i="1"/>
  <c r="X511" i="1"/>
  <c r="BO510" i="1"/>
  <c r="BM510" i="1"/>
  <c r="Y510" i="1"/>
  <c r="BP510" i="1" s="1"/>
  <c r="BO509" i="1"/>
  <c r="BM509" i="1"/>
  <c r="Y509" i="1"/>
  <c r="BP509" i="1" s="1"/>
  <c r="BO508" i="1"/>
  <c r="BM508" i="1"/>
  <c r="Y508" i="1"/>
  <c r="BP508" i="1" s="1"/>
  <c r="BO507" i="1"/>
  <c r="BM507" i="1"/>
  <c r="Y507" i="1"/>
  <c r="Y512" i="1" s="1"/>
  <c r="X505" i="1"/>
  <c r="Y504" i="1"/>
  <c r="X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BP501" i="1"/>
  <c r="BO501" i="1"/>
  <c r="BN501" i="1"/>
  <c r="BM501" i="1"/>
  <c r="Z501" i="1"/>
  <c r="Z504" i="1" s="1"/>
  <c r="Y501" i="1"/>
  <c r="Y505" i="1" s="1"/>
  <c r="X499" i="1"/>
  <c r="X498" i="1"/>
  <c r="BO497" i="1"/>
  <c r="BM497" i="1"/>
  <c r="Y497" i="1"/>
  <c r="BP497" i="1" s="1"/>
  <c r="BO496" i="1"/>
  <c r="BM496" i="1"/>
  <c r="Y496" i="1"/>
  <c r="Y499" i="1" s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BP489" i="1"/>
  <c r="BO489" i="1"/>
  <c r="BN489" i="1"/>
  <c r="BM489" i="1"/>
  <c r="Z489" i="1"/>
  <c r="Z493" i="1" s="1"/>
  <c r="Y489" i="1"/>
  <c r="Y494" i="1" s="1"/>
  <c r="X487" i="1"/>
  <c r="X486" i="1"/>
  <c r="BO485" i="1"/>
  <c r="BM485" i="1"/>
  <c r="Y485" i="1"/>
  <c r="BP485" i="1" s="1"/>
  <c r="BO484" i="1"/>
  <c r="BM484" i="1"/>
  <c r="Y484" i="1"/>
  <c r="BP484" i="1" s="1"/>
  <c r="BO483" i="1"/>
  <c r="BM483" i="1"/>
  <c r="Y483" i="1"/>
  <c r="BP483" i="1" s="1"/>
  <c r="BO482" i="1"/>
  <c r="BM482" i="1"/>
  <c r="Y482" i="1"/>
  <c r="Y487" i="1" s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P475" i="1" s="1"/>
  <c r="P475" i="1"/>
  <c r="BP474" i="1"/>
  <c r="BO474" i="1"/>
  <c r="BN474" i="1"/>
  <c r="BM474" i="1"/>
  <c r="Z474" i="1"/>
  <c r="Y474" i="1"/>
  <c r="Y477" i="1" s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528" i="1" s="1"/>
  <c r="P434" i="1"/>
  <c r="X431" i="1"/>
  <c r="Y430" i="1"/>
  <c r="X430" i="1"/>
  <c r="BP429" i="1"/>
  <c r="BO429" i="1"/>
  <c r="BN429" i="1"/>
  <c r="BM429" i="1"/>
  <c r="Z429" i="1"/>
  <c r="Z430" i="1" s="1"/>
  <c r="Y429" i="1"/>
  <c r="X528" i="1" s="1"/>
  <c r="P429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X413" i="1"/>
  <c r="Y412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Y388" i="1" s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T528" i="1" s="1"/>
  <c r="P350" i="1"/>
  <c r="X346" i="1"/>
  <c r="X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S528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Y339" i="1" s="1"/>
  <c r="P335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5" i="1" s="1"/>
  <c r="P192" i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G528" i="1" s="1"/>
  <c r="P132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8" i="1" s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Y93" i="1" s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A9" i="1"/>
  <c r="A10" i="1" s="1"/>
  <c r="D7" i="1"/>
  <c r="Q6" i="1"/>
  <c r="P2" i="1"/>
  <c r="Z85" i="1" l="1"/>
  <c r="F9" i="1"/>
  <c r="J9" i="1"/>
  <c r="F10" i="1"/>
  <c r="Y24" i="1"/>
  <c r="Y32" i="1"/>
  <c r="Y44" i="1"/>
  <c r="Z52" i="1"/>
  <c r="BN52" i="1"/>
  <c r="Z54" i="1"/>
  <c r="BN54" i="1"/>
  <c r="Z56" i="1"/>
  <c r="BN56" i="1"/>
  <c r="BP62" i="1"/>
  <c r="BN62" i="1"/>
  <c r="Z62" i="1"/>
  <c r="BP70" i="1"/>
  <c r="BN70" i="1"/>
  <c r="Z70" i="1"/>
  <c r="Y81" i="1"/>
  <c r="BP74" i="1"/>
  <c r="BN74" i="1"/>
  <c r="Z74" i="1"/>
  <c r="Z80" i="1" s="1"/>
  <c r="BP78" i="1"/>
  <c r="BN78" i="1"/>
  <c r="Z78" i="1"/>
  <c r="Y85" i="1"/>
  <c r="BP91" i="1"/>
  <c r="BN91" i="1"/>
  <c r="Z91" i="1"/>
  <c r="BP96" i="1"/>
  <c r="BN96" i="1"/>
  <c r="Z96" i="1"/>
  <c r="Z101" i="1" s="1"/>
  <c r="BP100" i="1"/>
  <c r="BN100" i="1"/>
  <c r="Z100" i="1"/>
  <c r="Y102" i="1"/>
  <c r="Z173" i="1"/>
  <c r="Z243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Y59" i="1"/>
  <c r="Y58" i="1"/>
  <c r="BP64" i="1"/>
  <c r="BN64" i="1"/>
  <c r="Z64" i="1"/>
  <c r="Y66" i="1"/>
  <c r="Y71" i="1"/>
  <c r="BP68" i="1"/>
  <c r="BN68" i="1"/>
  <c r="Z68" i="1"/>
  <c r="Z71" i="1" s="1"/>
  <c r="BP76" i="1"/>
  <c r="BN76" i="1"/>
  <c r="Z76" i="1"/>
  <c r="Y80" i="1"/>
  <c r="BP84" i="1"/>
  <c r="BN84" i="1"/>
  <c r="Z84" i="1"/>
  <c r="Y86" i="1"/>
  <c r="E528" i="1"/>
  <c r="Y92" i="1"/>
  <c r="BP89" i="1"/>
  <c r="BN89" i="1"/>
  <c r="Z89" i="1"/>
  <c r="Z92" i="1" s="1"/>
  <c r="BP98" i="1"/>
  <c r="BN98" i="1"/>
  <c r="Z98" i="1"/>
  <c r="Y109" i="1"/>
  <c r="Y115" i="1"/>
  <c r="Y123" i="1"/>
  <c r="Y129" i="1"/>
  <c r="Y134" i="1"/>
  <c r="Y140" i="1"/>
  <c r="Y144" i="1"/>
  <c r="Y155" i="1"/>
  <c r="Y173" i="1"/>
  <c r="Y179" i="1"/>
  <c r="Y190" i="1"/>
  <c r="Y194" i="1"/>
  <c r="Y206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Y310" i="1"/>
  <c r="BP314" i="1"/>
  <c r="BN314" i="1"/>
  <c r="Z314" i="1"/>
  <c r="Z318" i="1" s="1"/>
  <c r="Y318" i="1"/>
  <c r="Z324" i="1"/>
  <c r="BP322" i="1"/>
  <c r="BN322" i="1"/>
  <c r="Z322" i="1"/>
  <c r="BP328" i="1"/>
  <c r="BN328" i="1"/>
  <c r="Z328" i="1"/>
  <c r="Z105" i="1"/>
  <c r="Z109" i="1" s="1"/>
  <c r="BN105" i="1"/>
  <c r="BP105" i="1"/>
  <c r="Z107" i="1"/>
  <c r="BN107" i="1"/>
  <c r="Y110" i="1"/>
  <c r="Z113" i="1"/>
  <c r="Z115" i="1" s="1"/>
  <c r="BN113" i="1"/>
  <c r="Z119" i="1"/>
  <c r="Z123" i="1" s="1"/>
  <c r="BN119" i="1"/>
  <c r="Z121" i="1"/>
  <c r="BN121" i="1"/>
  <c r="Z127" i="1"/>
  <c r="Z128" i="1" s="1"/>
  <c r="BN127" i="1"/>
  <c r="Z132" i="1"/>
  <c r="Z134" i="1" s="1"/>
  <c r="BN132" i="1"/>
  <c r="BP132" i="1"/>
  <c r="Y135" i="1"/>
  <c r="Z138" i="1"/>
  <c r="Z139" i="1" s="1"/>
  <c r="BN138" i="1"/>
  <c r="Z142" i="1"/>
  <c r="Z144" i="1" s="1"/>
  <c r="BN142" i="1"/>
  <c r="BP142" i="1"/>
  <c r="H528" i="1"/>
  <c r="Y150" i="1"/>
  <c r="Z153" i="1"/>
  <c r="Z155" i="1" s="1"/>
  <c r="BN153" i="1"/>
  <c r="I528" i="1"/>
  <c r="Y162" i="1"/>
  <c r="Z165" i="1"/>
  <c r="BN165" i="1"/>
  <c r="Z167" i="1"/>
  <c r="BN167" i="1"/>
  <c r="Z169" i="1"/>
  <c r="BN169" i="1"/>
  <c r="Z171" i="1"/>
  <c r="BN171" i="1"/>
  <c r="Z177" i="1"/>
  <c r="Z179" i="1" s="1"/>
  <c r="BN177" i="1"/>
  <c r="J528" i="1"/>
  <c r="Z188" i="1"/>
  <c r="Z189" i="1" s="1"/>
  <c r="BN188" i="1"/>
  <c r="Y189" i="1"/>
  <c r="Z192" i="1"/>
  <c r="Z194" i="1" s="1"/>
  <c r="BN192" i="1"/>
  <c r="BP192" i="1"/>
  <c r="Z198" i="1"/>
  <c r="Z205" i="1" s="1"/>
  <c r="BN198" i="1"/>
  <c r="Z200" i="1"/>
  <c r="BN200" i="1"/>
  <c r="Z202" i="1"/>
  <c r="BN202" i="1"/>
  <c r="Z204" i="1"/>
  <c r="BN204" i="1"/>
  <c r="Z208" i="1"/>
  <c r="Z217" i="1" s="1"/>
  <c r="BN208" i="1"/>
  <c r="BP208" i="1"/>
  <c r="Z210" i="1"/>
  <c r="BN210" i="1"/>
  <c r="Z212" i="1"/>
  <c r="BN212" i="1"/>
  <c r="BP214" i="1"/>
  <c r="BN214" i="1"/>
  <c r="Z214" i="1"/>
  <c r="Y222" i="1"/>
  <c r="BP227" i="1"/>
  <c r="BN227" i="1"/>
  <c r="Z227" i="1"/>
  <c r="Z233" i="1" s="1"/>
  <c r="BP231" i="1"/>
  <c r="BN231" i="1"/>
  <c r="Z231" i="1"/>
  <c r="Y238" i="1"/>
  <c r="Y243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Z269" i="1" s="1"/>
  <c r="BP268" i="1"/>
  <c r="BN268" i="1"/>
  <c r="Z268" i="1"/>
  <c r="Y270" i="1"/>
  <c r="O528" i="1"/>
  <c r="Y276" i="1"/>
  <c r="BP273" i="1"/>
  <c r="BN273" i="1"/>
  <c r="Z273" i="1"/>
  <c r="BP296" i="1"/>
  <c r="BN296" i="1"/>
  <c r="Z296" i="1"/>
  <c r="Y300" i="1"/>
  <c r="BP304" i="1"/>
  <c r="BN304" i="1"/>
  <c r="Z304" i="1"/>
  <c r="BP308" i="1"/>
  <c r="BN308" i="1"/>
  <c r="Z308" i="1"/>
  <c r="Z310" i="1" s="1"/>
  <c r="Y319" i="1"/>
  <c r="BP316" i="1"/>
  <c r="BN316" i="1"/>
  <c r="Z316" i="1"/>
  <c r="Y325" i="1"/>
  <c r="Y324" i="1"/>
  <c r="Y333" i="1"/>
  <c r="Y332" i="1"/>
  <c r="BP327" i="1"/>
  <c r="BN327" i="1"/>
  <c r="Z327" i="1"/>
  <c r="K528" i="1"/>
  <c r="Y234" i="1"/>
  <c r="Z329" i="1"/>
  <c r="BN329" i="1"/>
  <c r="Z331" i="1"/>
  <c r="BN331" i="1"/>
  <c r="Z335" i="1"/>
  <c r="BN335" i="1"/>
  <c r="BP335" i="1"/>
  <c r="Z337" i="1"/>
  <c r="BN337" i="1"/>
  <c r="Y338" i="1"/>
  <c r="Z342" i="1"/>
  <c r="BN342" i="1"/>
  <c r="BP342" i="1"/>
  <c r="Z344" i="1"/>
  <c r="BN344" i="1"/>
  <c r="Y345" i="1"/>
  <c r="Z350" i="1"/>
  <c r="BN350" i="1"/>
  <c r="BP350" i="1"/>
  <c r="Z352" i="1"/>
  <c r="BN352" i="1"/>
  <c r="Z354" i="1"/>
  <c r="BN354" i="1"/>
  <c r="Z356" i="1"/>
  <c r="BN356" i="1"/>
  <c r="Y357" i="1"/>
  <c r="Z360" i="1"/>
  <c r="Z362" i="1" s="1"/>
  <c r="BN360" i="1"/>
  <c r="BP360" i="1"/>
  <c r="BP376" i="1"/>
  <c r="BN376" i="1"/>
  <c r="Z376" i="1"/>
  <c r="BP398" i="1"/>
  <c r="BN398" i="1"/>
  <c r="Z398" i="1"/>
  <c r="BP402" i="1"/>
  <c r="BN402" i="1"/>
  <c r="Z402" i="1"/>
  <c r="Z407" i="1" s="1"/>
  <c r="BP406" i="1"/>
  <c r="BN406" i="1"/>
  <c r="Z406" i="1"/>
  <c r="Y408" i="1"/>
  <c r="Y413" i="1"/>
  <c r="BP410" i="1"/>
  <c r="BN410" i="1"/>
  <c r="Z410" i="1"/>
  <c r="Z412" i="1" s="1"/>
  <c r="BP423" i="1"/>
  <c r="BN423" i="1"/>
  <c r="Z423" i="1"/>
  <c r="BP444" i="1"/>
  <c r="BN444" i="1"/>
  <c r="Z444" i="1"/>
  <c r="BP448" i="1"/>
  <c r="BN448" i="1"/>
  <c r="Z448" i="1"/>
  <c r="BP453" i="1"/>
  <c r="BN453" i="1"/>
  <c r="Z453" i="1"/>
  <c r="Y346" i="1"/>
  <c r="Y358" i="1"/>
  <c r="Y363" i="1"/>
  <c r="Y368" i="1"/>
  <c r="BP365" i="1"/>
  <c r="BN365" i="1"/>
  <c r="Z365" i="1"/>
  <c r="Z367" i="1" s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Z388" i="1" s="1"/>
  <c r="BP400" i="1"/>
  <c r="BN400" i="1"/>
  <c r="Z400" i="1"/>
  <c r="BP404" i="1"/>
  <c r="BN404" i="1"/>
  <c r="Z404" i="1"/>
  <c r="BP417" i="1"/>
  <c r="BN417" i="1"/>
  <c r="Z417" i="1"/>
  <c r="Z418" i="1" s="1"/>
  <c r="Y419" i="1"/>
  <c r="Y426" i="1"/>
  <c r="BP421" i="1"/>
  <c r="BN421" i="1"/>
  <c r="Z421" i="1"/>
  <c r="Z425" i="1" s="1"/>
  <c r="Y425" i="1"/>
  <c r="BP441" i="1"/>
  <c r="BN441" i="1"/>
  <c r="Z441" i="1"/>
  <c r="BP446" i="1"/>
  <c r="BN446" i="1"/>
  <c r="Z446" i="1"/>
  <c r="Z455" i="1" s="1"/>
  <c r="BP451" i="1"/>
  <c r="BN451" i="1"/>
  <c r="Z451" i="1"/>
  <c r="BP465" i="1"/>
  <c r="BN465" i="1"/>
  <c r="Z465" i="1"/>
  <c r="BP469" i="1"/>
  <c r="BN469" i="1"/>
  <c r="Z469" i="1"/>
  <c r="Z471" i="1" s="1"/>
  <c r="U528" i="1"/>
  <c r="Y379" i="1"/>
  <c r="V528" i="1"/>
  <c r="Y407" i="1"/>
  <c r="W528" i="1"/>
  <c r="Y418" i="1"/>
  <c r="Y431" i="1"/>
  <c r="Y436" i="1"/>
  <c r="Z528" i="1"/>
  <c r="Y456" i="1"/>
  <c r="Y455" i="1"/>
  <c r="Z461" i="1"/>
  <c r="BP459" i="1"/>
  <c r="BN459" i="1"/>
  <c r="Z459" i="1"/>
  <c r="Y472" i="1"/>
  <c r="BP467" i="1"/>
  <c r="BN467" i="1"/>
  <c r="Z467" i="1"/>
  <c r="Y471" i="1"/>
  <c r="Z475" i="1"/>
  <c r="Z477" i="1" s="1"/>
  <c r="BN475" i="1"/>
  <c r="Y478" i="1"/>
  <c r="Z482" i="1"/>
  <c r="BN482" i="1"/>
  <c r="BP482" i="1"/>
  <c r="Z483" i="1"/>
  <c r="BN483" i="1"/>
  <c r="Z484" i="1"/>
  <c r="BN484" i="1"/>
  <c r="Z485" i="1"/>
  <c r="BN485" i="1"/>
  <c r="Y486" i="1"/>
  <c r="Z496" i="1"/>
  <c r="BN496" i="1"/>
  <c r="BP496" i="1"/>
  <c r="Z497" i="1"/>
  <c r="BN497" i="1"/>
  <c r="Y498" i="1"/>
  <c r="Z507" i="1"/>
  <c r="BN507" i="1"/>
  <c r="BP507" i="1"/>
  <c r="Z508" i="1"/>
  <c r="BN508" i="1"/>
  <c r="Z509" i="1"/>
  <c r="BN509" i="1"/>
  <c r="Z510" i="1"/>
  <c r="BN510" i="1"/>
  <c r="Y511" i="1"/>
  <c r="Y517" i="1"/>
  <c r="AA528" i="1"/>
  <c r="Z515" i="1"/>
  <c r="Z516" i="1" s="1"/>
  <c r="BN515" i="1"/>
  <c r="BP515" i="1"/>
  <c r="Y516" i="1"/>
  <c r="Z379" i="1" l="1"/>
  <c r="Z252" i="1"/>
  <c r="Y520" i="1"/>
  <c r="Y518" i="1"/>
  <c r="Z511" i="1"/>
  <c r="Z498" i="1"/>
  <c r="Z486" i="1"/>
  <c r="Z357" i="1"/>
  <c r="Z345" i="1"/>
  <c r="Z338" i="1"/>
  <c r="Z332" i="1"/>
  <c r="Z276" i="1"/>
  <c r="Z261" i="1"/>
  <c r="Z300" i="1"/>
  <c r="Z32" i="1"/>
  <c r="Z523" i="1" s="1"/>
  <c r="Y522" i="1"/>
  <c r="Y519" i="1"/>
  <c r="Z65" i="1"/>
  <c r="Z58" i="1"/>
  <c r="Y521" i="1" l="1"/>
</calcChain>
</file>

<file path=xl/sharedStrings.xml><?xml version="1.0" encoding="utf-8"?>
<sst xmlns="http://schemas.openxmlformats.org/spreadsheetml/2006/main" count="2343" uniqueCount="831">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</sst>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3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45834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Четверг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60</v>
      </c>
      <c r="Y53" s="584">
        <f t="shared" si="6"/>
        <v>64.800000000000011</v>
      </c>
      <c r="Z53" s="36">
        <f>IFERROR(IF(Y53=0,"",ROUNDUP(Y53/H53,0)*0.01898),"")</f>
        <v>0.11388000000000001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62.416666666666657</v>
      </c>
      <c r="BN53" s="64">
        <f t="shared" si="8"/>
        <v>67.410000000000011</v>
      </c>
      <c r="BO53" s="64">
        <f t="shared" si="9"/>
        <v>8.6805555555555552E-2</v>
      </c>
      <c r="BP53" s="64">
        <f t="shared" si="10"/>
        <v>9.3750000000000014E-2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5.5555555555555554</v>
      </c>
      <c r="Y58" s="585">
        <f>IFERROR(Y52/H52,"0")+IFERROR(Y53/H53,"0")+IFERROR(Y54/H54,"0")+IFERROR(Y55/H55,"0")+IFERROR(Y56/H56,"0")+IFERROR(Y57/H57,"0")</f>
        <v>6.0000000000000009</v>
      </c>
      <c r="Z58" s="585">
        <f>IFERROR(IF(Z52="",0,Z52),"0")+IFERROR(IF(Z53="",0,Z53),"0")+IFERROR(IF(Z54="",0,Z54),"0")+IFERROR(IF(Z55="",0,Z55),"0")+IFERROR(IF(Z56="",0,Z56),"0")+IFERROR(IF(Z57="",0,Z57),"0")</f>
        <v>0.11388000000000001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60</v>
      </c>
      <c r="Y59" s="585">
        <f>IFERROR(SUM(Y52:Y57),"0")</f>
        <v>64.800000000000011</v>
      </c>
      <c r="Z59" s="37"/>
      <c r="AA59" s="586"/>
      <c r="AB59" s="586"/>
      <c r="AC59" s="586"/>
    </row>
    <row r="60" spans="1:68" ht="14.25" customHeight="1" x14ac:dyDescent="0.25">
      <c r="A60" s="596" t="s">
        <v>139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174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181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43" t="s">
        <v>204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139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150</v>
      </c>
      <c r="Y118" s="584">
        <f>IFERROR(IF(X118="",0,CEILING((X118/$H118),1)*$H118),"")</f>
        <v>153.9</v>
      </c>
      <c r="Z118" s="36">
        <f>IFERROR(IF(Y118=0,"",ROUNDUP(Y118/H118,0)*0.01898),"")</f>
        <v>0.36062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159.49999999999997</v>
      </c>
      <c r="BN118" s="64">
        <f>IFERROR(Y118*I118/H118,"0")</f>
        <v>163.64700000000002</v>
      </c>
      <c r="BO118" s="64">
        <f>IFERROR(1/J118*(X118/H118),"0")</f>
        <v>0.28935185185185186</v>
      </c>
      <c r="BP118" s="64">
        <f>IFERROR(1/J118*(Y118/H118),"0")</f>
        <v>0.296875</v>
      </c>
    </row>
    <row r="119" spans="1:68" ht="27" customHeight="1" x14ac:dyDescent="0.25">
      <c r="A119" s="54" t="s">
        <v>221</v>
      </c>
      <c r="B119" s="54" t="s">
        <v>224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18.518518518518519</v>
      </c>
      <c r="Y123" s="585">
        <f>IFERROR(Y118/H118,"0")+IFERROR(Y119/H119,"0")+IFERROR(Y120/H120,"0")+IFERROR(Y121/H121,"0")+IFERROR(Y122/H122,"0")</f>
        <v>19</v>
      </c>
      <c r="Z123" s="585">
        <f>IFERROR(IF(Z118="",0,Z118),"0")+IFERROR(IF(Z119="",0,Z119),"0")+IFERROR(IF(Z120="",0,Z120),"0")+IFERROR(IF(Z121="",0,Z121),"0")+IFERROR(IF(Z122="",0,Z122),"0")</f>
        <v>0.36062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150</v>
      </c>
      <c r="Y124" s="585">
        <f>IFERROR(SUM(Y118:Y122),"0")</f>
        <v>153.9</v>
      </c>
      <c r="Z124" s="37"/>
      <c r="AA124" s="586"/>
      <c r="AB124" s="586"/>
      <c r="AC124" s="586"/>
    </row>
    <row r="125" spans="1:68" ht="14.25" customHeight="1" x14ac:dyDescent="0.25">
      <c r="A125" s="596" t="s">
        <v>174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239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263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264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139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301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304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139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customHeight="1" x14ac:dyDescent="0.25">
      <c r="A219" s="596" t="s">
        <v>174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365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139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388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6" t="s">
        <v>391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394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4" t="s">
        <v>400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408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424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435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437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447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454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459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174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35</v>
      </c>
      <c r="Y322" s="584">
        <f>IFERROR(IF(X322="",0,CEILING((X322/$H322),1)*$H322),"")</f>
        <v>39</v>
      </c>
      <c r="Z322" s="36">
        <f>IFERROR(IF(Y322=0,"",ROUNDUP(Y322/H322,0)*0.01898),"")</f>
        <v>9.4899999999999998E-2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37.328846153846158</v>
      </c>
      <c r="BN322" s="64">
        <f>IFERROR(Y322*I322/H322,"0")</f>
        <v>41.595000000000006</v>
      </c>
      <c r="BO322" s="64">
        <f>IFERROR(1/J322*(X322/H322),"0")</f>
        <v>7.0112179487179488E-2</v>
      </c>
      <c r="BP322" s="64">
        <f>IFERROR(1/J322*(Y322/H322),"0")</f>
        <v>7.8125E-2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4.4871794871794872</v>
      </c>
      <c r="Y324" s="585">
        <f>IFERROR(Y321/H321,"0")+IFERROR(Y322/H322,"0")+IFERROR(Y323/H323,"0")</f>
        <v>5</v>
      </c>
      <c r="Z324" s="585">
        <f>IFERROR(IF(Z321="",0,Z321),"0")+IFERROR(IF(Z322="",0,Z322),"0")+IFERROR(IF(Z323="",0,Z323),"0")</f>
        <v>9.4899999999999998E-2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35</v>
      </c>
      <c r="Y325" s="585">
        <f>IFERROR(SUM(Y321:Y323),"0")</f>
        <v>39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300</v>
      </c>
      <c r="Y350" s="584">
        <f t="shared" ref="Y350:Y356" si="58">IFERROR(IF(X350="",0,CEILING((X350/$H350),1)*$H350),"")</f>
        <v>300</v>
      </c>
      <c r="Z350" s="36">
        <f>IFERROR(IF(Y350=0,"",ROUNDUP(Y350/H350,0)*0.02175),"")</f>
        <v>0.43499999999999994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309.60000000000002</v>
      </c>
      <c r="BN350" s="64">
        <f t="shared" ref="BN350:BN356" si="60">IFERROR(Y350*I350/H350,"0")</f>
        <v>309.60000000000002</v>
      </c>
      <c r="BO350" s="64">
        <f t="shared" ref="BO350:BO356" si="61">IFERROR(1/J350*(X350/H350),"0")</f>
        <v>0.41666666666666663</v>
      </c>
      <c r="BP350" s="64">
        <f t="shared" ref="BP350:BP356" si="62">IFERROR(1/J350*(Y350/H350),"0")</f>
        <v>0.41666666666666663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100</v>
      </c>
      <c r="Y351" s="584">
        <f t="shared" si="58"/>
        <v>105</v>
      </c>
      <c r="Z351" s="36">
        <f>IFERROR(IF(Y351=0,"",ROUNDUP(Y351/H351,0)*0.02175),"")</f>
        <v>0.15225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103.2</v>
      </c>
      <c r="BN351" s="64">
        <f t="shared" si="60"/>
        <v>108.36</v>
      </c>
      <c r="BO351" s="64">
        <f t="shared" si="61"/>
        <v>0.1388888888888889</v>
      </c>
      <c r="BP351" s="64">
        <f t="shared" si="62"/>
        <v>0.14583333333333331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125</v>
      </c>
      <c r="M352" s="33" t="s">
        <v>68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300</v>
      </c>
      <c r="Y352" s="584">
        <f t="shared" si="58"/>
        <v>300</v>
      </c>
      <c r="Z352" s="36">
        <f>IFERROR(IF(Y352=0,"",ROUNDUP(Y352/H352,0)*0.02175),"")</f>
        <v>0.43499999999999994</v>
      </c>
      <c r="AA352" s="56"/>
      <c r="AB352" s="57"/>
      <c r="AC352" s="407" t="s">
        <v>565</v>
      </c>
      <c r="AG352" s="64"/>
      <c r="AJ352" s="68" t="s">
        <v>127</v>
      </c>
      <c r="AK352" s="68">
        <v>720</v>
      </c>
      <c r="BB352" s="408" t="s">
        <v>1</v>
      </c>
      <c r="BM352" s="64">
        <f t="shared" si="59"/>
        <v>309.60000000000002</v>
      </c>
      <c r="BN352" s="64">
        <f t="shared" si="60"/>
        <v>309.60000000000002</v>
      </c>
      <c r="BO352" s="64">
        <f t="shared" si="61"/>
        <v>0.41666666666666663</v>
      </c>
      <c r="BP352" s="64">
        <f t="shared" si="62"/>
        <v>0.41666666666666663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46.666666666666671</v>
      </c>
      <c r="Y357" s="585">
        <f>IFERROR(Y350/H350,"0")+IFERROR(Y351/H351,"0")+IFERROR(Y352/H352,"0")+IFERROR(Y353/H353,"0")+IFERROR(Y354/H354,"0")+IFERROR(Y355/H355,"0")+IFERROR(Y356/H356,"0")</f>
        <v>47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1.0222499999999999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700</v>
      </c>
      <c r="Y358" s="585">
        <f>IFERROR(SUM(Y350:Y356),"0")</f>
        <v>705</v>
      </c>
      <c r="Z358" s="37"/>
      <c r="AA358" s="586"/>
      <c r="AB358" s="586"/>
      <c r="AC358" s="586"/>
    </row>
    <row r="359" spans="1:68" ht="14.25" customHeight="1" x14ac:dyDescent="0.25">
      <c r="A359" s="596" t="s">
        <v>139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180</v>
      </c>
      <c r="Y360" s="584">
        <f>IFERROR(IF(X360="",0,CEILING((X360/$H360),1)*$H360),"")</f>
        <v>180</v>
      </c>
      <c r="Z360" s="36">
        <f>IFERROR(IF(Y360=0,"",ROUNDUP(Y360/H360,0)*0.02175),"")</f>
        <v>0.26100000000000001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185.76000000000002</v>
      </c>
      <c r="BN360" s="64">
        <f>IFERROR(Y360*I360/H360,"0")</f>
        <v>185.76000000000002</v>
      </c>
      <c r="BO360" s="64">
        <f>IFERROR(1/J360*(X360/H360),"0")</f>
        <v>0.25</v>
      </c>
      <c r="BP360" s="64">
        <f>IFERROR(1/J360*(Y360/H360),"0")</f>
        <v>0.25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12</v>
      </c>
      <c r="Y362" s="585">
        <f>IFERROR(Y360/H360,"0")+IFERROR(Y361/H361,"0")</f>
        <v>12</v>
      </c>
      <c r="Z362" s="585">
        <f>IFERROR(IF(Z360="",0,Z360),"0")+IFERROR(IF(Z361="",0,Z361),"0")</f>
        <v>0.26100000000000001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180</v>
      </c>
      <c r="Y363" s="585">
        <f>IFERROR(SUM(Y360:Y361),"0")</f>
        <v>180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174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400</v>
      </c>
      <c r="Y386" s="584">
        <f>IFERROR(IF(X386="",0,CEILING((X386/$H386),1)*$H386),"")</f>
        <v>405</v>
      </c>
      <c r="Z386" s="36">
        <f>IFERROR(IF(Y386=0,"",ROUNDUP(Y386/H386,0)*0.01898),"")</f>
        <v>0.85409999999999997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423.06666666666666</v>
      </c>
      <c r="BN386" s="64">
        <f>IFERROR(Y386*I386/H386,"0")</f>
        <v>428.35500000000002</v>
      </c>
      <c r="BO386" s="64">
        <f>IFERROR(1/J386*(X386/H386),"0")</f>
        <v>0.69444444444444442</v>
      </c>
      <c r="BP386" s="64">
        <f>IFERROR(1/J386*(Y386/H386),"0")</f>
        <v>0.703125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44.444444444444443</v>
      </c>
      <c r="Y388" s="585">
        <f>IFERROR(Y386/H386,"0")+IFERROR(Y387/H387,"0")</f>
        <v>45</v>
      </c>
      <c r="Z388" s="585">
        <f>IFERROR(IF(Z386="",0,Z386),"0")+IFERROR(IF(Z387="",0,Z387),"0")</f>
        <v>0.85409999999999997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400</v>
      </c>
      <c r="Y389" s="585">
        <f>IFERROR(SUM(Y386:Y387),"0")</f>
        <v>405</v>
      </c>
      <c r="Z389" s="37"/>
      <c r="AA389" s="586"/>
      <c r="AB389" s="586"/>
      <c r="AC389" s="586"/>
    </row>
    <row r="390" spans="1:68" ht="14.25" customHeight="1" x14ac:dyDescent="0.25">
      <c r="A390" s="596" t="s">
        <v>174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139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270</v>
      </c>
      <c r="Y442" s="584">
        <f t="shared" si="69"/>
        <v>274.56</v>
      </c>
      <c r="Z442" s="36">
        <f t="shared" si="70"/>
        <v>0.62192000000000003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288.40909090909088</v>
      </c>
      <c r="BN442" s="64">
        <f t="shared" si="72"/>
        <v>293.27999999999997</v>
      </c>
      <c r="BO442" s="64">
        <f t="shared" si="73"/>
        <v>0.49169580419580416</v>
      </c>
      <c r="BP442" s="64">
        <f t="shared" si="74"/>
        <v>0.5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400</v>
      </c>
      <c r="Y445" s="584">
        <f t="shared" si="69"/>
        <v>401.28000000000003</v>
      </c>
      <c r="Z445" s="36">
        <f t="shared" si="70"/>
        <v>0.90895999999999999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427.27272727272725</v>
      </c>
      <c r="BN445" s="64">
        <f t="shared" si="72"/>
        <v>428.64</v>
      </c>
      <c r="BO445" s="64">
        <f t="shared" si="73"/>
        <v>0.72843822843822836</v>
      </c>
      <c r="BP445" s="64">
        <f t="shared" si="74"/>
        <v>0.73076923076923084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126.89393939393938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128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1.53088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670</v>
      </c>
      <c r="Y456" s="585">
        <f>IFERROR(SUM(Y440:Y454),"0")</f>
        <v>675.84</v>
      </c>
      <c r="Z456" s="37"/>
      <c r="AA456" s="586"/>
      <c r="AB456" s="586"/>
      <c r="AC456" s="586"/>
    </row>
    <row r="457" spans="1:68" ht="14.25" customHeight="1" x14ac:dyDescent="0.25">
      <c r="A457" s="596" t="s">
        <v>139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300</v>
      </c>
      <c r="Y458" s="584">
        <f>IFERROR(IF(X458="",0,CEILING((X458/$H458),1)*$H458),"")</f>
        <v>300.96000000000004</v>
      </c>
      <c r="Z458" s="36">
        <f>IFERROR(IF(Y458=0,"",ROUNDUP(Y458/H458,0)*0.01196),"")</f>
        <v>0.68171999999999999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320.45454545454544</v>
      </c>
      <c r="BN458" s="64">
        <f>IFERROR(Y458*I458/H458,"0")</f>
        <v>321.48</v>
      </c>
      <c r="BO458" s="64">
        <f>IFERROR(1/J458*(X458/H458),"0")</f>
        <v>0.54632867132867136</v>
      </c>
      <c r="BP458" s="64">
        <f>IFERROR(1/J458*(Y458/H458),"0")</f>
        <v>0.54807692307692313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56.818181818181813</v>
      </c>
      <c r="Y461" s="585">
        <f>IFERROR(Y458/H458,"0")+IFERROR(Y459/H459,"0")+IFERROR(Y460/H460,"0")</f>
        <v>57.000000000000007</v>
      </c>
      <c r="Z461" s="585">
        <f>IFERROR(IF(Z458="",0,Z458),"0")+IFERROR(IF(Z459="",0,Z459),"0")+IFERROR(IF(Z460="",0,Z460),"0")</f>
        <v>0.68171999999999999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300</v>
      </c>
      <c r="Y462" s="585">
        <f>IFERROR(SUM(Y458:Y460),"0")</f>
        <v>300.96000000000004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80</v>
      </c>
      <c r="Y464" s="584">
        <f t="shared" ref="Y464:Y470" si="75">IFERROR(IF(X464="",0,CEILING((X464/$H464),1)*$H464),"")</f>
        <v>84.48</v>
      </c>
      <c r="Z464" s="36">
        <f>IFERROR(IF(Y464=0,"",ROUNDUP(Y464/H464,0)*0.01196),"")</f>
        <v>0.19136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85.454545454545453</v>
      </c>
      <c r="BN464" s="64">
        <f t="shared" ref="BN464:BN470" si="77">IFERROR(Y464*I464/H464,"0")</f>
        <v>90.24</v>
      </c>
      <c r="BO464" s="64">
        <f t="shared" ref="BO464:BO470" si="78">IFERROR(1/J464*(X464/H464),"0")</f>
        <v>0.14568764568764569</v>
      </c>
      <c r="BP464" s="64">
        <f t="shared" ref="BP464:BP470" si="79">IFERROR(1/J464*(Y464/H464),"0")</f>
        <v>0.15384615384615385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150</v>
      </c>
      <c r="Y466" s="584">
        <f t="shared" si="75"/>
        <v>153.12</v>
      </c>
      <c r="Z466" s="36">
        <f>IFERROR(IF(Y466=0,"",ROUNDUP(Y466/H466,0)*0.01196),"")</f>
        <v>0.34683999999999998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160.22727272727272</v>
      </c>
      <c r="BN466" s="64">
        <f t="shared" si="77"/>
        <v>163.56</v>
      </c>
      <c r="BO466" s="64">
        <f t="shared" si="78"/>
        <v>0.27316433566433568</v>
      </c>
      <c r="BP466" s="64">
        <f t="shared" si="79"/>
        <v>0.27884615384615385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43.560606060606055</v>
      </c>
      <c r="Y471" s="585">
        <f>IFERROR(Y464/H464,"0")+IFERROR(Y465/H465,"0")+IFERROR(Y466/H466,"0")+IFERROR(Y467/H467,"0")+IFERROR(Y468/H468,"0")+IFERROR(Y469/H469,"0")+IFERROR(Y470/H470,"0")</f>
        <v>45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0.53820000000000001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230</v>
      </c>
      <c r="Y472" s="585">
        <f>IFERROR(SUM(Y464:Y470),"0")</f>
        <v>237.60000000000002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139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174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788</v>
      </c>
      <c r="B507" s="54" t="s">
        <v>789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790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793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794</v>
      </c>
      <c r="B509" s="54" t="s">
        <v>795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796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794</v>
      </c>
      <c r="B510" s="54" t="s">
        <v>798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799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800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139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801</v>
      </c>
      <c r="B515" s="54" t="s">
        <v>802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803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805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2725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2762.1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806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2872.2903613053609</v>
      </c>
      <c r="Y519" s="585">
        <f>IFERROR(SUM(BN22:BN515),"0")</f>
        <v>2911.527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807</v>
      </c>
      <c r="Q520" s="716"/>
      <c r="R520" s="716"/>
      <c r="S520" s="716"/>
      <c r="T520" s="716"/>
      <c r="U520" s="716"/>
      <c r="V520" s="717"/>
      <c r="W520" s="37" t="s">
        <v>808</v>
      </c>
      <c r="X520" s="38">
        <f>ROUNDUP(SUM(BO22:BO515),0)</f>
        <v>5</v>
      </c>
      <c r="Y520" s="38">
        <f>ROUNDUP(SUM(BP22:BP515),0)</f>
        <v>5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809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2997.2903613053609</v>
      </c>
      <c r="Y521" s="585">
        <f>GrossWeightTotalR+PalletQtyTotalR*25</f>
        <v>3036.527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810</v>
      </c>
      <c r="Q522" s="716"/>
      <c r="R522" s="716"/>
      <c r="S522" s="716"/>
      <c r="T522" s="716"/>
      <c r="U522" s="716"/>
      <c r="V522" s="717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358.94509194509192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364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811</v>
      </c>
      <c r="Q523" s="716"/>
      <c r="R523" s="716"/>
      <c r="S523" s="716"/>
      <c r="T523" s="716"/>
      <c r="U523" s="716"/>
      <c r="V523" s="717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5.4575500000000003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263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814</v>
      </c>
      <c r="B526" s="593" t="s">
        <v>63</v>
      </c>
      <c r="C526" s="593" t="s">
        <v>102</v>
      </c>
      <c r="D526" s="593" t="s">
        <v>119</v>
      </c>
      <c r="E526" s="593" t="s">
        <v>181</v>
      </c>
      <c r="F526" s="593" t="s">
        <v>204</v>
      </c>
      <c r="G526" s="593" t="s">
        <v>239</v>
      </c>
      <c r="H526" s="593" t="s">
        <v>101</v>
      </c>
      <c r="I526" s="593" t="s">
        <v>264</v>
      </c>
      <c r="J526" s="593" t="s">
        <v>304</v>
      </c>
      <c r="K526" s="593" t="s">
        <v>365</v>
      </c>
      <c r="L526" s="593" t="s">
        <v>408</v>
      </c>
      <c r="M526" s="593" t="s">
        <v>424</v>
      </c>
      <c r="N526" s="581"/>
      <c r="O526" s="593" t="s">
        <v>437</v>
      </c>
      <c r="P526" s="593" t="s">
        <v>447</v>
      </c>
      <c r="Q526" s="593" t="s">
        <v>454</v>
      </c>
      <c r="R526" s="593" t="s">
        <v>459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800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64.800000000000011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153.9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39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885</v>
      </c>
      <c r="U528" s="46">
        <f>IFERROR(Y375*1,"0")+IFERROR(Y376*1,"0")+IFERROR(Y377*1,"0")+IFERROR(Y378*1,"0")+IFERROR(Y382*1,"0")+IFERROR(Y386*1,"0")+IFERROR(Y387*1,"0")+IFERROR(Y391*1,"0")</f>
        <v>405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1214.4000000000001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2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2025-06-24T07:16:29Z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