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3625DB88-700A-4F27-82D0-6213723803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8" i="1" l="1"/>
  <c r="X517" i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2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X520" i="1" s="1"/>
  <c r="BM22" i="1"/>
  <c r="Y22" i="1"/>
  <c r="H10" i="1"/>
  <c r="F10" i="1"/>
  <c r="J9" i="1"/>
  <c r="F9" i="1"/>
  <c r="A9" i="1"/>
  <c r="A10" i="1" s="1"/>
  <c r="D7" i="1"/>
  <c r="Q6" i="1"/>
  <c r="P2" i="1"/>
  <c r="B528" i="1" l="1"/>
  <c r="Y23" i="1"/>
  <c r="BP22" i="1"/>
  <c r="BN22" i="1"/>
  <c r="Z22" i="1"/>
  <c r="Z23" i="1" s="1"/>
  <c r="Y24" i="1"/>
  <c r="BP30" i="1"/>
  <c r="BN30" i="1"/>
  <c r="Z30" i="1"/>
  <c r="BP53" i="1"/>
  <c r="BN53" i="1"/>
  <c r="Z53" i="1"/>
  <c r="Z58" i="1" s="1"/>
  <c r="D528" i="1"/>
  <c r="BP57" i="1"/>
  <c r="BN57" i="1"/>
  <c r="Z57" i="1"/>
  <c r="Y59" i="1"/>
  <c r="Y66" i="1"/>
  <c r="BP61" i="1"/>
  <c r="BN61" i="1"/>
  <c r="Z61" i="1"/>
  <c r="Y65" i="1"/>
  <c r="Z71" i="1"/>
  <c r="BP69" i="1"/>
  <c r="BN69" i="1"/>
  <c r="Z69" i="1"/>
  <c r="BP77" i="1"/>
  <c r="BN77" i="1"/>
  <c r="Z77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BP143" i="1"/>
  <c r="BN143" i="1"/>
  <c r="Z143" i="1"/>
  <c r="Z144" i="1" s="1"/>
  <c r="Y145" i="1"/>
  <c r="H528" i="1"/>
  <c r="Y149" i="1"/>
  <c r="BP148" i="1"/>
  <c r="BN148" i="1"/>
  <c r="Z148" i="1"/>
  <c r="Z149" i="1" s="1"/>
  <c r="Y150" i="1"/>
  <c r="Y155" i="1"/>
  <c r="BP152" i="1"/>
  <c r="BN152" i="1"/>
  <c r="Z152" i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8" i="1"/>
  <c r="Y190" i="1"/>
  <c r="BP187" i="1"/>
  <c r="BN187" i="1"/>
  <c r="Z187" i="1"/>
  <c r="Z189" i="1" s="1"/>
  <c r="BP199" i="1"/>
  <c r="BN199" i="1"/>
  <c r="Z199" i="1"/>
  <c r="BP203" i="1"/>
  <c r="BN203" i="1"/>
  <c r="Z203" i="1"/>
  <c r="Y33" i="1"/>
  <c r="BP26" i="1"/>
  <c r="BN26" i="1"/>
  <c r="Z26" i="1"/>
  <c r="X519" i="1"/>
  <c r="X521" i="1" s="1"/>
  <c r="BP28" i="1"/>
  <c r="BN28" i="1"/>
  <c r="Z28" i="1"/>
  <c r="Y32" i="1"/>
  <c r="BP42" i="1"/>
  <c r="BN42" i="1"/>
  <c r="Z42" i="1"/>
  <c r="Z44" i="1" s="1"/>
  <c r="Y58" i="1"/>
  <c r="BP55" i="1"/>
  <c r="BN55" i="1"/>
  <c r="Z55" i="1"/>
  <c r="BP63" i="1"/>
  <c r="BN63" i="1"/>
  <c r="Z63" i="1"/>
  <c r="Y72" i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8" i="1"/>
  <c r="BP133" i="1"/>
  <c r="BN133" i="1"/>
  <c r="Z133" i="1"/>
  <c r="Z134" i="1" s="1"/>
  <c r="Y135" i="1"/>
  <c r="Y140" i="1"/>
  <c r="BP137" i="1"/>
  <c r="BN137" i="1"/>
  <c r="Z137" i="1"/>
  <c r="Z139" i="1" s="1"/>
  <c r="Y144" i="1"/>
  <c r="BP154" i="1"/>
  <c r="BN154" i="1"/>
  <c r="Z154" i="1"/>
  <c r="Y156" i="1"/>
  <c r="I528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Z179" i="1" s="1"/>
  <c r="Y189" i="1"/>
  <c r="BP193" i="1"/>
  <c r="BN193" i="1"/>
  <c r="Z193" i="1"/>
  <c r="Z194" i="1" s="1"/>
  <c r="Y195" i="1"/>
  <c r="Y206" i="1"/>
  <c r="BP197" i="1"/>
  <c r="BN197" i="1"/>
  <c r="Z197" i="1"/>
  <c r="Y205" i="1"/>
  <c r="BP201" i="1"/>
  <c r="BN201" i="1"/>
  <c r="Z201" i="1"/>
  <c r="Z362" i="1"/>
  <c r="Y217" i="1"/>
  <c r="Y223" i="1"/>
  <c r="Y234" i="1"/>
  <c r="Y238" i="1"/>
  <c r="Y243" i="1"/>
  <c r="Y252" i="1"/>
  <c r="Y261" i="1"/>
  <c r="Y269" i="1"/>
  <c r="Y276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BP343" i="1"/>
  <c r="BN343" i="1"/>
  <c r="Z343" i="1"/>
  <c r="Z345" i="1" s="1"/>
  <c r="BP353" i="1"/>
  <c r="BN353" i="1"/>
  <c r="Z353" i="1"/>
  <c r="Y357" i="1"/>
  <c r="BP361" i="1"/>
  <c r="BN361" i="1"/>
  <c r="Z361" i="1"/>
  <c r="Y363" i="1"/>
  <c r="Y368" i="1"/>
  <c r="BP365" i="1"/>
  <c r="BN365" i="1"/>
  <c r="Z365" i="1"/>
  <c r="Z367" i="1" s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Z455" i="1" s="1"/>
  <c r="BP446" i="1"/>
  <c r="BN446" i="1"/>
  <c r="Z446" i="1"/>
  <c r="BP451" i="1"/>
  <c r="BN451" i="1"/>
  <c r="Z451" i="1"/>
  <c r="L528" i="1"/>
  <c r="U528" i="1"/>
  <c r="H9" i="1"/>
  <c r="X518" i="1"/>
  <c r="C528" i="1"/>
  <c r="Y45" i="1"/>
  <c r="E528" i="1"/>
  <c r="Y93" i="1"/>
  <c r="F528" i="1"/>
  <c r="Y109" i="1"/>
  <c r="G528" i="1"/>
  <c r="Y134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Z252" i="1" s="1"/>
  <c r="BN248" i="1"/>
  <c r="Z250" i="1"/>
  <c r="BN250" i="1"/>
  <c r="Z257" i="1"/>
  <c r="Z261" i="1" s="1"/>
  <c r="BN257" i="1"/>
  <c r="Z259" i="1"/>
  <c r="BN259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Z300" i="1" s="1"/>
  <c r="BN295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Z318" i="1" s="1"/>
  <c r="BP317" i="1"/>
  <c r="BN317" i="1"/>
  <c r="Z317" i="1"/>
  <c r="Y319" i="1"/>
  <c r="Y324" i="1"/>
  <c r="BP321" i="1"/>
  <c r="BN321" i="1"/>
  <c r="Z321" i="1"/>
  <c r="Z324" i="1" s="1"/>
  <c r="Y333" i="1"/>
  <c r="Y332" i="1"/>
  <c r="BP336" i="1"/>
  <c r="BN336" i="1"/>
  <c r="Z336" i="1"/>
  <c r="Z338" i="1" s="1"/>
  <c r="S528" i="1"/>
  <c r="Y345" i="1"/>
  <c r="BP351" i="1"/>
  <c r="BN351" i="1"/>
  <c r="Z351" i="1"/>
  <c r="Z357" i="1" s="1"/>
  <c r="BP355" i="1"/>
  <c r="BN355" i="1"/>
  <c r="Z355" i="1"/>
  <c r="Y362" i="1"/>
  <c r="Y367" i="1"/>
  <c r="BP376" i="1"/>
  <c r="BN376" i="1"/>
  <c r="Z376" i="1"/>
  <c r="Z379" i="1" s="1"/>
  <c r="Y388" i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8" i="1"/>
  <c r="BP423" i="1"/>
  <c r="BN423" i="1"/>
  <c r="Z423" i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Z493" i="1" l="1"/>
  <c r="Z471" i="1"/>
  <c r="Z233" i="1"/>
  <c r="Z425" i="1"/>
  <c r="Z205" i="1"/>
  <c r="Z173" i="1"/>
  <c r="Z101" i="1"/>
  <c r="Z32" i="1"/>
  <c r="Z155" i="1"/>
  <c r="Z123" i="1"/>
  <c r="Y518" i="1"/>
  <c r="Y519" i="1"/>
  <c r="Y522" i="1"/>
  <c r="Z310" i="1"/>
  <c r="Z65" i="1"/>
  <c r="Z523" i="1"/>
  <c r="Y520" i="1"/>
  <c r="Y521" i="1" l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<sst xmlns="http://schemas.openxmlformats.org/spreadsheetml/2006/main" count="2341" uniqueCount="831">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</sst>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50</v>
      </c>
      <c r="Y41" s="584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120</v>
      </c>
      <c r="Y42" s="58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34.629629629629633</v>
      </c>
      <c r="Y44" s="585">
        <f>IFERROR(Y41/H41,"0")+IFERROR(Y42/H42,"0")+IFERROR(Y43/H43,"0")</f>
        <v>35</v>
      </c>
      <c r="Z44" s="585">
        <f>IFERROR(IF(Z41="",0,Z41),"0")+IFERROR(IF(Z42="",0,Z42),"0")+IFERROR(IF(Z43="",0,Z43),"0")</f>
        <v>0.36549999999999999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170</v>
      </c>
      <c r="Y45" s="585">
        <f>IFERROR(SUM(Y41:Y43),"0")</f>
        <v>174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360</v>
      </c>
      <c r="Y57" s="584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98.518518518518519</v>
      </c>
      <c r="Y58" s="585">
        <f>IFERROR(Y52/H52,"0")+IFERROR(Y53/H53,"0")+IFERROR(Y54/H54,"0")+IFERROR(Y55/H55,"0")+IFERROR(Y56/H56,"0")+IFERROR(Y57/H57,"0")</f>
        <v>99</v>
      </c>
      <c r="Z58" s="585">
        <f>IFERROR(IF(Z52="",0,Z52),"0")+IFERROR(IF(Z53="",0,Z53),"0")+IFERROR(IF(Z54="",0,Z54),"0")+IFERROR(IF(Z55="",0,Z55),"0")+IFERROR(IF(Z56="",0,Z56),"0")+IFERROR(IF(Z57="",0,Z57),"0")</f>
        <v>1.08222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560</v>
      </c>
      <c r="Y59" s="585">
        <f>IFERROR(SUM(Y52:Y57),"0")</f>
        <v>565.20000000000005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90</v>
      </c>
      <c r="Y64" s="584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33.333333333333329</v>
      </c>
      <c r="Y65" s="585">
        <f>IFERROR(Y61/H61,"0")+IFERROR(Y62/H62,"0")+IFERROR(Y63/H63,"0")+IFERROR(Y64/H64,"0")</f>
        <v>34</v>
      </c>
      <c r="Z65" s="585">
        <f>IFERROR(IF(Z61="",0,Z61),"0")+IFERROR(IF(Z62="",0,Z62),"0")+IFERROR(IF(Z63="",0,Z63),"0")+IFERROR(IF(Z64="",0,Z64),"0")</f>
        <v>0.22134000000000001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90</v>
      </c>
      <c r="Y66" s="585">
        <f>IFERROR(SUM(Y61:Y64),"0")</f>
        <v>91.800000000000011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200</v>
      </c>
      <c r="Y89" s="58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225</v>
      </c>
      <c r="Y91" s="584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68.518518518518519</v>
      </c>
      <c r="Y92" s="585">
        <f>IFERROR(Y89/H89,"0")+IFERROR(Y90/H90,"0")+IFERROR(Y91/H91,"0")</f>
        <v>69</v>
      </c>
      <c r="Z92" s="585">
        <f>IFERROR(IF(Z89="",0,Z89),"0")+IFERROR(IF(Z90="",0,Z90),"0")+IFERROR(IF(Z91="",0,Z91),"0")</f>
        <v>0.81162000000000001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425</v>
      </c>
      <c r="Y93" s="585">
        <f>IFERROR(SUM(Y89:Y91),"0")</f>
        <v>430.20000000000005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150</v>
      </c>
      <c r="Y95" s="584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159.61111111111111</v>
      </c>
      <c r="BN95" s="64">
        <f t="shared" ref="BN95:BN100" si="18">IFERROR(Y95*I95/H95,"0")</f>
        <v>163.761</v>
      </c>
      <c r="BO95" s="64">
        <f t="shared" ref="BO95:BO100" si="19">IFERROR(1/J95*(X95/H95),"0")</f>
        <v>0.28935185185185186</v>
      </c>
      <c r="BP95" s="64">
        <f t="shared" ref="BP95:BP100" si="20">IFERROR(1/J95*(Y95/H95),"0")</f>
        <v>0.296875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450</v>
      </c>
      <c r="Y99" s="58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185.18518518518516</v>
      </c>
      <c r="Y101" s="585">
        <f>IFERROR(Y95/H95,"0")+IFERROR(Y96/H96,"0")+IFERROR(Y97/H97,"0")+IFERROR(Y98/H98,"0")+IFERROR(Y99/H99,"0")+IFERROR(Y100/H100,"0")</f>
        <v>186</v>
      </c>
      <c r="Z101" s="585">
        <f>IFERROR(IF(Z95="",0,Z95),"0")+IFERROR(IF(Z96="",0,Z96),"0")+IFERROR(IF(Z97="",0,Z97),"0")+IFERROR(IF(Z98="",0,Z98),"0")+IFERROR(IF(Z99="",0,Z99),"0")+IFERROR(IF(Z100="",0,Z100),"0")</f>
        <v>1.4477899999999999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600</v>
      </c>
      <c r="Y102" s="585">
        <f>IFERROR(SUM(Y95:Y100),"0")</f>
        <v>604.80000000000007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225</v>
      </c>
      <c r="Y107" s="584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50</v>
      </c>
      <c r="Y109" s="585">
        <f>IFERROR(Y105/H105,"0")+IFERROR(Y106/H106,"0")+IFERROR(Y107/H107,"0")+IFERROR(Y108/H108,"0")</f>
        <v>50</v>
      </c>
      <c r="Z109" s="585">
        <f>IFERROR(IF(Z105="",0,Z105),"0")+IFERROR(IF(Z106="",0,Z106),"0")+IFERROR(IF(Z107="",0,Z107),"0")+IFERROR(IF(Z108="",0,Z108),"0")</f>
        <v>0.45100000000000001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225</v>
      </c>
      <c r="Y110" s="585">
        <f>IFERROR(SUM(Y105:Y108),"0")</f>
        <v>225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400</v>
      </c>
      <c r="Y119" s="584">
        <f>IFERROR(IF(X119="",0,CEILING((X119/$H119),1)*$H119),"")</f>
        <v>405</v>
      </c>
      <c r="Z119" s="36">
        <f>IFERROR(IF(Y119=0,"",ROUNDUP(Y119/H119,0)*0.01898),"")</f>
        <v>0.94900000000000007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425.33333333333331</v>
      </c>
      <c r="BN119" s="64">
        <f>IFERROR(Y119*I119/H119,"0")</f>
        <v>430.65</v>
      </c>
      <c r="BO119" s="64">
        <f>IFERROR(1/J119*(X119/H119),"0")</f>
        <v>0.77160493827160492</v>
      </c>
      <c r="BP119" s="64">
        <f>IFERROR(1/J119*(Y119/H119),"0")</f>
        <v>0.78125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315</v>
      </c>
      <c r="Y121" s="584">
        <f>IFERROR(IF(X121="",0,CEILING((X121/$H121),1)*$H121),"")</f>
        <v>315.90000000000003</v>
      </c>
      <c r="Z121" s="36">
        <f>IFERROR(IF(Y121=0,"",ROUNDUP(Y121/H121,0)*0.00651),"")</f>
        <v>0.76167000000000007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344.4</v>
      </c>
      <c r="BN121" s="64">
        <f>IFERROR(Y121*I121/H121,"0")</f>
        <v>345.38400000000001</v>
      </c>
      <c r="BO121" s="64">
        <f>IFERROR(1/J121*(X121/H121),"0")</f>
        <v>0.64102564102564097</v>
      </c>
      <c r="BP121" s="64">
        <f>IFERROR(1/J121*(Y121/H121),"0")</f>
        <v>0.6428571428571429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166.04938271604937</v>
      </c>
      <c r="Y123" s="585">
        <f>IFERROR(Y118/H118,"0")+IFERROR(Y119/H119,"0")+IFERROR(Y120/H120,"0")+IFERROR(Y121/H121,"0")+IFERROR(Y122/H122,"0")</f>
        <v>167</v>
      </c>
      <c r="Z123" s="585">
        <f>IFERROR(IF(Z118="",0,Z118),"0")+IFERROR(IF(Z119="",0,Z119),"0")+IFERROR(IF(Z120="",0,Z120),"0")+IFERROR(IF(Z121="",0,Z121),"0")+IFERROR(IF(Z122="",0,Z122),"0")</f>
        <v>1.7106700000000001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715</v>
      </c>
      <c r="Y124" s="585">
        <f>IFERROR(SUM(Y118:Y122),"0")</f>
        <v>720.90000000000009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40</v>
      </c>
      <c r="Y133" s="584">
        <f>IFERROR(IF(X133="",0,CEILING((X133/$H133),1)*$H133),"")</f>
        <v>41.6</v>
      </c>
      <c r="Z133" s="36">
        <f>IFERROR(IF(Y133=0,"",ROUNDUP(Y133/H133,0)*0.00651),"")</f>
        <v>8.4629999999999997E-2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42.249999999999993</v>
      </c>
      <c r="BN133" s="64">
        <f>IFERROR(Y133*I133/H133,"0")</f>
        <v>43.94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12.5</v>
      </c>
      <c r="Y134" s="585">
        <f>IFERROR(Y132/H132,"0")+IFERROR(Y133/H133,"0")</f>
        <v>13</v>
      </c>
      <c r="Z134" s="585">
        <f>IFERROR(IF(Z132="",0,Z132),"0")+IFERROR(IF(Z133="",0,Z133),"0")</f>
        <v>8.4629999999999997E-2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40</v>
      </c>
      <c r="Y135" s="585">
        <f>IFERROR(SUM(Y132:Y133),"0")</f>
        <v>41.6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21</v>
      </c>
      <c r="Y138" s="584">
        <f>IFERROR(IF(X138="",0,CEILING((X138/$H138),1)*$H138),"")</f>
        <v>22.4</v>
      </c>
      <c r="Z138" s="36">
        <f>IFERROR(IF(Y138=0,"",ROUNDUP(Y138/H138,0)*0.00651),"")</f>
        <v>5.2080000000000001E-2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23.01</v>
      </c>
      <c r="BN138" s="64">
        <f>IFERROR(Y138*I138/H138,"0")</f>
        <v>24.543999999999997</v>
      </c>
      <c r="BO138" s="64">
        <f>IFERROR(1/J138*(X138/H138),"0")</f>
        <v>4.1208791208791215E-2</v>
      </c>
      <c r="BP138" s="64">
        <f>IFERROR(1/J138*(Y138/H138),"0")</f>
        <v>4.3956043956043959E-2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7.5000000000000009</v>
      </c>
      <c r="Y139" s="585">
        <f>IFERROR(Y137/H137,"0")+IFERROR(Y138/H138,"0")</f>
        <v>8</v>
      </c>
      <c r="Z139" s="585">
        <f>IFERROR(IF(Z137="",0,Z137),"0")+IFERROR(IF(Z138="",0,Z138),"0")</f>
        <v>5.2080000000000001E-2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21</v>
      </c>
      <c r="Y140" s="585">
        <f>IFERROR(SUM(Y137:Y138),"0")</f>
        <v>22.4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33</v>
      </c>
      <c r="Y143" s="584">
        <f>IFERROR(IF(X143="",0,CEILING((X143/$H143),1)*$H143),"")</f>
        <v>34.32</v>
      </c>
      <c r="Z143" s="36">
        <f>IFERROR(IF(Y143=0,"",ROUNDUP(Y143/H143,0)*0.00651),"")</f>
        <v>8.4629999999999997E-2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36.349999999999994</v>
      </c>
      <c r="BN143" s="64">
        <f>IFERROR(Y143*I143/H143,"0")</f>
        <v>37.803999999999995</v>
      </c>
      <c r="BO143" s="64">
        <f>IFERROR(1/J143*(X143/H143),"0")</f>
        <v>6.8681318681318687E-2</v>
      </c>
      <c r="BP143" s="64">
        <f>IFERROR(1/J143*(Y143/H143),"0")</f>
        <v>7.1428571428571438E-2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12.5</v>
      </c>
      <c r="Y144" s="585">
        <f>IFERROR(Y142/H142,"0")+IFERROR(Y143/H143,"0")</f>
        <v>13</v>
      </c>
      <c r="Z144" s="585">
        <f>IFERROR(IF(Z142="",0,Z142),"0")+IFERROR(IF(Z143="",0,Z143),"0")</f>
        <v>8.4629999999999997E-2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33</v>
      </c>
      <c r="Y145" s="585">
        <f>IFERROR(SUM(Y142:Y143),"0")</f>
        <v>34.32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35</v>
      </c>
      <c r="Y167" s="584">
        <f t="shared" si="21"/>
        <v>35.700000000000003</v>
      </c>
      <c r="Z167" s="36">
        <f>IFERROR(IF(Y167=0,"",ROUNDUP(Y167/H167,0)*0.00502),"")</f>
        <v>8.5339999999999999E-2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37.166666666666664</v>
      </c>
      <c r="BN167" s="64">
        <f t="shared" si="23"/>
        <v>37.910000000000004</v>
      </c>
      <c r="BO167" s="64">
        <f t="shared" si="24"/>
        <v>7.1225071225071226E-2</v>
      </c>
      <c r="BP167" s="64">
        <f t="shared" si="25"/>
        <v>7.2649572649572655E-2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70</v>
      </c>
      <c r="Y170" s="584">
        <f t="shared" si="21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73.333333333333329</v>
      </c>
      <c r="BN170" s="64">
        <f t="shared" si="23"/>
        <v>74.8</v>
      </c>
      <c r="BO170" s="64">
        <f t="shared" si="24"/>
        <v>0.14245014245014245</v>
      </c>
      <c r="BP170" s="64">
        <f t="shared" si="25"/>
        <v>0.14529914529914531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49.999999999999993</v>
      </c>
      <c r="Y173" s="585">
        <f>IFERROR(Y164/H164,"0")+IFERROR(Y165/H165,"0")+IFERROR(Y166/H166,"0")+IFERROR(Y167/H167,"0")+IFERROR(Y168/H168,"0")+IFERROR(Y169/H169,"0")+IFERROR(Y170/H170,"0")+IFERROR(Y171/H171,"0")+IFERROR(Y172/H172,"0")</f>
        <v>51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0.25602000000000003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105</v>
      </c>
      <c r="Y174" s="585">
        <f>IFERROR(SUM(Y164:Y172),"0")</f>
        <v>107.10000000000001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160</v>
      </c>
      <c r="Y211" s="584">
        <f t="shared" si="31"/>
        <v>160.79999999999998</v>
      </c>
      <c r="Z211" s="36">
        <f t="shared" ref="Z211:Z216" si="36">IFERROR(IF(Y211=0,"",ROUNDUP(Y211/H211,0)*0.00651),"")</f>
        <v>0.43617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178</v>
      </c>
      <c r="BN211" s="64">
        <f t="shared" si="33"/>
        <v>178.89</v>
      </c>
      <c r="BO211" s="64">
        <f t="shared" si="34"/>
        <v>0.36630036630036633</v>
      </c>
      <c r="BP211" s="64">
        <f t="shared" si="35"/>
        <v>0.36813186813186816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200</v>
      </c>
      <c r="Y213" s="584">
        <f t="shared" si="31"/>
        <v>201.6</v>
      </c>
      <c r="Z213" s="36">
        <f t="shared" si="36"/>
        <v>0.54683999999999999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221</v>
      </c>
      <c r="BN213" s="64">
        <f t="shared" si="33"/>
        <v>222.768</v>
      </c>
      <c r="BO213" s="64">
        <f t="shared" si="34"/>
        <v>0.45787545787545797</v>
      </c>
      <c r="BP213" s="64">
        <f t="shared" si="35"/>
        <v>0.46153846153846156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160</v>
      </c>
      <c r="Y216" s="584">
        <f t="shared" si="31"/>
        <v>160.79999999999998</v>
      </c>
      <c r="Z216" s="36">
        <f t="shared" si="36"/>
        <v>0.43617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177.2</v>
      </c>
      <c r="BN216" s="64">
        <f t="shared" si="33"/>
        <v>178.08599999999998</v>
      </c>
      <c r="BO216" s="64">
        <f t="shared" si="34"/>
        <v>0.36630036630036633</v>
      </c>
      <c r="BP216" s="64">
        <f t="shared" si="35"/>
        <v>0.36813186813186816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216.66666666666669</v>
      </c>
      <c r="Y217" s="585">
        <f>IFERROR(Y208/H208,"0")+IFERROR(Y209/H209,"0")+IFERROR(Y210/H210,"0")+IFERROR(Y211/H211,"0")+IFERROR(Y212/H212,"0")+IFERROR(Y213/H213,"0")+IFERROR(Y214/H214,"0")+IFERROR(Y215/H215,"0")+IFERROR(Y216/H216,"0")</f>
        <v>218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1.4191799999999999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520</v>
      </c>
      <c r="Y218" s="585">
        <f>IFERROR(SUM(Y208:Y216),"0")</f>
        <v>523.19999999999993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">
        <v>389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160</v>
      </c>
      <c r="Y275" s="584">
        <f>IFERROR(IF(X275="",0,CEILING((X275/$H275),1)*$H275),"")</f>
        <v>160.79999999999998</v>
      </c>
      <c r="Z275" s="36">
        <f>IFERROR(IF(Y275=0,"",ROUNDUP(Y275/H275,0)*0.00651),"")</f>
        <v>0.43617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172</v>
      </c>
      <c r="BN275" s="64">
        <f>IFERROR(Y275*I275/H275,"0")</f>
        <v>172.85999999999999</v>
      </c>
      <c r="BO275" s="64">
        <f>IFERROR(1/J275*(X275/H275),"0")</f>
        <v>0.36630036630036633</v>
      </c>
      <c r="BP275" s="64">
        <f>IFERROR(1/J275*(Y275/H275),"0")</f>
        <v>0.36813186813186816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66.666666666666671</v>
      </c>
      <c r="Y276" s="585">
        <f>IFERROR(Y273/H273,"0")+IFERROR(Y274/H274,"0")+IFERROR(Y275/H275,"0")</f>
        <v>67</v>
      </c>
      <c r="Z276" s="585">
        <f>IFERROR(IF(Z273="",0,Z273),"0")+IFERROR(IF(Z274="",0,Z274),"0")+IFERROR(IF(Z275="",0,Z275),"0")</f>
        <v>0.43617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160</v>
      </c>
      <c r="Y277" s="585">
        <f>IFERROR(SUM(Y273:Y275),"0")</f>
        <v>160.79999999999998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70</v>
      </c>
      <c r="Y307" s="584">
        <f t="shared" si="53"/>
        <v>71.400000000000006</v>
      </c>
      <c r="Z307" s="36">
        <f>IFERROR(IF(Y307=0,"",ROUNDUP(Y307/H307,0)*0.00502),"")</f>
        <v>0.17068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73.333333333333329</v>
      </c>
      <c r="BN307" s="64">
        <f t="shared" si="55"/>
        <v>74.8</v>
      </c>
      <c r="BO307" s="64">
        <f t="shared" si="56"/>
        <v>0.14245014245014245</v>
      </c>
      <c r="BP307" s="64">
        <f t="shared" si="57"/>
        <v>0.14529914529914531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15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16.900000000000002</v>
      </c>
      <c r="BN309" s="64">
        <f t="shared" si="55"/>
        <v>18.251999999999999</v>
      </c>
      <c r="BO309" s="64">
        <f t="shared" si="56"/>
        <v>4.5787545787545791E-2</v>
      </c>
      <c r="BP309" s="64">
        <f t="shared" si="57"/>
        <v>4.9450549450549455E-2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41.666666666666664</v>
      </c>
      <c r="Y310" s="585">
        <f>IFERROR(Y303/H303,"0")+IFERROR(Y304/H304,"0")+IFERROR(Y305/H305,"0")+IFERROR(Y306/H306,"0")+IFERROR(Y307/H307,"0")+IFERROR(Y308/H308,"0")+IFERROR(Y309/H309,"0")</f>
        <v>43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0.22927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85</v>
      </c>
      <c r="Y311" s="585">
        <f>IFERROR(SUM(Y303:Y309),"0")</f>
        <v>87.600000000000009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30</v>
      </c>
      <c r="Y321" s="584">
        <f>IFERROR(IF(X321="",0,CEILING((X321/$H321),1)*$H321),"")</f>
        <v>33.6</v>
      </c>
      <c r="Z321" s="36">
        <f>IFERROR(IF(Y321=0,"",ROUNDUP(Y321/H321,0)*0.01898),"")</f>
        <v>7.5920000000000001E-2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31.853571428571428</v>
      </c>
      <c r="BN321" s="64">
        <f>IFERROR(Y321*I321/H321,"0")</f>
        <v>35.676000000000002</v>
      </c>
      <c r="BO321" s="64">
        <f>IFERROR(1/J321*(X321/H321),"0")</f>
        <v>5.5803571428571425E-2</v>
      </c>
      <c r="BP321" s="64">
        <f>IFERROR(1/J321*(Y321/H321),"0")</f>
        <v>6.25E-2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400</v>
      </c>
      <c r="Y322" s="584">
        <f>IFERROR(IF(X322="",0,CEILING((X322/$H322),1)*$H322),"")</f>
        <v>405.59999999999997</v>
      </c>
      <c r="Z322" s="36">
        <f>IFERROR(IF(Y322=0,"",ROUNDUP(Y322/H322,0)*0.01898),"")</f>
        <v>0.98696000000000006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426.6153846153847</v>
      </c>
      <c r="BN322" s="64">
        <f>IFERROR(Y322*I322/H322,"0")</f>
        <v>432.58800000000002</v>
      </c>
      <c r="BO322" s="64">
        <f>IFERROR(1/J322*(X322/H322),"0")</f>
        <v>0.80128205128205132</v>
      </c>
      <c r="BP322" s="64">
        <f>IFERROR(1/J322*(Y322/H322),"0")</f>
        <v>0.8125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54.853479853479854</v>
      </c>
      <c r="Y324" s="585">
        <f>IFERROR(Y321/H321,"0")+IFERROR(Y322/H322,"0")+IFERROR(Y323/H323,"0")</f>
        <v>56</v>
      </c>
      <c r="Z324" s="585">
        <f>IFERROR(IF(Z321="",0,Z321),"0")+IFERROR(IF(Z322="",0,Z322),"0")+IFERROR(IF(Z323="",0,Z323),"0")</f>
        <v>1.06288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430</v>
      </c>
      <c r="Y325" s="585">
        <f>IFERROR(SUM(Y321:Y323),"0")</f>
        <v>439.2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525</v>
      </c>
      <c r="Y343" s="584">
        <f>IFERROR(IF(X343="",0,CEILING((X343/$H343),1)*$H343),"")</f>
        <v>525</v>
      </c>
      <c r="Z343" s="36">
        <f>IFERROR(IF(Y343=0,"",ROUNDUP(Y343/H343,0)*0.00651),"")</f>
        <v>1.6274999999999999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588</v>
      </c>
      <c r="BN343" s="64">
        <f>IFERROR(Y343*I343/H343,"0")</f>
        <v>588</v>
      </c>
      <c r="BO343" s="64">
        <f>IFERROR(1/J343*(X343/H343),"0")</f>
        <v>1.3736263736263736</v>
      </c>
      <c r="BP343" s="64">
        <f>IFERROR(1/J343*(Y343/H343),"0")</f>
        <v>1.3736263736263736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245</v>
      </c>
      <c r="Y344" s="584">
        <f>IFERROR(IF(X344="",0,CEILING((X344/$H344),1)*$H344),"")</f>
        <v>245.70000000000002</v>
      </c>
      <c r="Z344" s="36">
        <f>IFERROR(IF(Y344=0,"",ROUNDUP(Y344/H344,0)*0.00651),"")</f>
        <v>0.76167000000000007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272.99999999999994</v>
      </c>
      <c r="BN344" s="64">
        <f>IFERROR(Y344*I344/H344,"0")</f>
        <v>273.77999999999997</v>
      </c>
      <c r="BO344" s="64">
        <f>IFERROR(1/J344*(X344/H344),"0")</f>
        <v>0.64102564102564097</v>
      </c>
      <c r="BP344" s="64">
        <f>IFERROR(1/J344*(Y344/H344),"0")</f>
        <v>0.6428571428571429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366.66666666666663</v>
      </c>
      <c r="Y345" s="585">
        <f>IFERROR(Y342/H342,"0")+IFERROR(Y343/H343,"0")+IFERROR(Y344/H344,"0")</f>
        <v>367</v>
      </c>
      <c r="Z345" s="585">
        <f>IFERROR(IF(Z342="",0,Z342),"0")+IFERROR(IF(Z343="",0,Z343),"0")+IFERROR(IF(Z344="",0,Z344),"0")</f>
        <v>2.38917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770</v>
      </c>
      <c r="Y346" s="585">
        <f>IFERROR(SUM(Y342:Y344),"0")</f>
        <v>770.7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1400</v>
      </c>
      <c r="Y350" s="584">
        <f t="shared" ref="Y350:Y356" si="58">IFERROR(IF(X350="",0,CEILING((X350/$H350),1)*$H350),"")</f>
        <v>1410</v>
      </c>
      <c r="Z350" s="36">
        <f>IFERROR(IF(Y350=0,"",ROUNDUP(Y350/H350,0)*0.02175),"")</f>
        <v>2.0444999999999998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1444.8</v>
      </c>
      <c r="BN350" s="64">
        <f t="shared" ref="BN350:BN356" si="60">IFERROR(Y350*I350/H350,"0")</f>
        <v>1455.12</v>
      </c>
      <c r="BO350" s="64">
        <f t="shared" ref="BO350:BO356" si="61">IFERROR(1/J350*(X350/H350),"0")</f>
        <v>1.9444444444444442</v>
      </c>
      <c r="BP350" s="64">
        <f t="shared" ref="BP350:BP356" si="62">IFERROR(1/J350*(Y350/H350),"0")</f>
        <v>1.9583333333333333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1000</v>
      </c>
      <c r="Y351" s="584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1400</v>
      </c>
      <c r="Y352" s="584">
        <f t="shared" si="58"/>
        <v>1410</v>
      </c>
      <c r="Z352" s="36">
        <f>IFERROR(IF(Y352=0,"",ROUNDUP(Y352/H352,0)*0.02175),"")</f>
        <v>2.0444999999999998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1444.8</v>
      </c>
      <c r="BN352" s="64">
        <f t="shared" si="60"/>
        <v>1455.12</v>
      </c>
      <c r="BO352" s="64">
        <f t="shared" si="61"/>
        <v>1.9444444444444442</v>
      </c>
      <c r="BP352" s="64">
        <f t="shared" si="62"/>
        <v>1.9583333333333333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200</v>
      </c>
      <c r="Y353" s="584">
        <f t="shared" si="58"/>
        <v>210</v>
      </c>
      <c r="Z353" s="36">
        <f>IFERROR(IF(Y353=0,"",ROUNDUP(Y353/H353,0)*0.02175),"")</f>
        <v>0.30449999999999999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206.4</v>
      </c>
      <c r="BN353" s="64">
        <f t="shared" si="60"/>
        <v>216.72</v>
      </c>
      <c r="BO353" s="64">
        <f t="shared" si="61"/>
        <v>0.27777777777777779</v>
      </c>
      <c r="BP353" s="64">
        <f t="shared" si="62"/>
        <v>0.29166666666666663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266.66666666666663</v>
      </c>
      <c r="Y357" s="585">
        <f>IFERROR(Y350/H350,"0")+IFERROR(Y351/H351,"0")+IFERROR(Y352/H352,"0")+IFERROR(Y353/H353,"0")+IFERROR(Y354/H354,"0")+IFERROR(Y355/H355,"0")+IFERROR(Y356/H356,"0")</f>
        <v>269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5.8507499999999988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4000</v>
      </c>
      <c r="Y358" s="585">
        <f>IFERROR(SUM(Y350:Y356),"0")</f>
        <v>4035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1300</v>
      </c>
      <c r="Y360" s="584">
        <f>IFERROR(IF(X360="",0,CEILING((X360/$H360),1)*$H360),"")</f>
        <v>1305</v>
      </c>
      <c r="Z360" s="36">
        <f>IFERROR(IF(Y360=0,"",ROUNDUP(Y360/H360,0)*0.02175),"")</f>
        <v>1.8922499999999998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1341.6</v>
      </c>
      <c r="BN360" s="64">
        <f>IFERROR(Y360*I360/H360,"0")</f>
        <v>1346.76</v>
      </c>
      <c r="BO360" s="64">
        <f>IFERROR(1/J360*(X360/H360),"0")</f>
        <v>1.8055555555555556</v>
      </c>
      <c r="BP360" s="64">
        <f>IFERROR(1/J360*(Y360/H360),"0")</f>
        <v>1.8125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86.666666666666671</v>
      </c>
      <c r="Y362" s="585">
        <f>IFERROR(Y360/H360,"0")+IFERROR(Y361/H361,"0")</f>
        <v>87</v>
      </c>
      <c r="Z362" s="585">
        <f>IFERROR(IF(Z360="",0,Z360),"0")+IFERROR(IF(Z361="",0,Z361),"0")</f>
        <v>1.8922499999999998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1300</v>
      </c>
      <c r="Y363" s="585">
        <f>IFERROR(SUM(Y360:Y361),"0")</f>
        <v>1305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35</v>
      </c>
      <c r="Y402" s="584">
        <f t="shared" si="63"/>
        <v>35.700000000000003</v>
      </c>
      <c r="Z402" s="36">
        <f t="shared" si="68"/>
        <v>8.5339999999999999E-2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37.166666666666664</v>
      </c>
      <c r="BN402" s="64">
        <f t="shared" si="65"/>
        <v>37.910000000000004</v>
      </c>
      <c r="BO402" s="64">
        <f t="shared" si="66"/>
        <v>7.1225071225071226E-2</v>
      </c>
      <c r="BP402" s="64">
        <f t="shared" si="67"/>
        <v>7.2649572649572655E-2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33.333333333333329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34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0.17068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70</v>
      </c>
      <c r="Y408" s="585">
        <f>IFERROR(SUM(Y397:Y406),"0")</f>
        <v>71.400000000000006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100</v>
      </c>
      <c r="Y445" s="584">
        <f t="shared" si="69"/>
        <v>100.32000000000001</v>
      </c>
      <c r="Z445" s="36">
        <f t="shared" si="70"/>
        <v>0.22724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106.81818181818181</v>
      </c>
      <c r="BN445" s="64">
        <f t="shared" si="72"/>
        <v>107.16</v>
      </c>
      <c r="BO445" s="64">
        <f t="shared" si="73"/>
        <v>0.18210955710955709</v>
      </c>
      <c r="BP445" s="64">
        <f t="shared" si="74"/>
        <v>0.18269230769230771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90</v>
      </c>
      <c r="Y448" s="584">
        <f t="shared" si="69"/>
        <v>90</v>
      </c>
      <c r="Z448" s="36">
        <f>IFERROR(IF(Y448=0,"",ROUNDUP(Y448/H448,0)*0.00902),"")</f>
        <v>0.22550000000000001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95.249999999999986</v>
      </c>
      <c r="BN448" s="64">
        <f t="shared" si="72"/>
        <v>95.249999999999986</v>
      </c>
      <c r="BO448" s="64">
        <f t="shared" si="73"/>
        <v>0.18939393939393939</v>
      </c>
      <c r="BP448" s="64">
        <f t="shared" si="74"/>
        <v>0.18939393939393939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90</v>
      </c>
      <c r="Y453" s="584">
        <f t="shared" si="69"/>
        <v>90</v>
      </c>
      <c r="Z453" s="36">
        <f>IFERROR(IF(Y453=0,"",ROUNDUP(Y453/H453,0)*0.00902),"")</f>
        <v>0.22550000000000001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95.249999999999986</v>
      </c>
      <c r="BN453" s="64">
        <f t="shared" si="72"/>
        <v>95.249999999999986</v>
      </c>
      <c r="BO453" s="64">
        <f t="shared" si="73"/>
        <v>0.18939393939393939</v>
      </c>
      <c r="BP453" s="64">
        <f t="shared" si="74"/>
        <v>0.18939393939393939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68.939393939393938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69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0.67824000000000007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280</v>
      </c>
      <c r="Y456" s="585">
        <f>IFERROR(SUM(Y440:Y454),"0")</f>
        <v>280.32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80</v>
      </c>
      <c r="Y458" s="584">
        <f>IFERROR(IF(X458="",0,CEILING((X458/$H458),1)*$H458),"")</f>
        <v>84.48</v>
      </c>
      <c r="Z458" s="36">
        <f>IFERROR(IF(Y458=0,"",ROUNDUP(Y458/H458,0)*0.01196),"")</f>
        <v>0.19136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85.454545454545453</v>
      </c>
      <c r="BN458" s="64">
        <f>IFERROR(Y458*I458/H458,"0")</f>
        <v>90.24</v>
      </c>
      <c r="BO458" s="64">
        <f>IFERROR(1/J458*(X458/H458),"0")</f>
        <v>0.14568764568764569</v>
      </c>
      <c r="BP458" s="64">
        <f>IFERROR(1/J458*(Y458/H458),"0")</f>
        <v>0.15384615384615385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15.15151515151515</v>
      </c>
      <c r="Y461" s="585">
        <f>IFERROR(Y458/H458,"0")+IFERROR(Y459/H459,"0")+IFERROR(Y460/H460,"0")</f>
        <v>16</v>
      </c>
      <c r="Z461" s="585">
        <f>IFERROR(IF(Z458="",0,Z458),"0")+IFERROR(IF(Z459="",0,Z459),"0")+IFERROR(IF(Z460="",0,Z460),"0")</f>
        <v>0.19136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80</v>
      </c>
      <c r="Y462" s="585">
        <f>IFERROR(SUM(Y458:Y460),"0")</f>
        <v>84.48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30</v>
      </c>
      <c r="Y464" s="584">
        <f t="shared" ref="Y464:Y470" si="75">IFERROR(IF(X464="",0,CEILING((X464/$H464),1)*$H464),"")</f>
        <v>31.68</v>
      </c>
      <c r="Z464" s="36">
        <f>IFERROR(IF(Y464=0,"",ROUNDUP(Y464/H464,0)*0.01196),"")</f>
        <v>7.1760000000000004E-2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32.04545454545454</v>
      </c>
      <c r="BN464" s="64">
        <f t="shared" ref="BN464:BN470" si="77">IFERROR(Y464*I464/H464,"0")</f>
        <v>33.839999999999996</v>
      </c>
      <c r="BO464" s="64">
        <f t="shared" ref="BO464:BO470" si="78">IFERROR(1/J464*(X464/H464),"0")</f>
        <v>5.4632867132867136E-2</v>
      </c>
      <c r="BP464" s="64">
        <f t="shared" ref="BP464:BP470" si="79">IFERROR(1/J464*(Y464/H464),"0")</f>
        <v>5.7692307692307696E-2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40</v>
      </c>
      <c r="Y465" s="584">
        <f t="shared" si="75"/>
        <v>42.24</v>
      </c>
      <c r="Z465" s="36">
        <f>IFERROR(IF(Y465=0,"",ROUNDUP(Y465/H465,0)*0.01196),"")</f>
        <v>9.5680000000000001E-2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42.727272727272727</v>
      </c>
      <c r="BN465" s="64">
        <f t="shared" si="77"/>
        <v>45.12</v>
      </c>
      <c r="BO465" s="64">
        <f t="shared" si="78"/>
        <v>7.2843822843822847E-2</v>
      </c>
      <c r="BP465" s="64">
        <f t="shared" si="79"/>
        <v>7.6923076923076927E-2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13.257575757575758</v>
      </c>
      <c r="Y471" s="585">
        <f>IFERROR(Y464/H464,"0")+IFERROR(Y465/H465,"0")+IFERROR(Y466/H466,"0")+IFERROR(Y467/H467,"0")+IFERROR(Y468/H468,"0")+IFERROR(Y469/H469,"0")+IFERROR(Y470/H470,"0")</f>
        <v>14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0.16744000000000001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70</v>
      </c>
      <c r="Y472" s="585">
        <f>IFERROR(SUM(Y464:Y470),"0")</f>
        <v>73.92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600</v>
      </c>
      <c r="Y501" s="584">
        <f>IFERROR(IF(X501="",0,CEILING((X501/$H501),1)*$H501),"")</f>
        <v>603</v>
      </c>
      <c r="Z501" s="36">
        <f>IFERROR(IF(Y501=0,"",ROUNDUP(Y501/H501,0)*0.01898),"")</f>
        <v>1.27166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634.59999999999991</v>
      </c>
      <c r="BN501" s="64">
        <f>IFERROR(Y501*I501/H501,"0")</f>
        <v>637.77300000000002</v>
      </c>
      <c r="BO501" s="64">
        <f>IFERROR(1/J501*(X501/H501),"0")</f>
        <v>1.0416666666666667</v>
      </c>
      <c r="BP501" s="64">
        <f>IFERROR(1/J501*(Y501/H501),"0")</f>
        <v>1.046875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66.666666666666671</v>
      </c>
      <c r="Y504" s="585">
        <f>IFERROR(Y501/H501,"0")+IFERROR(Y502/H502,"0")+IFERROR(Y503/H503,"0")</f>
        <v>67</v>
      </c>
      <c r="Z504" s="585">
        <f>IFERROR(IF(Z501="",0,Z501),"0")+IFERROR(IF(Z502="",0,Z502),"0")+IFERROR(IF(Z503="",0,Z503),"0")</f>
        <v>1.27166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600</v>
      </c>
      <c r="Y505" s="585">
        <f>IFERROR(SUM(Y501:Y503),"0")</f>
        <v>603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11349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11451.939999999999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11965.66052170052</v>
      </c>
      <c r="Y519" s="585">
        <f>IFERROR(SUM(BN22:BN515),"0")</f>
        <v>12073.934999999999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20</v>
      </c>
      <c r="Y520" s="38">
        <f>ROUNDUP(SUM(BP22:BP515),0)</f>
        <v>20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12465.66052170052</v>
      </c>
      <c r="Y521" s="585">
        <f>GrossWeightTotalR+PalletQtyTotalR*25</f>
        <v>12573.934999999999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2015.9365326031991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2032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22.326549999999997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174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657</v>
      </c>
      <c r="E528" s="46">
        <f>IFERROR(Y89*1,"0")+IFERROR(Y90*1,"0")+IFERROR(Y91*1,"0")+IFERROR(Y95*1,"0")+IFERROR(Y96*1,"0")+IFERROR(Y97*1,"0")+IFERROR(Y98*1,"0")+IFERROR(Y99*1,"0")+IFERROR(Y100*1,"0")</f>
        <v>1035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945.90000000000009</v>
      </c>
      <c r="G528" s="46">
        <f>IFERROR(Y132*1,"0")+IFERROR(Y133*1,"0")+IFERROR(Y137*1,"0")+IFERROR(Y138*1,"0")+IFERROR(Y142*1,"0")+IFERROR(Y143*1,"0")</f>
        <v>98.32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107.10000000000001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523.19999999999993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160.79999999999998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526.79999999999995</v>
      </c>
      <c r="S528" s="46">
        <f>IFERROR(Y342*1,"0")+IFERROR(Y343*1,"0")+IFERROR(Y344*1,"0")</f>
        <v>770.7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5340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71.400000000000006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438.72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603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2025-06-25T08:51:26Z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