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F0E038-8B81-474F-B9DC-70C36514E8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O510" i="1"/>
  <c r="BM510" i="1"/>
  <c r="Y510" i="1"/>
  <c r="BP510" i="1" s="1"/>
  <c r="BO509" i="1"/>
  <c r="BM509" i="1"/>
  <c r="Y509" i="1"/>
  <c r="BP509" i="1" s="1"/>
  <c r="BO508" i="1"/>
  <c r="BM508" i="1"/>
  <c r="Y508" i="1"/>
  <c r="BP508" i="1" s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P497" i="1" s="1"/>
  <c r="BO496" i="1"/>
  <c r="BM496" i="1"/>
  <c r="Y496" i="1"/>
  <c r="Y499" i="1" s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BP489" i="1"/>
  <c r="BO489" i="1"/>
  <c r="BN489" i="1"/>
  <c r="BM489" i="1"/>
  <c r="Z489" i="1"/>
  <c r="Z493" i="1" s="1"/>
  <c r="Y489" i="1"/>
  <c r="Y494" i="1" s="1"/>
  <c r="X487" i="1"/>
  <c r="X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BP483" i="1" s="1"/>
  <c r="BO482" i="1"/>
  <c r="BM482" i="1"/>
  <c r="Y482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Y426" i="1" s="1"/>
  <c r="P421" i="1"/>
  <c r="X419" i="1"/>
  <c r="X418" i="1"/>
  <c r="BO417" i="1"/>
  <c r="BM417" i="1"/>
  <c r="Y417" i="1"/>
  <c r="BP417" i="1" s="1"/>
  <c r="P417" i="1"/>
  <c r="BO416" i="1"/>
  <c r="BM416" i="1"/>
  <c r="Y416" i="1"/>
  <c r="W528" i="1" s="1"/>
  <c r="P416" i="1"/>
  <c r="X413" i="1"/>
  <c r="X412" i="1"/>
  <c r="BO411" i="1"/>
  <c r="BM411" i="1"/>
  <c r="Y411" i="1"/>
  <c r="BP411" i="1" s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BO246" i="1"/>
  <c r="BM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K528" i="1" s="1"/>
  <c r="P226" i="1"/>
  <c r="X223" i="1"/>
  <c r="X222" i="1"/>
  <c r="BO221" i="1"/>
  <c r="BM221" i="1"/>
  <c r="Y221" i="1"/>
  <c r="Y223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Y174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N41" i="1"/>
  <c r="BM41" i="1"/>
  <c r="Z41" i="1"/>
  <c r="Y41" i="1"/>
  <c r="BP41" i="1" s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8" i="1" s="1"/>
  <c r="X23" i="1"/>
  <c r="BO22" i="1"/>
  <c r="X520" i="1" s="1"/>
  <c r="BM22" i="1"/>
  <c r="Y22" i="1"/>
  <c r="B528" i="1" s="1"/>
  <c r="H10" i="1"/>
  <c r="A9" i="1"/>
  <c r="F10" i="1" s="1"/>
  <c r="D7" i="1"/>
  <c r="Q6" i="1"/>
  <c r="P2" i="1"/>
  <c r="BP56" i="1" l="1"/>
  <c r="BN56" i="1"/>
  <c r="Z56" i="1"/>
  <c r="BP84" i="1"/>
  <c r="BN84" i="1"/>
  <c r="Z84" i="1"/>
  <c r="BP119" i="1"/>
  <c r="BN119" i="1"/>
  <c r="Z119" i="1"/>
  <c r="BP167" i="1"/>
  <c r="BN167" i="1"/>
  <c r="Z167" i="1"/>
  <c r="BP204" i="1"/>
  <c r="BN204" i="1"/>
  <c r="Z204" i="1"/>
  <c r="BP229" i="1"/>
  <c r="BN229" i="1"/>
  <c r="Z229" i="1"/>
  <c r="BP267" i="1"/>
  <c r="BN267" i="1"/>
  <c r="Z267" i="1"/>
  <c r="BP296" i="1"/>
  <c r="BN296" i="1"/>
  <c r="Z296" i="1"/>
  <c r="BP337" i="1"/>
  <c r="BN337" i="1"/>
  <c r="Z337" i="1"/>
  <c r="BP366" i="1"/>
  <c r="BN366" i="1"/>
  <c r="Z366" i="1"/>
  <c r="BP405" i="1"/>
  <c r="BN405" i="1"/>
  <c r="Z405" i="1"/>
  <c r="BP451" i="1"/>
  <c r="BN451" i="1"/>
  <c r="Z451" i="1"/>
  <c r="Z29" i="1"/>
  <c r="BN29" i="1"/>
  <c r="BP70" i="1"/>
  <c r="BN70" i="1"/>
  <c r="Z70" i="1"/>
  <c r="BP100" i="1"/>
  <c r="BN100" i="1"/>
  <c r="Z100" i="1"/>
  <c r="BP138" i="1"/>
  <c r="BN138" i="1"/>
  <c r="Z138" i="1"/>
  <c r="BP188" i="1"/>
  <c r="BN188" i="1"/>
  <c r="Z188" i="1"/>
  <c r="BP192" i="1"/>
  <c r="BN192" i="1"/>
  <c r="Z192" i="1"/>
  <c r="BP214" i="1"/>
  <c r="BN214" i="1"/>
  <c r="Z214" i="1"/>
  <c r="BP256" i="1"/>
  <c r="BN256" i="1"/>
  <c r="Z256" i="1"/>
  <c r="BP268" i="1"/>
  <c r="BN268" i="1"/>
  <c r="Z268" i="1"/>
  <c r="BP308" i="1"/>
  <c r="BN308" i="1"/>
  <c r="Z308" i="1"/>
  <c r="BP352" i="1"/>
  <c r="BN352" i="1"/>
  <c r="Z352" i="1"/>
  <c r="Y393" i="1"/>
  <c r="Y392" i="1"/>
  <c r="BP391" i="1"/>
  <c r="BN391" i="1"/>
  <c r="Z391" i="1"/>
  <c r="Z392" i="1" s="1"/>
  <c r="BP397" i="1"/>
  <c r="BN397" i="1"/>
  <c r="Z397" i="1"/>
  <c r="BP448" i="1"/>
  <c r="BN448" i="1"/>
  <c r="Z448" i="1"/>
  <c r="BP467" i="1"/>
  <c r="BN467" i="1"/>
  <c r="Z467" i="1"/>
  <c r="Y44" i="1"/>
  <c r="Y81" i="1"/>
  <c r="Y205" i="1"/>
  <c r="Y218" i="1"/>
  <c r="Q528" i="1"/>
  <c r="Y290" i="1"/>
  <c r="BP289" i="1"/>
  <c r="BP294" i="1"/>
  <c r="BN294" i="1"/>
  <c r="Z294" i="1"/>
  <c r="BP306" i="1"/>
  <c r="BN306" i="1"/>
  <c r="Z306" i="1"/>
  <c r="BP322" i="1"/>
  <c r="BN322" i="1"/>
  <c r="Z322" i="1"/>
  <c r="BP328" i="1"/>
  <c r="BN328" i="1"/>
  <c r="Z328" i="1"/>
  <c r="Y339" i="1"/>
  <c r="BP335" i="1"/>
  <c r="BN335" i="1"/>
  <c r="Z335" i="1"/>
  <c r="BP350" i="1"/>
  <c r="BN350" i="1"/>
  <c r="Z350" i="1"/>
  <c r="Y362" i="1"/>
  <c r="BP360" i="1"/>
  <c r="BN360" i="1"/>
  <c r="Z360" i="1"/>
  <c r="BP387" i="1"/>
  <c r="BN387" i="1"/>
  <c r="Z387" i="1"/>
  <c r="BP403" i="1"/>
  <c r="BN403" i="1"/>
  <c r="Z403" i="1"/>
  <c r="BP446" i="1"/>
  <c r="BN446" i="1"/>
  <c r="Z446" i="1"/>
  <c r="BP465" i="1"/>
  <c r="BN465" i="1"/>
  <c r="Z465" i="1"/>
  <c r="Y505" i="1"/>
  <c r="Y504" i="1"/>
  <c r="BP501" i="1"/>
  <c r="BN501" i="1"/>
  <c r="Z501" i="1"/>
  <c r="BP503" i="1"/>
  <c r="BN503" i="1"/>
  <c r="Z503" i="1"/>
  <c r="X519" i="1"/>
  <c r="X521" i="1" s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Z78" i="1"/>
  <c r="BN78" i="1"/>
  <c r="Z89" i="1"/>
  <c r="BN89" i="1"/>
  <c r="Y92" i="1"/>
  <c r="Y101" i="1"/>
  <c r="Z98" i="1"/>
  <c r="BN98" i="1"/>
  <c r="Z105" i="1"/>
  <c r="BN105" i="1"/>
  <c r="Y110" i="1"/>
  <c r="Z113" i="1"/>
  <c r="BN113" i="1"/>
  <c r="Y124" i="1"/>
  <c r="Z121" i="1"/>
  <c r="BN121" i="1"/>
  <c r="Z132" i="1"/>
  <c r="BN132" i="1"/>
  <c r="Y135" i="1"/>
  <c r="Z142" i="1"/>
  <c r="BN142" i="1"/>
  <c r="BP142" i="1"/>
  <c r="Y145" i="1"/>
  <c r="H528" i="1"/>
  <c r="Y156" i="1"/>
  <c r="Z165" i="1"/>
  <c r="BN165" i="1"/>
  <c r="Z169" i="1"/>
  <c r="BN169" i="1"/>
  <c r="Z177" i="1"/>
  <c r="BN177" i="1"/>
  <c r="Z198" i="1"/>
  <c r="BN198" i="1"/>
  <c r="Z202" i="1"/>
  <c r="BN202" i="1"/>
  <c r="Z208" i="1"/>
  <c r="BN208" i="1"/>
  <c r="BP208" i="1"/>
  <c r="Y217" i="1"/>
  <c r="Z212" i="1"/>
  <c r="BN212" i="1"/>
  <c r="Z216" i="1"/>
  <c r="BN216" i="1"/>
  <c r="Y222" i="1"/>
  <c r="Z227" i="1"/>
  <c r="BN227" i="1"/>
  <c r="Z231" i="1"/>
  <c r="BN231" i="1"/>
  <c r="Z246" i="1"/>
  <c r="BN246" i="1"/>
  <c r="BP246" i="1"/>
  <c r="Z247" i="1"/>
  <c r="BN247" i="1"/>
  <c r="Y252" i="1"/>
  <c r="Z251" i="1"/>
  <c r="BN251" i="1"/>
  <c r="Z258" i="1"/>
  <c r="BN258" i="1"/>
  <c r="Z265" i="1"/>
  <c r="BN265" i="1"/>
  <c r="Z273" i="1"/>
  <c r="BN273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98" i="1"/>
  <c r="BN298" i="1"/>
  <c r="Z298" i="1"/>
  <c r="Y318" i="1"/>
  <c r="BP314" i="1"/>
  <c r="BN314" i="1"/>
  <c r="Z314" i="1"/>
  <c r="Y333" i="1"/>
  <c r="BP327" i="1"/>
  <c r="BN327" i="1"/>
  <c r="Z327" i="1"/>
  <c r="BP329" i="1"/>
  <c r="BN329" i="1"/>
  <c r="Z329" i="1"/>
  <c r="BP342" i="1"/>
  <c r="BN342" i="1"/>
  <c r="Z342" i="1"/>
  <c r="BP354" i="1"/>
  <c r="BN354" i="1"/>
  <c r="Z354" i="1"/>
  <c r="Y372" i="1"/>
  <c r="Y371" i="1"/>
  <c r="BP370" i="1"/>
  <c r="BN370" i="1"/>
  <c r="Z370" i="1"/>
  <c r="Z371" i="1" s="1"/>
  <c r="Y380" i="1"/>
  <c r="BP375" i="1"/>
  <c r="BN375" i="1"/>
  <c r="Z375" i="1"/>
  <c r="BP399" i="1"/>
  <c r="BN399" i="1"/>
  <c r="Z399" i="1"/>
  <c r="X528" i="1"/>
  <c r="Z429" i="1"/>
  <c r="Z430" i="1" s="1"/>
  <c r="BP453" i="1"/>
  <c r="BN453" i="1"/>
  <c r="Z453" i="1"/>
  <c r="BP469" i="1"/>
  <c r="BN469" i="1"/>
  <c r="Z469" i="1"/>
  <c r="BP502" i="1"/>
  <c r="BN502" i="1"/>
  <c r="Z502" i="1"/>
  <c r="Y310" i="1"/>
  <c r="Y408" i="1"/>
  <c r="Y462" i="1"/>
  <c r="Y487" i="1"/>
  <c r="Y512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C528" i="1"/>
  <c r="Z42" i="1"/>
  <c r="BN42" i="1"/>
  <c r="BP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BN75" i="1"/>
  <c r="Z77" i="1"/>
  <c r="BN77" i="1"/>
  <c r="Z79" i="1"/>
  <c r="BN79" i="1"/>
  <c r="Y80" i="1"/>
  <c r="Z83" i="1"/>
  <c r="BN83" i="1"/>
  <c r="BP83" i="1"/>
  <c r="Y86" i="1"/>
  <c r="E528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28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Z122" i="1"/>
  <c r="BN122" i="1"/>
  <c r="Y123" i="1"/>
  <c r="Z126" i="1"/>
  <c r="Z128" i="1" s="1"/>
  <c r="BN126" i="1"/>
  <c r="BP126" i="1"/>
  <c r="Y129" i="1"/>
  <c r="G528" i="1"/>
  <c r="Z133" i="1"/>
  <c r="Z134" i="1" s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BP178" i="1"/>
  <c r="BN178" i="1"/>
  <c r="Z178" i="1"/>
  <c r="Y183" i="1"/>
  <c r="BP182" i="1"/>
  <c r="BN182" i="1"/>
  <c r="Z182" i="1"/>
  <c r="Z183" i="1" s="1"/>
  <c r="Y184" i="1"/>
  <c r="J528" i="1"/>
  <c r="Y190" i="1"/>
  <c r="BP187" i="1"/>
  <c r="BN187" i="1"/>
  <c r="Z187" i="1"/>
  <c r="Y194" i="1"/>
  <c r="H9" i="1"/>
  <c r="A10" i="1"/>
  <c r="F9" i="1"/>
  <c r="J9" i="1"/>
  <c r="Y24" i="1"/>
  <c r="Y59" i="1"/>
  <c r="Y150" i="1"/>
  <c r="Y162" i="1"/>
  <c r="Y179" i="1"/>
  <c r="BP176" i="1"/>
  <c r="BN176" i="1"/>
  <c r="Z176" i="1"/>
  <c r="Z179" i="1" s="1"/>
  <c r="Y195" i="1"/>
  <c r="BP193" i="1"/>
  <c r="BN193" i="1"/>
  <c r="Z193" i="1"/>
  <c r="Z194" i="1" s="1"/>
  <c r="Z197" i="1"/>
  <c r="BN197" i="1"/>
  <c r="BP197" i="1"/>
  <c r="Z199" i="1"/>
  <c r="BN199" i="1"/>
  <c r="Z201" i="1"/>
  <c r="BN201" i="1"/>
  <c r="Z203" i="1"/>
  <c r="BN203" i="1"/>
  <c r="Y206" i="1"/>
  <c r="Z209" i="1"/>
  <c r="BN209" i="1"/>
  <c r="BP209" i="1"/>
  <c r="Z211" i="1"/>
  <c r="BN211" i="1"/>
  <c r="Z213" i="1"/>
  <c r="BN213" i="1"/>
  <c r="Z215" i="1"/>
  <c r="BN215" i="1"/>
  <c r="Z221" i="1"/>
  <c r="Z222" i="1" s="1"/>
  <c r="BN221" i="1"/>
  <c r="BP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BN248" i="1"/>
  <c r="BP248" i="1"/>
  <c r="Z250" i="1"/>
  <c r="BN250" i="1"/>
  <c r="L528" i="1"/>
  <c r="Y262" i="1"/>
  <c r="BP259" i="1"/>
  <c r="BN259" i="1"/>
  <c r="Z259" i="1"/>
  <c r="Y234" i="1"/>
  <c r="BP257" i="1"/>
  <c r="BN257" i="1"/>
  <c r="Z257" i="1"/>
  <c r="Z261" i="1" s="1"/>
  <c r="Y261" i="1"/>
  <c r="BP266" i="1"/>
  <c r="BN266" i="1"/>
  <c r="Z266" i="1"/>
  <c r="Z269" i="1" s="1"/>
  <c r="Y269" i="1"/>
  <c r="Y276" i="1"/>
  <c r="Y301" i="1"/>
  <c r="Y311" i="1"/>
  <c r="Y319" i="1"/>
  <c r="Y325" i="1"/>
  <c r="Y332" i="1"/>
  <c r="Y338" i="1"/>
  <c r="Y345" i="1"/>
  <c r="Y357" i="1"/>
  <c r="Y363" i="1"/>
  <c r="Y367" i="1"/>
  <c r="Y384" i="1"/>
  <c r="Y388" i="1"/>
  <c r="Z411" i="1"/>
  <c r="BN411" i="1"/>
  <c r="Y412" i="1"/>
  <c r="Z416" i="1"/>
  <c r="BN416" i="1"/>
  <c r="BP416" i="1"/>
  <c r="Y419" i="1"/>
  <c r="Z422" i="1"/>
  <c r="BN422" i="1"/>
  <c r="Z424" i="1"/>
  <c r="BN424" i="1"/>
  <c r="Y425" i="1"/>
  <c r="BN429" i="1"/>
  <c r="BP429" i="1"/>
  <c r="Y430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M528" i="1"/>
  <c r="Y270" i="1"/>
  <c r="O528" i="1"/>
  <c r="Z274" i="1"/>
  <c r="BN274" i="1"/>
  <c r="Y277" i="1"/>
  <c r="Y282" i="1"/>
  <c r="Y291" i="1"/>
  <c r="R528" i="1"/>
  <c r="Z295" i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BN330" i="1"/>
  <c r="Z336" i="1"/>
  <c r="Z338" i="1" s="1"/>
  <c r="BN336" i="1"/>
  <c r="S528" i="1"/>
  <c r="Z343" i="1"/>
  <c r="Z345" i="1" s="1"/>
  <c r="BN343" i="1"/>
  <c r="Y346" i="1"/>
  <c r="T528" i="1"/>
  <c r="Z351" i="1"/>
  <c r="BN351" i="1"/>
  <c r="Z353" i="1"/>
  <c r="BN353" i="1"/>
  <c r="Z355" i="1"/>
  <c r="BN355" i="1"/>
  <c r="Y358" i="1"/>
  <c r="Z361" i="1"/>
  <c r="BN361" i="1"/>
  <c r="Z365" i="1"/>
  <c r="BN365" i="1"/>
  <c r="BP365" i="1"/>
  <c r="U528" i="1"/>
  <c r="Z376" i="1"/>
  <c r="BN376" i="1"/>
  <c r="Z378" i="1"/>
  <c r="BN378" i="1"/>
  <c r="Y379" i="1"/>
  <c r="Z382" i="1"/>
  <c r="Z383" i="1" s="1"/>
  <c r="BN382" i="1"/>
  <c r="BP382" i="1"/>
  <c r="Z386" i="1"/>
  <c r="Z388" i="1" s="1"/>
  <c r="BN386" i="1"/>
  <c r="BP386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BN410" i="1"/>
  <c r="BP410" i="1"/>
  <c r="Z417" i="1"/>
  <c r="BN417" i="1"/>
  <c r="Y418" i="1"/>
  <c r="Z421" i="1"/>
  <c r="BN421" i="1"/>
  <c r="BP421" i="1"/>
  <c r="Z423" i="1"/>
  <c r="BN423" i="1"/>
  <c r="Y431" i="1"/>
  <c r="Y435" i="1"/>
  <c r="BP434" i="1"/>
  <c r="BN434" i="1"/>
  <c r="Z434" i="1"/>
  <c r="Z435" i="1" s="1"/>
  <c r="Y528" i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Z475" i="1"/>
  <c r="BN475" i="1"/>
  <c r="Z482" i="1"/>
  <c r="BN482" i="1"/>
  <c r="BP482" i="1"/>
  <c r="Z483" i="1"/>
  <c r="BN483" i="1"/>
  <c r="Z484" i="1"/>
  <c r="BN484" i="1"/>
  <c r="Z485" i="1"/>
  <c r="BN485" i="1"/>
  <c r="Y486" i="1"/>
  <c r="Z496" i="1"/>
  <c r="BN496" i="1"/>
  <c r="BP496" i="1"/>
  <c r="Z497" i="1"/>
  <c r="BN497" i="1"/>
  <c r="Y498" i="1"/>
  <c r="Z507" i="1"/>
  <c r="BN507" i="1"/>
  <c r="BP507" i="1"/>
  <c r="Z508" i="1"/>
  <c r="BN508" i="1"/>
  <c r="Z509" i="1"/>
  <c r="BN509" i="1"/>
  <c r="Z510" i="1"/>
  <c r="BN510" i="1"/>
  <c r="Y511" i="1"/>
  <c r="Y517" i="1"/>
  <c r="AA528" i="1"/>
  <c r="Z515" i="1"/>
  <c r="Z516" i="1" s="1"/>
  <c r="BN515" i="1"/>
  <c r="BP515" i="1"/>
  <c r="Y516" i="1"/>
  <c r="Z407" i="1" l="1"/>
  <c r="Z367" i="1"/>
  <c r="Z362" i="1"/>
  <c r="Z276" i="1"/>
  <c r="Z189" i="1"/>
  <c r="Z85" i="1"/>
  <c r="Z71" i="1"/>
  <c r="Z504" i="1"/>
  <c r="Z332" i="1"/>
  <c r="Z379" i="1"/>
  <c r="Z300" i="1"/>
  <c r="Z80" i="1"/>
  <c r="Z58" i="1"/>
  <c r="Z511" i="1"/>
  <c r="Z498" i="1"/>
  <c r="Z486" i="1"/>
  <c r="Z425" i="1"/>
  <c r="Z412" i="1"/>
  <c r="Z357" i="1"/>
  <c r="Z324" i="1"/>
  <c r="Z310" i="1"/>
  <c r="Z418" i="1"/>
  <c r="Z252" i="1"/>
  <c r="Z233" i="1"/>
  <c r="Z217" i="1"/>
  <c r="Z205" i="1"/>
  <c r="Z109" i="1"/>
  <c r="Z44" i="1"/>
  <c r="Z477" i="1"/>
  <c r="Z455" i="1"/>
  <c r="Z471" i="1"/>
  <c r="Y518" i="1"/>
  <c r="Y520" i="1"/>
  <c r="Z461" i="1"/>
  <c r="Z318" i="1"/>
  <c r="Z173" i="1"/>
  <c r="Z155" i="1"/>
  <c r="Z123" i="1"/>
  <c r="Z115" i="1"/>
  <c r="Z65" i="1"/>
  <c r="Y522" i="1"/>
  <c r="Y519" i="1"/>
  <c r="Y521" i="1" s="1"/>
  <c r="Z523" i="1" l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<sst xmlns="http://schemas.openxmlformats.org/spreadsheetml/2006/main" count="2344" uniqueCount="832">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</sst>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45833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Среда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30</v>
      </c>
      <c r="Y41" s="584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70</v>
      </c>
      <c r="X43" s="583">
        <v>8</v>
      </c>
      <c r="Y43" s="584">
        <f>IFERROR(IF(X43="",0,CEILING((X43/$H43),1)*$H43),"")</f>
        <v>8</v>
      </c>
      <c r="Z43" s="36">
        <f>IFERROR(IF(Y43=0,"",ROUNDUP(Y43/H43,0)*0.00902),"")</f>
        <v>1.804E-2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8.42</v>
      </c>
      <c r="BN43" s="64">
        <f>IFERROR(Y43*I43/H43,"0")</f>
        <v>8.42</v>
      </c>
      <c r="BO43" s="64">
        <f>IFERROR(1/J43*(X43/H43),"0")</f>
        <v>1.5151515151515152E-2</v>
      </c>
      <c r="BP43" s="64">
        <f>IFERROR(1/J43*(Y43/H43),"0")</f>
        <v>1.5151515151515152E-2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4.7777777777777777</v>
      </c>
      <c r="Y44" s="585">
        <f>IFERROR(Y41/H41,"0")+IFERROR(Y42/H42,"0")+IFERROR(Y43/H43,"0")</f>
        <v>5</v>
      </c>
      <c r="Z44" s="585">
        <f>IFERROR(IF(Z41="",0,Z41),"0")+IFERROR(IF(Z42="",0,Z42),"0")+IFERROR(IF(Z43="",0,Z43),"0")</f>
        <v>7.4980000000000005E-2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38</v>
      </c>
      <c r="Y45" s="585">
        <f>IFERROR(SUM(Y41:Y43),"0")</f>
        <v>40.400000000000006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50</v>
      </c>
      <c r="Y53" s="584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45</v>
      </c>
      <c r="Y57" s="584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14.62962962962963</v>
      </c>
      <c r="Y58" s="585">
        <f>IFERROR(Y52/H52,"0")+IFERROR(Y53/H53,"0")+IFERROR(Y54/H54,"0")+IFERROR(Y55/H55,"0")+IFERROR(Y56/H56,"0")+IFERROR(Y57/H57,"0")</f>
        <v>15</v>
      </c>
      <c r="Z58" s="585">
        <f>IFERROR(IF(Z52="",0,Z52),"0")+IFERROR(IF(Z53="",0,Z53),"0")+IFERROR(IF(Z54="",0,Z54),"0")+IFERROR(IF(Z55="",0,Z55),"0")+IFERROR(IF(Z56="",0,Z56),"0")+IFERROR(IF(Z57="",0,Z57),"0")</f>
        <v>0.18509999999999999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95</v>
      </c>
      <c r="Y59" s="585">
        <f>IFERROR(SUM(Y52:Y57),"0")</f>
        <v>99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120</v>
      </c>
      <c r="Y61" s="584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31.5</v>
      </c>
      <c r="Y64" s="584">
        <f>IFERROR(IF(X64="",0,CEILING((X64/$H64),1)*$H64),"")</f>
        <v>32.400000000000006</v>
      </c>
      <c r="Z64" s="36">
        <f>IFERROR(IF(Y64=0,"",ROUNDUP(Y64/H64,0)*0.00651),"")</f>
        <v>7.8119999999999995E-2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33.599999999999994</v>
      </c>
      <c r="BN64" s="64">
        <f>IFERROR(Y64*I64/H64,"0")</f>
        <v>34.56</v>
      </c>
      <c r="BO64" s="64">
        <f>IFERROR(1/J64*(X64/H64),"0")</f>
        <v>6.4102564102564111E-2</v>
      </c>
      <c r="BP64" s="64">
        <f>IFERROR(1/J64*(Y64/H64),"0")</f>
        <v>6.593406593406595E-2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22.777777777777779</v>
      </c>
      <c r="Y65" s="585">
        <f>IFERROR(Y61/H61,"0")+IFERROR(Y62/H62,"0")+IFERROR(Y63/H63,"0")+IFERROR(Y64/H64,"0")</f>
        <v>24.000000000000004</v>
      </c>
      <c r="Z65" s="585">
        <f>IFERROR(IF(Z61="",0,Z61),"0")+IFERROR(IF(Z62="",0,Z62),"0")+IFERROR(IF(Z63="",0,Z63),"0")+IFERROR(IF(Z64="",0,Z64),"0")</f>
        <v>0.30588000000000004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151.5</v>
      </c>
      <c r="Y66" s="585">
        <f>IFERROR(SUM(Y61:Y64),"0")</f>
        <v>162.00000000000003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60</v>
      </c>
      <c r="Y76" s="584">
        <f t="shared" si="11"/>
        <v>67.2</v>
      </c>
      <c r="Z76" s="36">
        <f>IFERROR(IF(Y76=0,"",ROUNDUP(Y76/H76,0)*0.01898),"")</f>
        <v>0.15184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63.621428571428567</v>
      </c>
      <c r="BN76" s="64">
        <f t="shared" si="13"/>
        <v>71.256</v>
      </c>
      <c r="BO76" s="64">
        <f t="shared" si="14"/>
        <v>0.11160714285714285</v>
      </c>
      <c r="BP76" s="64">
        <f t="shared" si="15"/>
        <v>0.125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7.1428571428571423</v>
      </c>
      <c r="Y80" s="585">
        <f>IFERROR(Y74/H74,"0")+IFERROR(Y75/H75,"0")+IFERROR(Y76/H76,"0")+IFERROR(Y77/H77,"0")+IFERROR(Y78/H78,"0")+IFERROR(Y79/H79,"0")</f>
        <v>8</v>
      </c>
      <c r="Z80" s="585">
        <f>IFERROR(IF(Z74="",0,Z74),"0")+IFERROR(IF(Z75="",0,Z75),"0")+IFERROR(IF(Z76="",0,Z76),"0")+IFERROR(IF(Z77="",0,Z77),"0")+IFERROR(IF(Z78="",0,Z78),"0")+IFERROR(IF(Z79="",0,Z79),"0")</f>
        <v>0.15184</v>
      </c>
      <c r="AA80" s="586"/>
      <c r="AB80" s="586"/>
      <c r="AC80" s="586"/>
    </row>
    <row r="81" spans="1:68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60</v>
      </c>
      <c r="Y81" s="585">
        <f>IFERROR(SUM(Y74:Y79),"0")</f>
        <v>67.2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20</v>
      </c>
      <c r="Y89" s="584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20.805555555555554</v>
      </c>
      <c r="BN89" s="64">
        <f>IFERROR(Y89*I89/H89,"0")</f>
        <v>22.47</v>
      </c>
      <c r="BO89" s="64">
        <f>IFERROR(1/J89*(X89/H89),"0")</f>
        <v>2.8935185185185182E-2</v>
      </c>
      <c r="BP89" s="64">
        <f>IFERROR(1/J89*(Y89/H89),"0")</f>
        <v>3.125E-2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22.5</v>
      </c>
      <c r="Y91" s="584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23.549999999999997</v>
      </c>
      <c r="BN91" s="64">
        <f>IFERROR(Y91*I91/H91,"0")</f>
        <v>23.549999999999997</v>
      </c>
      <c r="BO91" s="64">
        <f>IFERROR(1/J91*(X91/H91),"0")</f>
        <v>3.787878787878788E-2</v>
      </c>
      <c r="BP91" s="64">
        <f>IFERROR(1/J91*(Y91/H91),"0")</f>
        <v>3.787878787878788E-2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6.8518518518518512</v>
      </c>
      <c r="Y92" s="585">
        <f>IFERROR(Y89/H89,"0")+IFERROR(Y90/H90,"0")+IFERROR(Y91/H91,"0")</f>
        <v>7</v>
      </c>
      <c r="Z92" s="585">
        <f>IFERROR(IF(Z89="",0,Z89),"0")+IFERROR(IF(Z90="",0,Z90),"0")+IFERROR(IF(Z91="",0,Z91),"0")</f>
        <v>8.3059999999999995E-2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42.5</v>
      </c>
      <c r="Y93" s="585">
        <f>IFERROR(SUM(Y89:Y91),"0")</f>
        <v>44.1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2.7</v>
      </c>
      <c r="Y121" s="584">
        <f>IFERROR(IF(X121="",0,CEILING((X121/$H121),1)*$H121),"")</f>
        <v>2.7</v>
      </c>
      <c r="Z121" s="36">
        <f>IFERROR(IF(Y121=0,"",ROUNDUP(Y121/H121,0)*0.00651),"")</f>
        <v>6.5100000000000002E-3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2.952</v>
      </c>
      <c r="BN121" s="64">
        <f>IFERROR(Y121*I121/H121,"0")</f>
        <v>2.952</v>
      </c>
      <c r="BO121" s="64">
        <f>IFERROR(1/J121*(X121/H121),"0")</f>
        <v>5.4945054945054949E-3</v>
      </c>
      <c r="BP121" s="64">
        <f>IFERROR(1/J121*(Y121/H121),"0")</f>
        <v>5.4945054945054949E-3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</v>
      </c>
      <c r="Y123" s="585">
        <f>IFERROR(Y118/H118,"0")+IFERROR(Y119/H119,"0")+IFERROR(Y120/H120,"0")+IFERROR(Y121/H121,"0")+IFERROR(Y122/H122,"0")</f>
        <v>1</v>
      </c>
      <c r="Z123" s="585">
        <f>IFERROR(IF(Z118="",0,Z118),"0")+IFERROR(IF(Z119="",0,Z119),"0")+IFERROR(IF(Z120="",0,Z120),"0")+IFERROR(IF(Z121="",0,Z121),"0")+IFERROR(IF(Z122="",0,Z122),"0")</f>
        <v>6.5100000000000002E-3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2.7</v>
      </c>
      <c r="Y124" s="585">
        <f>IFERROR(SUM(Y118:Y122),"0")</f>
        <v>2.7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25</v>
      </c>
      <c r="Y152" s="584">
        <f>IFERROR(IF(X152="",0,CEILING((X152/$H152),1)*$H152),"")</f>
        <v>27</v>
      </c>
      <c r="Z152" s="36">
        <f>IFERROR(IF(Y152=0,"",ROUNDUP(Y152/H152,0)*0.01898),"")</f>
        <v>5.6940000000000004E-2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26.625000000000004</v>
      </c>
      <c r="BN152" s="64">
        <f>IFERROR(Y152*I152/H152,"0")</f>
        <v>28.755000000000003</v>
      </c>
      <c r="BO152" s="64">
        <f>IFERROR(1/J152*(X152/H152),"0")</f>
        <v>4.3402777777777776E-2</v>
      </c>
      <c r="BP152" s="64">
        <f>IFERROR(1/J152*(Y152/H152),"0")</f>
        <v>4.6875E-2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8</v>
      </c>
      <c r="Y154" s="584">
        <f>IFERROR(IF(X154="",0,CEILING((X154/$H154),1)*$H154),"")</f>
        <v>9</v>
      </c>
      <c r="Z154" s="36">
        <f>IFERROR(IF(Y154=0,"",ROUNDUP(Y154/H154,0)*0.01898),"")</f>
        <v>1.898E-2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8.5200000000000014</v>
      </c>
      <c r="BN154" s="64">
        <f>IFERROR(Y154*I154/H154,"0")</f>
        <v>9.5850000000000009</v>
      </c>
      <c r="BO154" s="64">
        <f>IFERROR(1/J154*(X154/H154),"0")</f>
        <v>1.3888888888888888E-2</v>
      </c>
      <c r="BP154" s="64">
        <f>IFERROR(1/J154*(Y154/H154),"0")</f>
        <v>1.5625E-2</v>
      </c>
    </row>
    <row r="155" spans="1:68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3.6666666666666665</v>
      </c>
      <c r="Y155" s="585">
        <f>IFERROR(Y152/H152,"0")+IFERROR(Y153/H153,"0")+IFERROR(Y154/H154,"0")</f>
        <v>4</v>
      </c>
      <c r="Z155" s="585">
        <f>IFERROR(IF(Z152="",0,Z152),"0")+IFERROR(IF(Z153="",0,Z153),"0")+IFERROR(IF(Z154="",0,Z154),"0")</f>
        <v>7.5920000000000001E-2</v>
      </c>
      <c r="AA155" s="586"/>
      <c r="AB155" s="586"/>
      <c r="AC155" s="586"/>
    </row>
    <row r="156" spans="1:68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33</v>
      </c>
      <c r="Y156" s="585">
        <f>IFERROR(SUM(Y152:Y154),"0")</f>
        <v>36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10</v>
      </c>
      <c r="Y164" s="584">
        <f t="shared" ref="Y164:Y172" si="21">IFERROR(IF(X164="",0,CEILING((X164/$H164),1)*$H164),"")</f>
        <v>12.600000000000001</v>
      </c>
      <c r="Z164" s="36">
        <f>IFERROR(IF(Y164=0,"",ROUNDUP(Y164/H164,0)*0.00902),"")</f>
        <v>2.7060000000000001E-2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10.642857142857141</v>
      </c>
      <c r="BN164" s="64">
        <f t="shared" ref="BN164:BN172" si="23">IFERROR(Y164*I164/H164,"0")</f>
        <v>13.41</v>
      </c>
      <c r="BO164" s="64">
        <f t="shared" ref="BO164:BO172" si="24">IFERROR(1/J164*(X164/H164),"0")</f>
        <v>1.8037518037518036E-2</v>
      </c>
      <c r="BP164" s="64">
        <f t="shared" ref="BP164:BP172" si="25">IFERROR(1/J164*(Y164/H164),"0")</f>
        <v>2.2727272727272728E-2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2.3809523809523809</v>
      </c>
      <c r="Y173" s="585">
        <f>IFERROR(Y164/H164,"0")+IFERROR(Y165/H165,"0")+IFERROR(Y166/H166,"0")+IFERROR(Y167/H167,"0")+IFERROR(Y168/H168,"0")+IFERROR(Y169/H169,"0")+IFERROR(Y170/H170,"0")+IFERROR(Y171/H171,"0")+IFERROR(Y172/H172,"0")</f>
        <v>3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2.7060000000000001E-2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10</v>
      </c>
      <c r="Y174" s="585">
        <f>IFERROR(SUM(Y164:Y172),"0")</f>
        <v>12.600000000000001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5.4</v>
      </c>
      <c r="Y213" s="584">
        <f t="shared" si="31"/>
        <v>7.1999999999999993</v>
      </c>
      <c r="Z213" s="36">
        <f t="shared" si="36"/>
        <v>1.9529999999999999E-2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5.9670000000000014</v>
      </c>
      <c r="BN213" s="64">
        <f t="shared" si="33"/>
        <v>7.9560000000000004</v>
      </c>
      <c r="BO213" s="64">
        <f t="shared" si="34"/>
        <v>1.2362637362637366E-2</v>
      </c>
      <c r="BP213" s="64">
        <f t="shared" si="35"/>
        <v>1.6483516483516484E-2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2.2500000000000004</v>
      </c>
      <c r="Y217" s="585">
        <f>IFERROR(Y208/H208,"0")+IFERROR(Y209/H209,"0")+IFERROR(Y210/H210,"0")+IFERROR(Y211/H211,"0")+IFERROR(Y212/H212,"0")+IFERROR(Y213/H213,"0")+IFERROR(Y214/H214,"0")+IFERROR(Y215/H215,"0")+IFERROR(Y216/H216,"0")</f>
        <v>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1.9529999999999999E-2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5.4</v>
      </c>
      <c r="Y218" s="585">
        <f>IFERROR(SUM(Y208:Y216),"0")</f>
        <v>7.1999999999999993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4</v>
      </c>
      <c r="Y260" s="584">
        <f>IFERROR(IF(X260="",0,CEILING((X260/$H260),1)*$H260),"")</f>
        <v>4</v>
      </c>
      <c r="Z260" s="36">
        <f>IFERROR(IF(Y260=0,"",ROUNDUP(Y260/H260,0)*0.00902),"")</f>
        <v>9.0200000000000002E-3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4.21</v>
      </c>
      <c r="BN260" s="64">
        <f>IFERROR(Y260*I260/H260,"0")</f>
        <v>4.21</v>
      </c>
      <c r="BO260" s="64">
        <f>IFERROR(1/J260*(X260/H260),"0")</f>
        <v>7.575757575757576E-3</v>
      </c>
      <c r="BP260" s="64">
        <f>IFERROR(1/J260*(Y260/H260),"0")</f>
        <v>7.575757575757576E-3</v>
      </c>
    </row>
    <row r="261" spans="1:68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1</v>
      </c>
      <c r="Y261" s="585">
        <f>IFERROR(Y256/H256,"0")+IFERROR(Y257/H257,"0")+IFERROR(Y258/H258,"0")+IFERROR(Y259/H259,"0")+IFERROR(Y260/H260,"0")</f>
        <v>1</v>
      </c>
      <c r="Z261" s="585">
        <f>IFERROR(IF(Z256="",0,Z256),"0")+IFERROR(IF(Z257="",0,Z257),"0")+IFERROR(IF(Z258="",0,Z258),"0")+IFERROR(IF(Z259="",0,Z259),"0")+IFERROR(IF(Z260="",0,Z260),"0")</f>
        <v>9.0200000000000002E-3</v>
      </c>
      <c r="AA261" s="586"/>
      <c r="AB261" s="586"/>
      <c r="AC261" s="586"/>
    </row>
    <row r="262" spans="1:68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4</v>
      </c>
      <c r="Y262" s="585">
        <f>IFERROR(SUM(Y256:Y260),"0")</f>
        <v>4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40</v>
      </c>
      <c r="Y294" s="584">
        <f t="shared" ref="Y294:Y299" si="48">IFERROR(IF(X294="",0,CEILING((X294/$H294),1)*$H294),"")</f>
        <v>43.2</v>
      </c>
      <c r="Z294" s="36">
        <f>IFERROR(IF(Y294=0,"",ROUNDUP(Y294/H294,0)*0.01898),"")</f>
        <v>7.5920000000000001E-2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41.611111111111107</v>
      </c>
      <c r="BN294" s="64">
        <f t="shared" ref="BN294:BN299" si="50">IFERROR(Y294*I294/H294,"0")</f>
        <v>44.94</v>
      </c>
      <c r="BO294" s="64">
        <f t="shared" ref="BO294:BO299" si="51">IFERROR(1/J294*(X294/H294),"0")</f>
        <v>5.7870370370370364E-2</v>
      </c>
      <c r="BP294" s="64">
        <f t="shared" ref="BP294:BP299" si="52">IFERROR(1/J294*(Y294/H294),"0")</f>
        <v>6.25E-2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150</v>
      </c>
      <c r="Y296" s="584">
        <f t="shared" si="48"/>
        <v>151.20000000000002</v>
      </c>
      <c r="Z296" s="36">
        <f>IFERROR(IF(Y296=0,"",ROUNDUP(Y296/H296,0)*0.01898),"")</f>
        <v>0.26572000000000001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156.04166666666666</v>
      </c>
      <c r="BN296" s="64">
        <f t="shared" si="50"/>
        <v>157.29000000000002</v>
      </c>
      <c r="BO296" s="64">
        <f t="shared" si="51"/>
        <v>0.21701388888888887</v>
      </c>
      <c r="BP296" s="64">
        <f t="shared" si="52"/>
        <v>0.21875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20</v>
      </c>
      <c r="Y297" s="584">
        <f t="shared" si="48"/>
        <v>21.6</v>
      </c>
      <c r="Z297" s="36">
        <f>IFERROR(IF(Y297=0,"",ROUNDUP(Y297/H297,0)*0.01898),"")</f>
        <v>3.7960000000000001E-2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20.805555555555554</v>
      </c>
      <c r="BN297" s="64">
        <f t="shared" si="50"/>
        <v>22.47</v>
      </c>
      <c r="BO297" s="64">
        <f t="shared" si="51"/>
        <v>2.8935185185185182E-2</v>
      </c>
      <c r="BP297" s="64">
        <f t="shared" si="52"/>
        <v>3.125E-2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8</v>
      </c>
      <c r="Y299" s="584">
        <f t="shared" si="48"/>
        <v>8</v>
      </c>
      <c r="Z299" s="36">
        <f>IFERROR(IF(Y299=0,"",ROUNDUP(Y299/H299,0)*0.00902),"")</f>
        <v>1.804E-2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8.42</v>
      </c>
      <c r="BN299" s="64">
        <f t="shared" si="50"/>
        <v>8.42</v>
      </c>
      <c r="BO299" s="64">
        <f t="shared" si="51"/>
        <v>1.5151515151515152E-2</v>
      </c>
      <c r="BP299" s="64">
        <f t="shared" si="52"/>
        <v>1.5151515151515152E-2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21.444444444444443</v>
      </c>
      <c r="Y300" s="585">
        <f>IFERROR(Y294/H294,"0")+IFERROR(Y295/H295,"0")+IFERROR(Y296/H296,"0")+IFERROR(Y297/H297,"0")+IFERROR(Y298/H298,"0")+IFERROR(Y299/H299,"0")</f>
        <v>22</v>
      </c>
      <c r="Z300" s="585">
        <f>IFERROR(IF(Z294="",0,Z294),"0")+IFERROR(IF(Z295="",0,Z295),"0")+IFERROR(IF(Z296="",0,Z296),"0")+IFERROR(IF(Z297="",0,Z297),"0")+IFERROR(IF(Z298="",0,Z298),"0")+IFERROR(IF(Z299="",0,Z299),"0")</f>
        <v>0.39763999999999999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218</v>
      </c>
      <c r="Y301" s="585">
        <f>IFERROR(SUM(Y294:Y299),"0")</f>
        <v>224.00000000000003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50</v>
      </c>
      <c r="Y304" s="584">
        <f t="shared" si="53"/>
        <v>50.400000000000006</v>
      </c>
      <c r="Z304" s="36">
        <f>IFERROR(IF(Y304=0,"",ROUNDUP(Y304/H304,0)*0.00902),"")</f>
        <v>0.10824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53.214285714285715</v>
      </c>
      <c r="BN304" s="64">
        <f t="shared" si="55"/>
        <v>53.64</v>
      </c>
      <c r="BO304" s="64">
        <f t="shared" si="56"/>
        <v>9.0187590187590191E-2</v>
      </c>
      <c r="BP304" s="64">
        <f t="shared" si="57"/>
        <v>9.0909090909090912E-2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7</v>
      </c>
      <c r="Y306" s="584">
        <f t="shared" si="53"/>
        <v>8.4</v>
      </c>
      <c r="Z306" s="36">
        <f>IFERROR(IF(Y306=0,"",ROUNDUP(Y306/H306,0)*0.00502),"")</f>
        <v>2.0080000000000001E-2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7.4333333333333327</v>
      </c>
      <c r="BN306" s="64">
        <f t="shared" si="55"/>
        <v>8.92</v>
      </c>
      <c r="BO306" s="64">
        <f t="shared" si="56"/>
        <v>1.4245014245014245E-2</v>
      </c>
      <c r="BP306" s="64">
        <f t="shared" si="57"/>
        <v>1.7094017094017096E-2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15.238095238095237</v>
      </c>
      <c r="Y310" s="585">
        <f>IFERROR(Y303/H303,"0")+IFERROR(Y304/H304,"0")+IFERROR(Y305/H305,"0")+IFERROR(Y306/H306,"0")+IFERROR(Y307/H307,"0")+IFERROR(Y308/H308,"0")+IFERROR(Y309/H309,"0")</f>
        <v>16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0.12831999999999999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57</v>
      </c>
      <c r="Y311" s="585">
        <f>IFERROR(SUM(Y303:Y309),"0")</f>
        <v>58.800000000000004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750</v>
      </c>
      <c r="Y313" s="584">
        <f>IFERROR(IF(X313="",0,CEILING((X313/$H313),1)*$H313),"")</f>
        <v>756.6</v>
      </c>
      <c r="Z313" s="36">
        <f>IFERROR(IF(Y313=0,"",ROUNDUP(Y313/H313,0)*0.01898),"")</f>
        <v>1.8410600000000001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799.32692307692321</v>
      </c>
      <c r="BN313" s="64">
        <f>IFERROR(Y313*I313/H313,"0")</f>
        <v>806.3610000000001</v>
      </c>
      <c r="BO313" s="64">
        <f>IFERROR(1/J313*(X313/H313),"0")</f>
        <v>1.5024038461538463</v>
      </c>
      <c r="BP313" s="64">
        <f>IFERROR(1/J313*(Y313/H313),"0")</f>
        <v>1.515625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96.15384615384616</v>
      </c>
      <c r="Y318" s="585">
        <f>IFERROR(Y313/H313,"0")+IFERROR(Y314/H314,"0")+IFERROR(Y315/H315,"0")+IFERROR(Y316/H316,"0")+IFERROR(Y317/H317,"0")</f>
        <v>97</v>
      </c>
      <c r="Z318" s="585">
        <f>IFERROR(IF(Z313="",0,Z313),"0")+IFERROR(IF(Z314="",0,Z314),"0")+IFERROR(IF(Z315="",0,Z315),"0")+IFERROR(IF(Z316="",0,Z316),"0")+IFERROR(IF(Z317="",0,Z317),"0")</f>
        <v>1.8410600000000001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750</v>
      </c>
      <c r="Y319" s="585">
        <f>IFERROR(SUM(Y313:Y317),"0")</f>
        <v>756.6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25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26.663461538461544</v>
      </c>
      <c r="BN322" s="64">
        <f>IFERROR(Y322*I322/H322,"0")</f>
        <v>33.276000000000003</v>
      </c>
      <c r="BO322" s="64">
        <f>IFERROR(1/J322*(X322/H322),"0")</f>
        <v>5.0080128205128208E-2</v>
      </c>
      <c r="BP322" s="64">
        <f>IFERROR(1/J322*(Y322/H322),"0")</f>
        <v>6.25E-2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15</v>
      </c>
      <c r="Y323" s="584">
        <f>IFERROR(IF(X323="",0,CEILING((X323/$H323),1)*$H323),"")</f>
        <v>16.8</v>
      </c>
      <c r="Z323" s="36">
        <f>IFERROR(IF(Y323=0,"",ROUNDUP(Y323/H323,0)*0.01898),"")</f>
        <v>3.7960000000000001E-2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15.926785714285714</v>
      </c>
      <c r="BN323" s="64">
        <f>IFERROR(Y323*I323/H323,"0")</f>
        <v>17.838000000000001</v>
      </c>
      <c r="BO323" s="64">
        <f>IFERROR(1/J323*(X323/H323),"0")</f>
        <v>2.7901785714285712E-2</v>
      </c>
      <c r="BP323" s="64">
        <f>IFERROR(1/J323*(Y323/H323),"0")</f>
        <v>3.125E-2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4.9908424908424909</v>
      </c>
      <c r="Y324" s="585">
        <f>IFERROR(Y321/H321,"0")+IFERROR(Y322/H322,"0")+IFERROR(Y323/H323,"0")</f>
        <v>6</v>
      </c>
      <c r="Z324" s="585">
        <f>IFERROR(IF(Z321="",0,Z321),"0")+IFERROR(IF(Z322="",0,Z322),"0")+IFERROR(IF(Z323="",0,Z323),"0")</f>
        <v>0.11388000000000001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40</v>
      </c>
      <c r="Y325" s="585">
        <f>IFERROR(SUM(Y321:Y323),"0")</f>
        <v>48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45</v>
      </c>
      <c r="Y342" s="584">
        <f>IFERROR(IF(X342="",0,CEILING((X342/$H342),1)*$H342),"")</f>
        <v>48.599999999999994</v>
      </c>
      <c r="Z342" s="36">
        <f>IFERROR(IF(Y342=0,"",ROUNDUP(Y342/H342,0)*0.01898),"")</f>
        <v>0.11388000000000001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47.88333333333334</v>
      </c>
      <c r="BN342" s="64">
        <f>IFERROR(Y342*I342/H342,"0")</f>
        <v>51.713999999999992</v>
      </c>
      <c r="BO342" s="64">
        <f>IFERROR(1/J342*(X342/H342),"0")</f>
        <v>8.6805555555555552E-2</v>
      </c>
      <c r="BP342" s="64">
        <f>IFERROR(1/J342*(Y342/H342),"0")</f>
        <v>9.375E-2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8.3999999999999986</v>
      </c>
      <c r="Y343" s="584">
        <f>IFERROR(IF(X343="",0,CEILING((X343/$H343),1)*$H343),"")</f>
        <v>8.4</v>
      </c>
      <c r="Z343" s="36">
        <f>IFERROR(IF(Y343=0,"",ROUNDUP(Y343/H343,0)*0.00651),"")</f>
        <v>2.6040000000000001E-2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9.4079999999999977</v>
      </c>
      <c r="BN343" s="64">
        <f>IFERROR(Y343*I343/H343,"0")</f>
        <v>9.4079999999999995</v>
      </c>
      <c r="BO343" s="64">
        <f>IFERROR(1/J343*(X343/H343),"0")</f>
        <v>2.1978021978021976E-2</v>
      </c>
      <c r="BP343" s="64">
        <f>IFERROR(1/J343*(Y343/H343),"0")</f>
        <v>2.197802197802198E-2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8.3999999999999986</v>
      </c>
      <c r="Y344" s="584">
        <f>IFERROR(IF(X344="",0,CEILING((X344/$H344),1)*$H344),"")</f>
        <v>8.4</v>
      </c>
      <c r="Z344" s="36">
        <f>IFERROR(IF(Y344=0,"",ROUNDUP(Y344/H344,0)*0.00651),"")</f>
        <v>2.6040000000000001E-2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9.3599999999999977</v>
      </c>
      <c r="BN344" s="64">
        <f>IFERROR(Y344*I344/H344,"0")</f>
        <v>9.36</v>
      </c>
      <c r="BO344" s="64">
        <f>IFERROR(1/J344*(X344/H344),"0")</f>
        <v>2.1978021978021976E-2</v>
      </c>
      <c r="BP344" s="64">
        <f>IFERROR(1/J344*(Y344/H344),"0")</f>
        <v>2.197802197802198E-2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13.555555555555554</v>
      </c>
      <c r="Y345" s="585">
        <f>IFERROR(Y342/H342,"0")+IFERROR(Y343/H343,"0")+IFERROR(Y344/H344,"0")</f>
        <v>14</v>
      </c>
      <c r="Z345" s="585">
        <f>IFERROR(IF(Z342="",0,Z342),"0")+IFERROR(IF(Z343="",0,Z343),"0")+IFERROR(IF(Z344="",0,Z344),"0")</f>
        <v>0.16596000000000002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61.8</v>
      </c>
      <c r="Y346" s="585">
        <f>IFERROR(SUM(Y342:Y344),"0")</f>
        <v>65.399999999999991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30</v>
      </c>
      <c r="Y350" s="584">
        <f t="shared" ref="Y350:Y356" si="58">IFERROR(IF(X350="",0,CEILING((X350/$H350),1)*$H350),"")</f>
        <v>30</v>
      </c>
      <c r="Z350" s="36">
        <f>IFERROR(IF(Y350=0,"",ROUNDUP(Y350/H350,0)*0.02175),"")</f>
        <v>4.3499999999999997E-2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30.96</v>
      </c>
      <c r="BN350" s="64">
        <f t="shared" ref="BN350:BN356" si="60">IFERROR(Y350*I350/H350,"0")</f>
        <v>30.96</v>
      </c>
      <c r="BO350" s="64">
        <f t="shared" ref="BO350:BO356" si="61">IFERROR(1/J350*(X350/H350),"0")</f>
        <v>4.1666666666666664E-2</v>
      </c>
      <c r="BP350" s="64">
        <f t="shared" ref="BP350:BP356" si="62">IFERROR(1/J350*(Y350/H350),"0")</f>
        <v>4.1666666666666664E-2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150</v>
      </c>
      <c r="Y351" s="584">
        <f t="shared" si="58"/>
        <v>150</v>
      </c>
      <c r="Z351" s="36">
        <f>IFERROR(IF(Y351=0,"",ROUNDUP(Y351/H351,0)*0.02175),"")</f>
        <v>0.21749999999999997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154.80000000000001</v>
      </c>
      <c r="BN351" s="64">
        <f t="shared" si="60"/>
        <v>154.80000000000001</v>
      </c>
      <c r="BO351" s="64">
        <f t="shared" si="61"/>
        <v>0.20833333333333331</v>
      </c>
      <c r="BP351" s="64">
        <f t="shared" si="62"/>
        <v>0.20833333333333331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510</v>
      </c>
      <c r="Y353" s="584">
        <f t="shared" si="58"/>
        <v>510</v>
      </c>
      <c r="Z353" s="36">
        <f>IFERROR(IF(Y353=0,"",ROUNDUP(Y353/H353,0)*0.02175),"")</f>
        <v>0.73949999999999994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526.32000000000005</v>
      </c>
      <c r="BN353" s="64">
        <f t="shared" si="60"/>
        <v>526.32000000000005</v>
      </c>
      <c r="BO353" s="64">
        <f t="shared" si="61"/>
        <v>0.70833333333333326</v>
      </c>
      <c r="BP353" s="64">
        <f t="shared" si="62"/>
        <v>0.70833333333333326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46</v>
      </c>
      <c r="Y357" s="585">
        <f>IFERROR(Y350/H350,"0")+IFERROR(Y351/H351,"0")+IFERROR(Y352/H352,"0")+IFERROR(Y353/H353,"0")+IFERROR(Y354/H354,"0")+IFERROR(Y355/H355,"0")+IFERROR(Y356/H356,"0")</f>
        <v>46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1.0004999999999999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690</v>
      </c>
      <c r="Y358" s="585">
        <f>IFERROR(SUM(Y350:Y356),"0")</f>
        <v>690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450</v>
      </c>
      <c r="Y360" s="584">
        <f>IFERROR(IF(X360="",0,CEILING((X360/$H360),1)*$H360),"")</f>
        <v>450</v>
      </c>
      <c r="Z360" s="36">
        <f>IFERROR(IF(Y360=0,"",ROUNDUP(Y360/H360,0)*0.02175),"")</f>
        <v>0.65249999999999997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464.4</v>
      </c>
      <c r="BN360" s="64">
        <f>IFERROR(Y360*I360/H360,"0")</f>
        <v>464.4</v>
      </c>
      <c r="BO360" s="64">
        <f>IFERROR(1/J360*(X360/H360),"0")</f>
        <v>0.625</v>
      </c>
      <c r="BP360" s="64">
        <f>IFERROR(1/J360*(Y360/H360),"0")</f>
        <v>0.625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30</v>
      </c>
      <c r="Y362" s="585">
        <f>IFERROR(Y360/H360,"0")+IFERROR(Y361/H361,"0")</f>
        <v>30</v>
      </c>
      <c r="Z362" s="585">
        <f>IFERROR(IF(Z360="",0,Z360),"0")+IFERROR(IF(Z361="",0,Z361),"0")</f>
        <v>0.65249999999999997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450</v>
      </c>
      <c r="Y363" s="585">
        <f>IFERROR(SUM(Y360:Y361),"0")</f>
        <v>450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55</v>
      </c>
      <c r="Y440" s="584">
        <f t="shared" ref="Y440:Y454" si="69">IFERROR(IF(X440="",0,CEILING((X440/$H440),1)*$H440),"")</f>
        <v>58.080000000000005</v>
      </c>
      <c r="Z440" s="36">
        <f t="shared" ref="Z440:Z446" si="70">IFERROR(IF(Y440=0,"",ROUNDUP(Y440/H440,0)*0.01196),"")</f>
        <v>0.13156000000000001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58.749999999999993</v>
      </c>
      <c r="BN440" s="64">
        <f t="shared" ref="BN440:BN454" si="72">IFERROR(Y440*I440/H440,"0")</f>
        <v>62.040000000000006</v>
      </c>
      <c r="BO440" s="64">
        <f t="shared" ref="BO440:BO454" si="73">IFERROR(1/J440*(X440/H440),"0")</f>
        <v>0.10016025641025642</v>
      </c>
      <c r="BP440" s="64">
        <f t="shared" ref="BP440:BP454" si="74">IFERROR(1/J440*(Y440/H440),"0")</f>
        <v>0.10576923076923078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5</v>
      </c>
      <c r="Y445" s="584">
        <f t="shared" si="69"/>
        <v>5.28</v>
      </c>
      <c r="Z445" s="36">
        <f t="shared" si="70"/>
        <v>1.196E-2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5.3409090909090908</v>
      </c>
      <c r="BN445" s="64">
        <f t="shared" si="72"/>
        <v>5.64</v>
      </c>
      <c r="BO445" s="64">
        <f t="shared" si="73"/>
        <v>9.1054778554778559E-3</v>
      </c>
      <c r="BP445" s="64">
        <f t="shared" si="74"/>
        <v>9.6153846153846159E-3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11.363636363636363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0.14352000000000001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60</v>
      </c>
      <c r="Y456" s="585">
        <f>IFERROR(SUM(Y440:Y454),"0")</f>
        <v>63.360000000000007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50</v>
      </c>
      <c r="Y458" s="584">
        <f>IFERROR(IF(X458="",0,CEILING((X458/$H458),1)*$H458),"")</f>
        <v>52.800000000000004</v>
      </c>
      <c r="Z458" s="36">
        <f>IFERROR(IF(Y458=0,"",ROUNDUP(Y458/H458,0)*0.01196),"")</f>
        <v>0.1196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53.409090909090907</v>
      </c>
      <c r="BN458" s="64">
        <f>IFERROR(Y458*I458/H458,"0")</f>
        <v>56.400000000000006</v>
      </c>
      <c r="BO458" s="64">
        <f>IFERROR(1/J458*(X458/H458),"0")</f>
        <v>9.1054778554778545E-2</v>
      </c>
      <c r="BP458" s="64">
        <f>IFERROR(1/J458*(Y458/H458),"0")</f>
        <v>9.6153846153846159E-2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9.4696969696969688</v>
      </c>
      <c r="Y461" s="585">
        <f>IFERROR(Y458/H458,"0")+IFERROR(Y459/H459,"0")+IFERROR(Y460/H460,"0")</f>
        <v>10</v>
      </c>
      <c r="Z461" s="585">
        <f>IFERROR(IF(Z458="",0,Z458),"0")+IFERROR(IF(Z459="",0,Z459),"0")+IFERROR(IF(Z460="",0,Z460),"0")</f>
        <v>0.1196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50</v>
      </c>
      <c r="Y462" s="585">
        <f>IFERROR(SUM(Y458:Y460),"0")</f>
        <v>52.800000000000004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30</v>
      </c>
      <c r="Y466" s="584">
        <f t="shared" si="75"/>
        <v>31.68</v>
      </c>
      <c r="Z466" s="36">
        <f>IFERROR(IF(Y466=0,"",ROUNDUP(Y466/H466,0)*0.01196),"")</f>
        <v>7.1760000000000004E-2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32.04545454545454</v>
      </c>
      <c r="BN466" s="64">
        <f t="shared" si="77"/>
        <v>33.839999999999996</v>
      </c>
      <c r="BO466" s="64">
        <f t="shared" si="78"/>
        <v>5.4632867132867136E-2</v>
      </c>
      <c r="BP466" s="64">
        <f t="shared" si="79"/>
        <v>5.7692307692307696E-2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5.6818181818181817</v>
      </c>
      <c r="Y471" s="585">
        <f>IFERROR(Y464/H464,"0")+IFERROR(Y465/H465,"0")+IFERROR(Y466/H466,"0")+IFERROR(Y467/H467,"0")+IFERROR(Y468/H468,"0")+IFERROR(Y469/H469,"0")+IFERROR(Y470/H470,"0")</f>
        <v>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7.1760000000000004E-2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30</v>
      </c>
      <c r="Y472" s="585">
        <f>IFERROR(SUM(Y464:Y470),"0")</f>
        <v>31.68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100</v>
      </c>
      <c r="Y484" s="584">
        <f>IFERROR(IF(X484="",0,CEILING((X484/$H484),1)*$H484),"")</f>
        <v>108</v>
      </c>
      <c r="Z484" s="36">
        <f>IFERROR(IF(Y484=0,"",ROUNDUP(Y484/H484,0)*0.01898),"")</f>
        <v>0.17082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103.625</v>
      </c>
      <c r="BN484" s="64">
        <f>IFERROR(Y484*I484/H484,"0")</f>
        <v>111.91500000000001</v>
      </c>
      <c r="BO484" s="64">
        <f>IFERROR(1/J484*(X484/H484),"0")</f>
        <v>0.13020833333333334</v>
      </c>
      <c r="BP484" s="64">
        <f>IFERROR(1/J484*(Y484/H484),"0")</f>
        <v>0.140625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8.3333333333333339</v>
      </c>
      <c r="Y486" s="585">
        <f>IFERROR(Y482/H482,"0")+IFERROR(Y483/H483,"0")+IFERROR(Y484/H484,"0")+IFERROR(Y485/H485,"0")</f>
        <v>9</v>
      </c>
      <c r="Z486" s="585">
        <f>IFERROR(IF(Z482="",0,Z482),"0")+IFERROR(IF(Z483="",0,Z483),"0")+IFERROR(IF(Z484="",0,Z484),"0")+IFERROR(IF(Z485="",0,Z485),"0")</f>
        <v>0.17082</v>
      </c>
      <c r="AA486" s="586"/>
      <c r="AB486" s="586"/>
      <c r="AC486" s="586"/>
    </row>
    <row r="487" spans="1:68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100</v>
      </c>
      <c r="Y487" s="585">
        <f>IFERROR(SUM(Y482:Y485),"0")</f>
        <v>108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85</v>
      </c>
      <c r="Y496" s="584">
        <f>IFERROR(IF(X496="",0,CEILING((X496/$H496),1)*$H496),"")</f>
        <v>88.2</v>
      </c>
      <c r="Z496" s="36">
        <f>IFERROR(IF(Y496=0,"",ROUNDUP(Y496/H496,0)*0.00902),"")</f>
        <v>0.18942000000000001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90.464285714285708</v>
      </c>
      <c r="BN496" s="64">
        <f>IFERROR(Y496*I496/H496,"0")</f>
        <v>93.87</v>
      </c>
      <c r="BO496" s="64">
        <f>IFERROR(1/J496*(X496/H496),"0")</f>
        <v>0.15331890331890333</v>
      </c>
      <c r="BP496" s="64">
        <f>IFERROR(1/J496*(Y496/H496),"0")</f>
        <v>0.15909090909090909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105</v>
      </c>
      <c r="Y497" s="584">
        <f>IFERROR(IF(X497="",0,CEILING((X497/$H497),1)*$H497),"")</f>
        <v>105</v>
      </c>
      <c r="Z497" s="36">
        <f>IFERROR(IF(Y497=0,"",ROUNDUP(Y497/H497,0)*0.00902),"")</f>
        <v>0.22550000000000001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111.74999999999999</v>
      </c>
      <c r="BN497" s="64">
        <f>IFERROR(Y497*I497/H497,"0")</f>
        <v>111.74999999999999</v>
      </c>
      <c r="BO497" s="64">
        <f>IFERROR(1/J497*(X497/H497),"0")</f>
        <v>0.18939393939393939</v>
      </c>
      <c r="BP497" s="64">
        <f>IFERROR(1/J497*(Y497/H497),"0")</f>
        <v>0.18939393939393939</v>
      </c>
    </row>
    <row r="498" spans="1:68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45.238095238095241</v>
      </c>
      <c r="Y498" s="585">
        <f>IFERROR(Y496/H496,"0")+IFERROR(Y497/H497,"0")</f>
        <v>46</v>
      </c>
      <c r="Z498" s="585">
        <f>IFERROR(IF(Z496="",0,Z496),"0")+IFERROR(IF(Z497="",0,Z497),"0")</f>
        <v>0.41492000000000001</v>
      </c>
      <c r="AA498" s="586"/>
      <c r="AB498" s="586"/>
      <c r="AC498" s="586"/>
    </row>
    <row r="499" spans="1:68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190</v>
      </c>
      <c r="Y499" s="585">
        <f>IFERROR(SUM(Y496:Y497),"0")</f>
        <v>193.2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3138.8999999999996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3217.04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3292.0285931290928</v>
      </c>
      <c r="Y519" s="585">
        <f>IFERROR(SUM(BN22:BN515),"0")</f>
        <v>3374.4960000000001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3442.0285931290928</v>
      </c>
      <c r="Y521" s="585">
        <f>GrossWeightTotalR+PalletQtyTotalR*25</f>
        <v>3524.4960000000001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373.94687719687721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385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6.1593800000000005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40.400000000000006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328.2</v>
      </c>
      <c r="E528" s="46">
        <f>IFERROR(Y89*1,"0")+IFERROR(Y90*1,"0")+IFERROR(Y91*1,"0")+IFERROR(Y95*1,"0")+IFERROR(Y96*1,"0")+IFERROR(Y97*1,"0")+IFERROR(Y98*1,"0")+IFERROR(Y99*1,"0")+IFERROR(Y100*1,"0")</f>
        <v>44.1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2.7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36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12.600000000000001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7.1999999999999993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4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1087.4000000000001</v>
      </c>
      <c r="S528" s="46">
        <f>IFERROR(Y342*1,"0")+IFERROR(Y343*1,"0")+IFERROR(Y344*1,"0")</f>
        <v>65.399999999999991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1140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147.84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301.2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0,00"/>
        <filter val="100,00"/>
        <filter val="105,00"/>
        <filter val="11,36"/>
        <filter val="120,00"/>
        <filter val="13,56"/>
        <filter val="14,63"/>
        <filter val="15,00"/>
        <filter val="15,24"/>
        <filter val="150,00"/>
        <filter val="151,50"/>
        <filter val="190,00"/>
        <filter val="2,25"/>
        <filter val="2,38"/>
        <filter val="2,70"/>
        <filter val="20,00"/>
        <filter val="21,44"/>
        <filter val="218,00"/>
        <filter val="22,50"/>
        <filter val="22,78"/>
        <filter val="25,00"/>
        <filter val="3 138,90"/>
        <filter val="3 292,03"/>
        <filter val="3 442,03"/>
        <filter val="3,67"/>
        <filter val="30,00"/>
        <filter val="31,50"/>
        <filter val="33,00"/>
        <filter val="373,95"/>
        <filter val="38,00"/>
        <filter val="4,00"/>
        <filter val="4,78"/>
        <filter val="4,99"/>
        <filter val="40,00"/>
        <filter val="42,50"/>
        <filter val="45,00"/>
        <filter val="45,24"/>
        <filter val="450,00"/>
        <filter val="46,00"/>
        <filter val="5,00"/>
        <filter val="5,40"/>
        <filter val="5,68"/>
        <filter val="50,00"/>
        <filter val="510,00"/>
        <filter val="55,00"/>
        <filter val="57,00"/>
        <filter val="6"/>
        <filter val="6,85"/>
        <filter val="60,00"/>
        <filter val="61,80"/>
        <filter val="690,00"/>
        <filter val="7,00"/>
        <filter val="7,14"/>
        <filter val="750,00"/>
        <filter val="8,00"/>
        <filter val="8,33"/>
        <filter val="8,40"/>
        <filter val="85,00"/>
        <filter val="9,47"/>
        <filter val="95,00"/>
        <filter val="96,15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2025-06-23T11:11:49Z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