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D7484E-301A-4BAF-B9E9-81C6C95B5C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X520" i="1" l="1"/>
  <c r="X521" i="1" s="1"/>
  <c r="Z97" i="1"/>
  <c r="Z112" i="1"/>
  <c r="BN112" i="1"/>
  <c r="Z126" i="1"/>
  <c r="BN126" i="1"/>
  <c r="Z154" i="1"/>
  <c r="BN154" i="1"/>
  <c r="Y174" i="1"/>
  <c r="Z170" i="1"/>
  <c r="BN170" i="1"/>
  <c r="Z193" i="1"/>
  <c r="BN193" i="1"/>
  <c r="Y205" i="1"/>
  <c r="Z203" i="1"/>
  <c r="BN203" i="1"/>
  <c r="Z215" i="1"/>
  <c r="BN215" i="1"/>
  <c r="Z230" i="1"/>
  <c r="BN230" i="1"/>
  <c r="Z257" i="1"/>
  <c r="BN257" i="1"/>
  <c r="Z299" i="1"/>
  <c r="BN299" i="1"/>
  <c r="Z309" i="1"/>
  <c r="BN309" i="1"/>
  <c r="Z321" i="1"/>
  <c r="BN321" i="1"/>
  <c r="Z336" i="1"/>
  <c r="BN336" i="1"/>
  <c r="Z355" i="1"/>
  <c r="BN355" i="1"/>
  <c r="Z382" i="1"/>
  <c r="Z383" i="1" s="1"/>
  <c r="BN382" i="1"/>
  <c r="BP382" i="1"/>
  <c r="Y383" i="1"/>
  <c r="Z386" i="1"/>
  <c r="BN386" i="1"/>
  <c r="Z404" i="1"/>
  <c r="BN404" i="1"/>
  <c r="Z421" i="1"/>
  <c r="BN421" i="1"/>
  <c r="Z448" i="1"/>
  <c r="BN448" i="1"/>
  <c r="Z451" i="1"/>
  <c r="BN451" i="1"/>
  <c r="Z467" i="1"/>
  <c r="BN467" i="1"/>
  <c r="J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Z99" i="1"/>
  <c r="BN99" i="1"/>
  <c r="BP122" i="1"/>
  <c r="BN122" i="1"/>
  <c r="Z122" i="1"/>
  <c r="F9" i="1"/>
  <c r="F10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Z64" i="1"/>
  <c r="BN64" i="1"/>
  <c r="Z70" i="1"/>
  <c r="BN70" i="1"/>
  <c r="Z76" i="1"/>
  <c r="BN76" i="1"/>
  <c r="Z84" i="1"/>
  <c r="BN84" i="1"/>
  <c r="Z91" i="1"/>
  <c r="BN91" i="1"/>
  <c r="BN97" i="1"/>
  <c r="Z106" i="1"/>
  <c r="BN106" i="1"/>
  <c r="BP114" i="1"/>
  <c r="BN114" i="1"/>
  <c r="Z114" i="1"/>
  <c r="BP118" i="1"/>
  <c r="BN118" i="1"/>
  <c r="Z118" i="1"/>
  <c r="Y116" i="1"/>
  <c r="Y115" i="1"/>
  <c r="Z133" i="1"/>
  <c r="BN133" i="1"/>
  <c r="Y139" i="1"/>
  <c r="Z143" i="1"/>
  <c r="BN143" i="1"/>
  <c r="Z148" i="1"/>
  <c r="Z149" i="1" s="1"/>
  <c r="BN148" i="1"/>
  <c r="BP148" i="1"/>
  <c r="Z152" i="1"/>
  <c r="BN152" i="1"/>
  <c r="Z160" i="1"/>
  <c r="Z161" i="1" s="1"/>
  <c r="BN160" i="1"/>
  <c r="BP160" i="1"/>
  <c r="Z164" i="1"/>
  <c r="BN164" i="1"/>
  <c r="BP164" i="1"/>
  <c r="Z168" i="1"/>
  <c r="BN168" i="1"/>
  <c r="Z172" i="1"/>
  <c r="BN172" i="1"/>
  <c r="Y180" i="1"/>
  <c r="Z178" i="1"/>
  <c r="BN178" i="1"/>
  <c r="Y179" i="1"/>
  <c r="Z182" i="1"/>
  <c r="Z183" i="1" s="1"/>
  <c r="BN182" i="1"/>
  <c r="BP182" i="1"/>
  <c r="Y183" i="1"/>
  <c r="Z187" i="1"/>
  <c r="BN187" i="1"/>
  <c r="Z197" i="1"/>
  <c r="BN197" i="1"/>
  <c r="BP197" i="1"/>
  <c r="Z201" i="1"/>
  <c r="BN201" i="1"/>
  <c r="Z209" i="1"/>
  <c r="BN209" i="1"/>
  <c r="Z213" i="1"/>
  <c r="BN213" i="1"/>
  <c r="Z221" i="1"/>
  <c r="BN221" i="1"/>
  <c r="Z228" i="1"/>
  <c r="BN228" i="1"/>
  <c r="Z232" i="1"/>
  <c r="BN232" i="1"/>
  <c r="Z250" i="1"/>
  <c r="BN250" i="1"/>
  <c r="Z259" i="1"/>
  <c r="BN259" i="1"/>
  <c r="Z295" i="1"/>
  <c r="BN29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425" i="1"/>
  <c r="B528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F52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BN83" i="1"/>
  <c r="BP83" i="1"/>
  <c r="E528" i="1"/>
  <c r="Z90" i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332" i="1"/>
  <c r="Z310" i="1"/>
  <c r="Z324" i="1"/>
  <c r="Z179" i="1"/>
  <c r="Z144" i="1"/>
  <c r="Z115" i="1"/>
  <c r="Z92" i="1"/>
  <c r="Z85" i="1"/>
  <c r="Z71" i="1"/>
  <c r="Z44" i="1"/>
  <c r="Z388" i="1"/>
  <c r="Z128" i="1"/>
  <c r="Z261" i="1"/>
  <c r="Z477" i="1"/>
  <c r="Z461" i="1"/>
  <c r="Z318" i="1"/>
  <c r="Z205" i="1"/>
  <c r="Z80" i="1"/>
  <c r="Z58" i="1"/>
  <c r="Z123" i="1"/>
  <c r="Z498" i="1"/>
  <c r="Z407" i="1"/>
  <c r="Z101" i="1"/>
  <c r="Y520" i="1"/>
  <c r="Z300" i="1"/>
  <c r="Z252" i="1"/>
  <c r="Y518" i="1"/>
  <c r="Z493" i="1"/>
  <c r="Z471" i="1"/>
  <c r="Z269" i="1"/>
  <c r="Z504" i="1"/>
  <c r="Z455" i="1"/>
  <c r="Z109" i="1"/>
  <c r="Z32" i="1"/>
  <c r="Y522" i="1"/>
  <c r="Y519" i="1"/>
  <c r="Z379" i="1"/>
  <c r="Z357" i="1"/>
  <c r="Z338" i="1"/>
  <c r="Z217" i="1"/>
  <c r="Z523" i="1" l="1"/>
  <c r="Y521" i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<sst xmlns="http://schemas.openxmlformats.org/spreadsheetml/2006/main" count="2344" uniqueCount="832">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</sst>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45834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0.58333333333333337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200</v>
      </c>
      <c r="Y41" s="58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18.518518518518519</v>
      </c>
      <c r="Y44" s="585">
        <f>IFERROR(Y41/H41,"0")+IFERROR(Y42/H42,"0")+IFERROR(Y43/H43,"0")</f>
        <v>19</v>
      </c>
      <c r="Z44" s="585">
        <f>IFERROR(IF(Z41="",0,Z41),"0")+IFERROR(IF(Z42="",0,Z42),"0")+IFERROR(IF(Z43="",0,Z43),"0")</f>
        <v>0.36062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200</v>
      </c>
      <c r="Y45" s="585">
        <f>IFERROR(SUM(Y41:Y43),"0")</f>
        <v>205.20000000000002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604.79999999999995</v>
      </c>
      <c r="Y53" s="584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629.15999999999985</v>
      </c>
      <c r="BN53" s="64">
        <f t="shared" si="8"/>
        <v>629.16000000000008</v>
      </c>
      <c r="BO53" s="64">
        <f t="shared" si="9"/>
        <v>0.87499999999999989</v>
      </c>
      <c r="BP53" s="64">
        <f t="shared" si="10"/>
        <v>0.875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225</v>
      </c>
      <c r="Y57" s="58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106</v>
      </c>
      <c r="Y58" s="585">
        <f>IFERROR(Y52/H52,"0")+IFERROR(Y53/H53,"0")+IFERROR(Y54/H54,"0")+IFERROR(Y55/H55,"0")+IFERROR(Y56/H56,"0")+IFERROR(Y57/H57,"0")</f>
        <v>106</v>
      </c>
      <c r="Z58" s="585">
        <f>IFERROR(IF(Z52="",0,Z52),"0")+IFERROR(IF(Z53="",0,Z53),"0")+IFERROR(IF(Z54="",0,Z54),"0")+IFERROR(IF(Z55="",0,Z55),"0")+IFERROR(IF(Z56="",0,Z56),"0")+IFERROR(IF(Z57="",0,Z57),"0")</f>
        <v>1.5138800000000001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829.8</v>
      </c>
      <c r="Y59" s="585">
        <f>IFERROR(SUM(Y52:Y57),"0")</f>
        <v>829.80000000000007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604.79999999999995</v>
      </c>
      <c r="Y61" s="584">
        <f>IFERROR(IF(X61="",0,CEILING((X61/$H61),1)*$H61),"")</f>
        <v>604.80000000000007</v>
      </c>
      <c r="Z61" s="36">
        <f>IFERROR(IF(Y61=0,"",ROUNDUP(Y61/H61,0)*0.01898),"")</f>
        <v>1.06288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629.15999999999985</v>
      </c>
      <c r="BN61" s="64">
        <f>IFERROR(Y61*I61/H61,"0")</f>
        <v>629.16000000000008</v>
      </c>
      <c r="BO61" s="64">
        <f>IFERROR(1/J61*(X61/H61),"0")</f>
        <v>0.87499999999999989</v>
      </c>
      <c r="BP61" s="64">
        <f>IFERROR(1/J61*(Y61/H61),"0")</f>
        <v>0.875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54</v>
      </c>
      <c r="Y64" s="584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76</v>
      </c>
      <c r="Y65" s="585">
        <f>IFERROR(Y61/H61,"0")+IFERROR(Y62/H62,"0")+IFERROR(Y63/H63,"0")+IFERROR(Y64/H64,"0")</f>
        <v>76</v>
      </c>
      <c r="Z65" s="585">
        <f>IFERROR(IF(Z61="",0,Z61),"0")+IFERROR(IF(Z62="",0,Z62),"0")+IFERROR(IF(Z63="",0,Z63),"0")+IFERROR(IF(Z64="",0,Z64),"0")</f>
        <v>1.1930800000000001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658.8</v>
      </c>
      <c r="Y66" s="585">
        <f>IFERROR(SUM(Y61:Y64),"0")</f>
        <v>658.80000000000007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3.6</v>
      </c>
      <c r="Y79" s="584">
        <f t="shared" si="11"/>
        <v>3.6</v>
      </c>
      <c r="Z79" s="36">
        <f>IFERROR(IF(Y79=0,"",ROUNDUP(Y79/H79,0)*0.00651),"")</f>
        <v>1.302E-2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3.96</v>
      </c>
      <c r="BN79" s="64">
        <f t="shared" si="13"/>
        <v>3.96</v>
      </c>
      <c r="BO79" s="64">
        <f t="shared" si="14"/>
        <v>1.098901098901099E-2</v>
      </c>
      <c r="BP79" s="64">
        <f t="shared" si="15"/>
        <v>1.098901098901099E-2</v>
      </c>
    </row>
    <row r="80" spans="1:68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2</v>
      </c>
      <c r="Y80" s="585">
        <f>IFERROR(Y74/H74,"0")+IFERROR(Y75/H75,"0")+IFERROR(Y76/H76,"0")+IFERROR(Y77/H77,"0")+IFERROR(Y78/H78,"0")+IFERROR(Y79/H79,"0")</f>
        <v>2</v>
      </c>
      <c r="Z80" s="585">
        <f>IFERROR(IF(Z74="",0,Z74),"0")+IFERROR(IF(Z75="",0,Z75),"0")+IFERROR(IF(Z76="",0,Z76),"0")+IFERROR(IF(Z77="",0,Z77),"0")+IFERROR(IF(Z78="",0,Z78),"0")+IFERROR(IF(Z79="",0,Z79),"0")</f>
        <v>1.302E-2</v>
      </c>
      <c r="AA80" s="586"/>
      <c r="AB80" s="586"/>
      <c r="AC80" s="586"/>
    </row>
    <row r="81" spans="1:68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3.6</v>
      </c>
      <c r="Y81" s="585">
        <f>IFERROR(SUM(Y74:Y79),"0")</f>
        <v>3.6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50</v>
      </c>
      <c r="Y152" s="584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50</v>
      </c>
      <c r="Y154" s="584">
        <f>IFERROR(IF(X154="",0,CEILING((X154/$H154),1)*$H154),"")</f>
        <v>54</v>
      </c>
      <c r="Z154" s="36">
        <f>IFERROR(IF(Y154=0,"",ROUNDUP(Y154/H154,0)*0.01898),"")</f>
        <v>0.11388000000000001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53.250000000000007</v>
      </c>
      <c r="BN154" s="64">
        <f>IFERROR(Y154*I154/H154,"0")</f>
        <v>57.510000000000005</v>
      </c>
      <c r="BO154" s="64">
        <f>IFERROR(1/J154*(X154/H154),"0")</f>
        <v>8.6805555555555552E-2</v>
      </c>
      <c r="BP154" s="64">
        <f>IFERROR(1/J154*(Y154/H154),"0")</f>
        <v>9.375E-2</v>
      </c>
    </row>
    <row r="155" spans="1:68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11.111111111111111</v>
      </c>
      <c r="Y155" s="585">
        <f>IFERROR(Y152/H152,"0")+IFERROR(Y153/H153,"0")+IFERROR(Y154/H154,"0")</f>
        <v>12</v>
      </c>
      <c r="Z155" s="585">
        <f>IFERROR(IF(Z152="",0,Z152),"0")+IFERROR(IF(Z153="",0,Z153),"0")+IFERROR(IF(Z154="",0,Z154),"0")</f>
        <v>0.22776000000000002</v>
      </c>
      <c r="AA155" s="586"/>
      <c r="AB155" s="586"/>
      <c r="AC155" s="586"/>
    </row>
    <row r="156" spans="1:68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100</v>
      </c>
      <c r="Y156" s="585">
        <f>IFERROR(SUM(Y152:Y154),"0")</f>
        <v>108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30</v>
      </c>
      <c r="Y197" s="584">
        <f t="shared" ref="Y197:Y204" si="26">IFERROR(IF(X197="",0,CEILING((X197/$H197),1)*$H197),"")</f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31.166666666666668</v>
      </c>
      <c r="BN197" s="64">
        <f t="shared" ref="BN197:BN204" si="28">IFERROR(Y197*I197/H197,"0")</f>
        <v>33.660000000000004</v>
      </c>
      <c r="BO197" s="64">
        <f t="shared" ref="BO197:BO204" si="29">IFERROR(1/J197*(X197/H197),"0")</f>
        <v>4.208754208754209E-2</v>
      </c>
      <c r="BP197" s="64">
        <f t="shared" ref="BP197:BP204" si="30">IFERROR(1/J197*(Y197/H197),"0")</f>
        <v>4.5454545454545463E-2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30</v>
      </c>
      <c r="Y199" s="584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30</v>
      </c>
      <c r="Y200" s="584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16.666666666666664</v>
      </c>
      <c r="Y205" s="585">
        <f>IFERROR(Y197/H197,"0")+IFERROR(Y198/H198,"0")+IFERROR(Y199/H199,"0")+IFERROR(Y200/H200,"0")+IFERROR(Y201/H201,"0")+IFERROR(Y202/H202,"0")+IFERROR(Y203/H203,"0")+IFERROR(Y204/H204,"0")</f>
        <v>18.000000000000004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0.16236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90</v>
      </c>
      <c r="Y206" s="585">
        <f>IFERROR(SUM(Y197:Y204),"0")</f>
        <v>97.200000000000017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300</v>
      </c>
      <c r="Y257" s="584">
        <f>IFERROR(IF(X257="",0,CEILING((X257/$H257),1)*$H257),"")</f>
        <v>302.40000000000003</v>
      </c>
      <c r="Z257" s="36">
        <f>IFERROR(IF(Y257=0,"",ROUNDUP(Y257/H257,0)*0.01898),"")</f>
        <v>0.53144000000000002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312.08333333333331</v>
      </c>
      <c r="BN257" s="64">
        <f>IFERROR(Y257*I257/H257,"0")</f>
        <v>314.58000000000004</v>
      </c>
      <c r="BO257" s="64">
        <f>IFERROR(1/J257*(X257/H257),"0")</f>
        <v>0.43402777777777773</v>
      </c>
      <c r="BP257" s="64">
        <f>IFERROR(1/J257*(Y257/H257),"0")</f>
        <v>0.4375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40</v>
      </c>
      <c r="Y260" s="584">
        <f>IFERROR(IF(X260="",0,CEILING((X260/$H260),1)*$H260),"")</f>
        <v>40</v>
      </c>
      <c r="Z260" s="36">
        <f>IFERROR(IF(Y260=0,"",ROUNDUP(Y260/H260,0)*0.00902),"")</f>
        <v>9.0200000000000002E-2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42.1</v>
      </c>
      <c r="BN260" s="64">
        <f>IFERROR(Y260*I260/H260,"0")</f>
        <v>42.1</v>
      </c>
      <c r="BO260" s="64">
        <f>IFERROR(1/J260*(X260/H260),"0")</f>
        <v>7.575757575757576E-2</v>
      </c>
      <c r="BP260" s="64">
        <f>IFERROR(1/J260*(Y260/H260),"0")</f>
        <v>7.575757575757576E-2</v>
      </c>
    </row>
    <row r="261" spans="1:68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37.777777777777771</v>
      </c>
      <c r="Y261" s="585">
        <f>IFERROR(Y256/H256,"0")+IFERROR(Y257/H257,"0")+IFERROR(Y258/H258,"0")+IFERROR(Y259/H259,"0")+IFERROR(Y260/H260,"0")</f>
        <v>38</v>
      </c>
      <c r="Z261" s="585">
        <f>IFERROR(IF(Z256="",0,Z256),"0")+IFERROR(IF(Z257="",0,Z257),"0")+IFERROR(IF(Z258="",0,Z258),"0")+IFERROR(IF(Z259="",0,Z259),"0")+IFERROR(IF(Z260="",0,Z260),"0")</f>
        <v>0.62163999999999997</v>
      </c>
      <c r="AA261" s="586"/>
      <c r="AB261" s="586"/>
      <c r="AC261" s="586"/>
    </row>
    <row r="262" spans="1:68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340</v>
      </c>
      <c r="Y262" s="585">
        <f>IFERROR(SUM(Y256:Y260),"0")</f>
        <v>342.40000000000003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604.79999999999995</v>
      </c>
      <c r="Y296" s="584">
        <f t="shared" si="48"/>
        <v>604.80000000000007</v>
      </c>
      <c r="Z296" s="36">
        <f>IFERROR(IF(Y296=0,"",ROUNDUP(Y296/H296,0)*0.01898),"")</f>
        <v>1.06288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629.15999999999985</v>
      </c>
      <c r="BN296" s="64">
        <f t="shared" si="50"/>
        <v>629.16000000000008</v>
      </c>
      <c r="BO296" s="64">
        <f t="shared" si="51"/>
        <v>0.87499999999999989</v>
      </c>
      <c r="BP296" s="64">
        <f t="shared" si="52"/>
        <v>0.875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80</v>
      </c>
      <c r="Y299" s="584">
        <f t="shared" si="48"/>
        <v>80</v>
      </c>
      <c r="Z299" s="36">
        <f>IFERROR(IF(Y299=0,"",ROUNDUP(Y299/H299,0)*0.00902),"")</f>
        <v>0.1804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84.2</v>
      </c>
      <c r="BN299" s="64">
        <f t="shared" si="50"/>
        <v>84.2</v>
      </c>
      <c r="BO299" s="64">
        <f t="shared" si="51"/>
        <v>0.15151515151515152</v>
      </c>
      <c r="BP299" s="64">
        <f t="shared" si="52"/>
        <v>0.15151515151515152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76</v>
      </c>
      <c r="Y300" s="585">
        <f>IFERROR(Y294/H294,"0")+IFERROR(Y295/H295,"0")+IFERROR(Y296/H296,"0")+IFERROR(Y297/H297,"0")+IFERROR(Y298/H298,"0")+IFERROR(Y299/H299,"0")</f>
        <v>76</v>
      </c>
      <c r="Z300" s="585">
        <f>IFERROR(IF(Z294="",0,Z294),"0")+IFERROR(IF(Z295="",0,Z295),"0")+IFERROR(IF(Z296="",0,Z296),"0")+IFERROR(IF(Z297="",0,Z297),"0")+IFERROR(IF(Z298="",0,Z298),"0")+IFERROR(IF(Z299="",0,Z299),"0")</f>
        <v>1.2432799999999999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684.8</v>
      </c>
      <c r="Y301" s="585">
        <f>IFERROR(SUM(Y294:Y299),"0")</f>
        <v>684.80000000000007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200</v>
      </c>
      <c r="Y303" s="584">
        <f t="shared" ref="Y303:Y309" si="53">IFERROR(IF(X303="",0,CEILING((X303/$H303),1)*$H303),"")</f>
        <v>201.60000000000002</v>
      </c>
      <c r="Z303" s="36">
        <f>IFERROR(IF(Y303=0,"",ROUNDUP(Y303/H303,0)*0.00902),"")</f>
        <v>0.43296000000000001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212.85714285714286</v>
      </c>
      <c r="BN303" s="64">
        <f t="shared" ref="BN303:BN309" si="55">IFERROR(Y303*I303/H303,"0")</f>
        <v>214.56</v>
      </c>
      <c r="BO303" s="64">
        <f t="shared" ref="BO303:BO309" si="56">IFERROR(1/J303*(X303/H303),"0")</f>
        <v>0.36075036075036077</v>
      </c>
      <c r="BP303" s="64">
        <f t="shared" ref="BP303:BP309" si="57">IFERROR(1/J303*(Y303/H303),"0")</f>
        <v>0.36363636363636365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200</v>
      </c>
      <c r="Y304" s="584">
        <f t="shared" si="53"/>
        <v>201.60000000000002</v>
      </c>
      <c r="Z304" s="36">
        <f>IFERROR(IF(Y304=0,"",ROUNDUP(Y304/H304,0)*0.00902),"")</f>
        <v>0.43296000000000001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212.85714285714286</v>
      </c>
      <c r="BN304" s="64">
        <f t="shared" si="55"/>
        <v>214.56</v>
      </c>
      <c r="BO304" s="64">
        <f t="shared" si="56"/>
        <v>0.36075036075036077</v>
      </c>
      <c r="BP304" s="64">
        <f t="shared" si="57"/>
        <v>0.36363636363636365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95.238095238095241</v>
      </c>
      <c r="Y310" s="585">
        <f>IFERROR(Y303/H303,"0")+IFERROR(Y304/H304,"0")+IFERROR(Y305/H305,"0")+IFERROR(Y306/H306,"0")+IFERROR(Y307/H307,"0")+IFERROR(Y308/H308,"0")+IFERROR(Y309/H309,"0")</f>
        <v>96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0.86592000000000002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400</v>
      </c>
      <c r="Y311" s="585">
        <f>IFERROR(SUM(Y303:Y309),"0")</f>
        <v>403.20000000000005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2000</v>
      </c>
      <c r="Y313" s="584">
        <f>IFERROR(IF(X313="",0,CEILING((X313/$H313),1)*$H313),"")</f>
        <v>2004.6</v>
      </c>
      <c r="Z313" s="36">
        <f>IFERROR(IF(Y313=0,"",ROUNDUP(Y313/H313,0)*0.01898),"")</f>
        <v>4.8778600000000001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2131.5384615384614</v>
      </c>
      <c r="BN313" s="64">
        <f>IFERROR(Y313*I313/H313,"0")</f>
        <v>2136.4409999999998</v>
      </c>
      <c r="BO313" s="64">
        <f>IFERROR(1/J313*(X313/H313),"0")</f>
        <v>4.0064102564102564</v>
      </c>
      <c r="BP313" s="64">
        <f>IFERROR(1/J313*(Y313/H313),"0")</f>
        <v>4.015625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6</v>
      </c>
      <c r="Y316" s="584">
        <f>IFERROR(IF(X316="",0,CEILING((X316/$H316),1)*$H316),"")</f>
        <v>6</v>
      </c>
      <c r="Z316" s="36">
        <f>IFERROR(IF(Y316=0,"",ROUNDUP(Y316/H316,0)*0.00651),"")</f>
        <v>1.302E-2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6.492</v>
      </c>
      <c r="BN316" s="64">
        <f>IFERROR(Y316*I316/H316,"0")</f>
        <v>6.492</v>
      </c>
      <c r="BO316" s="64">
        <f>IFERROR(1/J316*(X316/H316),"0")</f>
        <v>1.098901098901099E-2</v>
      </c>
      <c r="BP316" s="64">
        <f>IFERROR(1/J316*(Y316/H316),"0")</f>
        <v>1.098901098901099E-2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258.41025641025641</v>
      </c>
      <c r="Y318" s="585">
        <f>IFERROR(Y313/H313,"0")+IFERROR(Y314/H314,"0")+IFERROR(Y315/H315,"0")+IFERROR(Y316/H316,"0")+IFERROR(Y317/H317,"0")</f>
        <v>259</v>
      </c>
      <c r="Z318" s="585">
        <f>IFERROR(IF(Z313="",0,Z313),"0")+IFERROR(IF(Z314="",0,Z314),"0")+IFERROR(IF(Z315="",0,Z315),"0")+IFERROR(IF(Z316="",0,Z316),"0")+IFERROR(IF(Z317="",0,Z317),"0")</f>
        <v>4.8908800000000001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2006</v>
      </c>
      <c r="Y319" s="585">
        <f>IFERROR(SUM(Y313:Y317),"0")</f>
        <v>2010.6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2.5499999999999998</v>
      </c>
      <c r="Y331" s="584">
        <f>IFERROR(IF(X331="",0,CEILING((X331/$H331),1)*$H331),"")</f>
        <v>2.5499999999999998</v>
      </c>
      <c r="Z331" s="36">
        <f>IFERROR(IF(Y331=0,"",ROUNDUP(Y331/H331,0)*0.00651),"")</f>
        <v>6.5100000000000002E-3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2.88</v>
      </c>
      <c r="BN331" s="64">
        <f>IFERROR(Y331*I331/H331,"0")</f>
        <v>2.88</v>
      </c>
      <c r="BO331" s="64">
        <f>IFERROR(1/J331*(X331/H331),"0")</f>
        <v>5.4945054945054949E-3</v>
      </c>
      <c r="BP331" s="64">
        <f>IFERROR(1/J331*(Y331/H331),"0")</f>
        <v>5.4945054945054949E-3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1</v>
      </c>
      <c r="Y332" s="585">
        <f>IFERROR(Y327/H327,"0")+IFERROR(Y328/H328,"0")+IFERROR(Y329/H329,"0")+IFERROR(Y330/H330,"0")+IFERROR(Y331/H331,"0")</f>
        <v>1</v>
      </c>
      <c r="Z332" s="585">
        <f>IFERROR(IF(Z327="",0,Z327),"0")+IFERROR(IF(Z328="",0,Z328),"0")+IFERROR(IF(Z329="",0,Z329),"0")+IFERROR(IF(Z330="",0,Z330),"0")+IFERROR(IF(Z331="",0,Z331),"0")</f>
        <v>6.5100000000000002E-3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2.5499999999999998</v>
      </c>
      <c r="Y333" s="585">
        <f>IFERROR(SUM(Y327:Y331),"0")</f>
        <v>2.5499999999999998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20</v>
      </c>
      <c r="Y342" s="584">
        <f>IFERROR(IF(X342="",0,CEILING((X342/$H342),1)*$H342),"")</f>
        <v>24.299999999999997</v>
      </c>
      <c r="Z342" s="36">
        <f>IFERROR(IF(Y342=0,"",ROUNDUP(Y342/H342,0)*0.01898),"")</f>
        <v>5.6940000000000004E-2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21.281481481481482</v>
      </c>
      <c r="BN342" s="64">
        <f>IFERROR(Y342*I342/H342,"0")</f>
        <v>25.856999999999996</v>
      </c>
      <c r="BO342" s="64">
        <f>IFERROR(1/J342*(X342/H342),"0")</f>
        <v>3.8580246913580252E-2</v>
      </c>
      <c r="BP342" s="64">
        <f>IFERROR(1/J342*(Y342/H342),"0")</f>
        <v>4.6875E-2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2.4691358024691361</v>
      </c>
      <c r="Y345" s="585">
        <f>IFERROR(Y342/H342,"0")+IFERROR(Y343/H343,"0")+IFERROR(Y344/H344,"0")</f>
        <v>3</v>
      </c>
      <c r="Z345" s="585">
        <f>IFERROR(IF(Z342="",0,Z342),"0")+IFERROR(IF(Z343="",0,Z343),"0")+IFERROR(IF(Z344="",0,Z344),"0")</f>
        <v>5.6940000000000004E-2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20</v>
      </c>
      <c r="Y346" s="585">
        <f>IFERROR(SUM(Y342:Y344),"0")</f>
        <v>24.299999999999997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60</v>
      </c>
      <c r="Y350" s="584">
        <f t="shared" ref="Y350:Y356" si="58">IFERROR(IF(X350="",0,CEILING((X350/$H350),1)*$H350),"")</f>
        <v>60</v>
      </c>
      <c r="Z350" s="36">
        <f>IFERROR(IF(Y350=0,"",ROUNDUP(Y350/H350,0)*0.02175),"")</f>
        <v>8.6999999999999994E-2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61.92</v>
      </c>
      <c r="BN350" s="64">
        <f t="shared" ref="BN350:BN356" si="60">IFERROR(Y350*I350/H350,"0")</f>
        <v>61.92</v>
      </c>
      <c r="BO350" s="64">
        <f t="shared" ref="BO350:BO356" si="61">IFERROR(1/J350*(X350/H350),"0")</f>
        <v>8.3333333333333329E-2</v>
      </c>
      <c r="BP350" s="64">
        <f t="shared" ref="BP350:BP356" si="62">IFERROR(1/J350*(Y350/H350),"0")</f>
        <v>8.3333333333333329E-2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300</v>
      </c>
      <c r="Y351" s="584">
        <f t="shared" si="58"/>
        <v>300</v>
      </c>
      <c r="Z351" s="36">
        <f>IFERROR(IF(Y351=0,"",ROUNDUP(Y351/H351,0)*0.02175),"")</f>
        <v>0.43499999999999994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309.60000000000002</v>
      </c>
      <c r="BN351" s="64">
        <f t="shared" si="60"/>
        <v>309.60000000000002</v>
      </c>
      <c r="BO351" s="64">
        <f t="shared" si="61"/>
        <v>0.41666666666666663</v>
      </c>
      <c r="BP351" s="64">
        <f t="shared" si="62"/>
        <v>0.41666666666666663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720</v>
      </c>
      <c r="Y352" s="584">
        <f t="shared" si="58"/>
        <v>720</v>
      </c>
      <c r="Z352" s="36">
        <f>IFERROR(IF(Y352=0,"",ROUNDUP(Y352/H352,0)*0.02175),"")</f>
        <v>1.044</v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743.04000000000008</v>
      </c>
      <c r="BN352" s="64">
        <f t="shared" si="60"/>
        <v>743.04000000000008</v>
      </c>
      <c r="BO352" s="64">
        <f t="shared" si="61"/>
        <v>1</v>
      </c>
      <c r="BP352" s="64">
        <f t="shared" si="62"/>
        <v>1</v>
      </c>
    </row>
    <row r="353" spans="1:68" ht="27" hidden="1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72</v>
      </c>
      <c r="Y357" s="585">
        <f>IFERROR(Y350/H350,"0")+IFERROR(Y351/H351,"0")+IFERROR(Y352/H352,"0")+IFERROR(Y353/H353,"0")+IFERROR(Y354/H354,"0")+IFERROR(Y355/H355,"0")+IFERROR(Y356/H356,"0")</f>
        <v>72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1.5659999999999998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1080</v>
      </c>
      <c r="Y358" s="585">
        <f>IFERROR(SUM(Y350:Y356),"0")</f>
        <v>1080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720</v>
      </c>
      <c r="Y360" s="584">
        <f>IFERROR(IF(X360="",0,CEILING((X360/$H360),1)*$H360),"")</f>
        <v>720</v>
      </c>
      <c r="Z360" s="36">
        <f>IFERROR(IF(Y360=0,"",ROUNDUP(Y360/H360,0)*0.02175),"")</f>
        <v>1.044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743.04000000000008</v>
      </c>
      <c r="BN360" s="64">
        <f>IFERROR(Y360*I360/H360,"0")</f>
        <v>743.04000000000008</v>
      </c>
      <c r="BO360" s="64">
        <f>IFERROR(1/J360*(X360/H360),"0")</f>
        <v>1</v>
      </c>
      <c r="BP360" s="64">
        <f>IFERROR(1/J360*(Y360/H360),"0")</f>
        <v>1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48</v>
      </c>
      <c r="Y362" s="585">
        <f>IFERROR(Y360/H360,"0")+IFERROR(Y361/H361,"0")</f>
        <v>48</v>
      </c>
      <c r="Z362" s="585">
        <f>IFERROR(IF(Z360="",0,Z360),"0")+IFERROR(IF(Z361="",0,Z361),"0")</f>
        <v>1.044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720</v>
      </c>
      <c r="Y363" s="585">
        <f>IFERROR(SUM(Y360:Y361),"0")</f>
        <v>720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150</v>
      </c>
      <c r="Y442" s="584">
        <f t="shared" si="69"/>
        <v>153.12</v>
      </c>
      <c r="Z442" s="36">
        <f t="shared" si="70"/>
        <v>0.34683999999999998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160.22727272727272</v>
      </c>
      <c r="BN442" s="64">
        <f t="shared" si="72"/>
        <v>163.56</v>
      </c>
      <c r="BO442" s="64">
        <f t="shared" si="73"/>
        <v>0.27316433566433568</v>
      </c>
      <c r="BP442" s="64">
        <f t="shared" si="74"/>
        <v>0.27884615384615385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150</v>
      </c>
      <c r="Y445" s="584">
        <f t="shared" si="69"/>
        <v>153.12</v>
      </c>
      <c r="Z445" s="36">
        <f t="shared" si="70"/>
        <v>0.34683999999999998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160.22727272727272</v>
      </c>
      <c r="BN445" s="64">
        <f t="shared" si="72"/>
        <v>163.56</v>
      </c>
      <c r="BO445" s="64">
        <f t="shared" si="73"/>
        <v>0.27316433566433568</v>
      </c>
      <c r="BP445" s="64">
        <f t="shared" si="74"/>
        <v>0.27884615384615385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56.818181818181813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0.69367999999999996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300</v>
      </c>
      <c r="Y456" s="585">
        <f>IFERROR(SUM(Y440:Y454),"0")</f>
        <v>306.24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50</v>
      </c>
      <c r="Y465" s="584">
        <f t="shared" si="75"/>
        <v>52.800000000000004</v>
      </c>
      <c r="Z465" s="36">
        <f>IFERROR(IF(Y465=0,"",ROUNDUP(Y465/H465,0)*0.01196),"")</f>
        <v>0.1196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53.409090909090907</v>
      </c>
      <c r="BN465" s="64">
        <f t="shared" si="77"/>
        <v>56.400000000000006</v>
      </c>
      <c r="BO465" s="64">
        <f t="shared" si="78"/>
        <v>9.1054778554778545E-2</v>
      </c>
      <c r="BP465" s="64">
        <f t="shared" si="79"/>
        <v>9.6153846153846159E-2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50</v>
      </c>
      <c r="Y466" s="584">
        <f t="shared" si="75"/>
        <v>52.800000000000004</v>
      </c>
      <c r="Z466" s="36">
        <f>IFERROR(IF(Y466=0,"",ROUNDUP(Y466/H466,0)*0.01196),"")</f>
        <v>0.1196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53.409090909090907</v>
      </c>
      <c r="BN466" s="64">
        <f t="shared" si="77"/>
        <v>56.400000000000006</v>
      </c>
      <c r="BO466" s="64">
        <f t="shared" si="78"/>
        <v>9.1054778554778545E-2</v>
      </c>
      <c r="BP466" s="64">
        <f t="shared" si="79"/>
        <v>9.6153846153846159E-2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28.409090909090907</v>
      </c>
      <c r="Y471" s="585">
        <f>IFERROR(Y464/H464,"0")+IFERROR(Y465/H465,"0")+IFERROR(Y466/H466,"0")+IFERROR(Y467/H467,"0")+IFERROR(Y468/H468,"0")+IFERROR(Y469/H469,"0")+IFERROR(Y470/H470,"0")</f>
        <v>30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0.35880000000000001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150</v>
      </c>
      <c r="Y472" s="585">
        <f>IFERROR(SUM(Y464:Y470),"0")</f>
        <v>158.4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200</v>
      </c>
      <c r="Y489" s="584">
        <f>IFERROR(IF(X489="",0,CEILING((X489/$H489),1)*$H489),"")</f>
        <v>205.20000000000002</v>
      </c>
      <c r="Z489" s="36">
        <f>IFERROR(IF(Y489=0,"",ROUNDUP(Y489/H489,0)*0.01898),"")</f>
        <v>0.36062</v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208.05555555555554</v>
      </c>
      <c r="BN489" s="64">
        <f>IFERROR(Y489*I489/H489,"0")</f>
        <v>213.46499999999997</v>
      </c>
      <c r="BO489" s="64">
        <f>IFERROR(1/J489*(X489/H489),"0")</f>
        <v>0.28935185185185186</v>
      </c>
      <c r="BP489" s="64">
        <f>IFERROR(1/J489*(Y489/H489),"0")</f>
        <v>0.296875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18.518518518518519</v>
      </c>
      <c r="Y493" s="585">
        <f>IFERROR(Y489/H489,"0")+IFERROR(Y490/H490,"0")+IFERROR(Y491/H491,"0")+IFERROR(Y492/H492,"0")</f>
        <v>19</v>
      </c>
      <c r="Z493" s="585">
        <f>IFERROR(IF(Z489="",0,Z489),"0")+IFERROR(IF(Z490="",0,Z490),"0")+IFERROR(IF(Z491="",0,Z491),"0")+IFERROR(IF(Z492="",0,Z492),"0")</f>
        <v>0.36062</v>
      </c>
      <c r="AA493" s="586"/>
      <c r="AB493" s="586"/>
      <c r="AC493" s="586"/>
    </row>
    <row r="494" spans="1:68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200</v>
      </c>
      <c r="Y494" s="585">
        <f>IFERROR(SUM(Y489:Y492),"0")</f>
        <v>205.20000000000002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400</v>
      </c>
      <c r="Y496" s="584">
        <f>IFERROR(IF(X496="",0,CEILING((X496/$H496),1)*$H496),"")</f>
        <v>403.20000000000005</v>
      </c>
      <c r="Z496" s="36">
        <f>IFERROR(IF(Y496=0,"",ROUNDUP(Y496/H496,0)*0.00902),"")</f>
        <v>0.86592000000000002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425.71428571428572</v>
      </c>
      <c r="BN496" s="64">
        <f>IFERROR(Y496*I496/H496,"0")</f>
        <v>429.12</v>
      </c>
      <c r="BO496" s="64">
        <f>IFERROR(1/J496*(X496/H496),"0")</f>
        <v>0.72150072150072153</v>
      </c>
      <c r="BP496" s="64">
        <f>IFERROR(1/J496*(Y496/H496),"0")</f>
        <v>0.72727272727272729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400</v>
      </c>
      <c r="Y497" s="584">
        <f>IFERROR(IF(X497="",0,CEILING((X497/$H497),1)*$H497),"")</f>
        <v>403.20000000000005</v>
      </c>
      <c r="Z497" s="36">
        <f>IFERROR(IF(Y497=0,"",ROUNDUP(Y497/H497,0)*0.00902),"")</f>
        <v>0.86592000000000002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425.71428571428572</v>
      </c>
      <c r="BN497" s="64">
        <f>IFERROR(Y497*I497/H497,"0")</f>
        <v>429.12</v>
      </c>
      <c r="BO497" s="64">
        <f>IFERROR(1/J497*(X497/H497),"0")</f>
        <v>0.72150072150072153</v>
      </c>
      <c r="BP497" s="64">
        <f>IFERROR(1/J497*(Y497/H497),"0")</f>
        <v>0.72727272727272729</v>
      </c>
    </row>
    <row r="498" spans="1:68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190.47619047619048</v>
      </c>
      <c r="Y498" s="585">
        <f>IFERROR(Y496/H496,"0")+IFERROR(Y497/H497,"0")</f>
        <v>192</v>
      </c>
      <c r="Z498" s="585">
        <f>IFERROR(IF(Z496="",0,Z496),"0")+IFERROR(IF(Z497="",0,Z497),"0")</f>
        <v>1.73184</v>
      </c>
      <c r="AA498" s="586"/>
      <c r="AB498" s="586"/>
      <c r="AC498" s="586"/>
    </row>
    <row r="499" spans="1:68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800</v>
      </c>
      <c r="Y499" s="585">
        <f>IFERROR(SUM(Y496:Y497),"0")</f>
        <v>806.40000000000009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8735.5499999999993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8799.81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9176.8783355163378</v>
      </c>
      <c r="Y519" s="585">
        <f>IFERROR(SUM(BN22:BN515),"0")</f>
        <v>9244.8600000000024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15</v>
      </c>
      <c r="Y520" s="38">
        <f>ROUNDUP(SUM(BP22:BP515),0)</f>
        <v>15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9551.8783355163378</v>
      </c>
      <c r="Y521" s="585">
        <f>GrossWeightTotalR+PalletQtyTotalR*25</f>
        <v>9619.8600000000024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1143.8226341559675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1154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17.257670000000005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205.20000000000002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1492.2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108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97.200000000000017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342.40000000000003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3101.15</v>
      </c>
      <c r="S528" s="46">
        <f>IFERROR(Y342*1,"0")+IFERROR(Y343*1,"0")+IFERROR(Y344*1,"0")</f>
        <v>24.299999999999997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1800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617.75999999999988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1011.6000000000001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143,82"/>
        <filter val="1,00"/>
        <filter val="100,00"/>
        <filter val="106,00"/>
        <filter val="11,11"/>
        <filter val="15"/>
        <filter val="150,00"/>
        <filter val="16,67"/>
        <filter val="18,52"/>
        <filter val="190,48"/>
        <filter val="2 000,00"/>
        <filter val="2 006,00"/>
        <filter val="2,00"/>
        <filter val="2,47"/>
        <filter val="2,55"/>
        <filter val="20,00"/>
        <filter val="200,00"/>
        <filter val="225,00"/>
        <filter val="258,41"/>
        <filter val="28,41"/>
        <filter val="3,60"/>
        <filter val="30,00"/>
        <filter val="300,00"/>
        <filter val="340,00"/>
        <filter val="37,78"/>
        <filter val="40,00"/>
        <filter val="400,00"/>
        <filter val="48,00"/>
        <filter val="50,00"/>
        <filter val="54,00"/>
        <filter val="56,82"/>
        <filter val="6,00"/>
        <filter val="60,00"/>
        <filter val="604,80"/>
        <filter val="658,80"/>
        <filter val="684,80"/>
        <filter val="72,00"/>
        <filter val="720,00"/>
        <filter val="76,00"/>
        <filter val="8 735,55"/>
        <filter val="80,00"/>
        <filter val="800,00"/>
        <filter val="829,80"/>
        <filter val="9 176,88"/>
        <filter val="9 551,88"/>
        <filter val="90,00"/>
        <filter val="95,24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2025-06-24T09:59:49Z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