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815ACA-2D7B-4925-B5EC-702F486796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40" i="1"/>
  <c r="X139" i="1"/>
  <c r="BO138" i="1"/>
  <c r="BM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2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28" i="1" s="1"/>
  <c r="H10" i="1"/>
  <c r="A9" i="1"/>
  <c r="A10" i="1" s="1"/>
  <c r="D7" i="1"/>
  <c r="Q6" i="1"/>
  <c r="P2" i="1"/>
  <c r="BP64" i="1" l="1"/>
  <c r="BN64" i="1"/>
  <c r="Z64" i="1"/>
  <c r="BP89" i="1"/>
  <c r="BN89" i="1"/>
  <c r="Z89" i="1"/>
  <c r="BP113" i="1"/>
  <c r="BN113" i="1"/>
  <c r="Z113" i="1"/>
  <c r="BP165" i="1"/>
  <c r="BN165" i="1"/>
  <c r="Z165" i="1"/>
  <c r="BP200" i="1"/>
  <c r="BN200" i="1"/>
  <c r="Z200" i="1"/>
  <c r="BP220" i="1"/>
  <c r="BN220" i="1"/>
  <c r="Z220" i="1"/>
  <c r="BP259" i="1"/>
  <c r="BN259" i="1"/>
  <c r="Z259" i="1"/>
  <c r="BP305" i="1"/>
  <c r="BN305" i="1"/>
  <c r="Z305" i="1"/>
  <c r="BP343" i="1"/>
  <c r="BN343" i="1"/>
  <c r="Z343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X520" i="1"/>
  <c r="BP29" i="1"/>
  <c r="BN29" i="1"/>
  <c r="Y49" i="1"/>
  <c r="Y48" i="1"/>
  <c r="BP47" i="1"/>
  <c r="BN47" i="1"/>
  <c r="Z47" i="1"/>
  <c r="Z48" i="1" s="1"/>
  <c r="BP52" i="1"/>
  <c r="BN52" i="1"/>
  <c r="Z52" i="1"/>
  <c r="BP74" i="1"/>
  <c r="BN74" i="1"/>
  <c r="Z74" i="1"/>
  <c r="BP98" i="1"/>
  <c r="BN98" i="1"/>
  <c r="Z98" i="1"/>
  <c r="BP132" i="1"/>
  <c r="BN132" i="1"/>
  <c r="Z132" i="1"/>
  <c r="BP177" i="1"/>
  <c r="BN177" i="1"/>
  <c r="Z177" i="1"/>
  <c r="BP210" i="1"/>
  <c r="BN210" i="1"/>
  <c r="Z210" i="1"/>
  <c r="BP237" i="1"/>
  <c r="BN237" i="1"/>
  <c r="Z237" i="1"/>
  <c r="BP295" i="1"/>
  <c r="BN295" i="1"/>
  <c r="Z295" i="1"/>
  <c r="BP315" i="1"/>
  <c r="BN315" i="1"/>
  <c r="Z315" i="1"/>
  <c r="BP361" i="1"/>
  <c r="BN361" i="1"/>
  <c r="Z361" i="1"/>
  <c r="BP404" i="1"/>
  <c r="BN404" i="1"/>
  <c r="Z404" i="1"/>
  <c r="BP448" i="1"/>
  <c r="BN448" i="1"/>
  <c r="Z448" i="1"/>
  <c r="BP467" i="1"/>
  <c r="BN467" i="1"/>
  <c r="Z467" i="1"/>
  <c r="BP84" i="1"/>
  <c r="BN84" i="1"/>
  <c r="Z84" i="1"/>
  <c r="BP96" i="1"/>
  <c r="BN96" i="1"/>
  <c r="Z96" i="1"/>
  <c r="BP107" i="1"/>
  <c r="BN107" i="1"/>
  <c r="Z107" i="1"/>
  <c r="BP127" i="1"/>
  <c r="BN127" i="1"/>
  <c r="Z127" i="1"/>
  <c r="BP153" i="1"/>
  <c r="BN153" i="1"/>
  <c r="Z153" i="1"/>
  <c r="BP171" i="1"/>
  <c r="BN171" i="1"/>
  <c r="Z171" i="1"/>
  <c r="BP198" i="1"/>
  <c r="BN198" i="1"/>
  <c r="Z198" i="1"/>
  <c r="Y218" i="1"/>
  <c r="BP208" i="1"/>
  <c r="BN208" i="1"/>
  <c r="Z208" i="1"/>
  <c r="BP216" i="1"/>
  <c r="BN216" i="1"/>
  <c r="Z216" i="1"/>
  <c r="BP231" i="1"/>
  <c r="BN231" i="1"/>
  <c r="Z231" i="1"/>
  <c r="BP257" i="1"/>
  <c r="BN257" i="1"/>
  <c r="Z257" i="1"/>
  <c r="BP274" i="1"/>
  <c r="BN274" i="1"/>
  <c r="Z274" i="1"/>
  <c r="X519" i="1"/>
  <c r="X521" i="1" s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BP70" i="1"/>
  <c r="BN70" i="1"/>
  <c r="BP76" i="1"/>
  <c r="BN76" i="1"/>
  <c r="Z76" i="1"/>
  <c r="BP91" i="1"/>
  <c r="BN91" i="1"/>
  <c r="Z91" i="1"/>
  <c r="BP100" i="1"/>
  <c r="BN100" i="1"/>
  <c r="Z100" i="1"/>
  <c r="Y123" i="1"/>
  <c r="BP119" i="1"/>
  <c r="BN119" i="1"/>
  <c r="Z119" i="1"/>
  <c r="BP138" i="1"/>
  <c r="BN138" i="1"/>
  <c r="Z138" i="1"/>
  <c r="BP167" i="1"/>
  <c r="BN167" i="1"/>
  <c r="Z167" i="1"/>
  <c r="J528" i="1"/>
  <c r="BP188" i="1"/>
  <c r="BN188" i="1"/>
  <c r="Z188" i="1"/>
  <c r="BP202" i="1"/>
  <c r="BN202" i="1"/>
  <c r="Z202" i="1"/>
  <c r="BP212" i="1"/>
  <c r="BN212" i="1"/>
  <c r="Z212" i="1"/>
  <c r="K528" i="1"/>
  <c r="BP227" i="1"/>
  <c r="BN227" i="1"/>
  <c r="Z227" i="1"/>
  <c r="BP248" i="1"/>
  <c r="BN248" i="1"/>
  <c r="Z248" i="1"/>
  <c r="BP266" i="1"/>
  <c r="BN266" i="1"/>
  <c r="Z266" i="1"/>
  <c r="BP297" i="1"/>
  <c r="BN297" i="1"/>
  <c r="Z297" i="1"/>
  <c r="BP307" i="1"/>
  <c r="BN307" i="1"/>
  <c r="Z307" i="1"/>
  <c r="BP317" i="1"/>
  <c r="BN317" i="1"/>
  <c r="Z317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80" i="1"/>
  <c r="F528" i="1"/>
  <c r="Y115" i="1"/>
  <c r="Y144" i="1"/>
  <c r="I528" i="1"/>
  <c r="Y173" i="1"/>
  <c r="Y179" i="1"/>
  <c r="Y194" i="1"/>
  <c r="Y222" i="1"/>
  <c r="BP303" i="1"/>
  <c r="BN303" i="1"/>
  <c r="Z303" i="1"/>
  <c r="Y319" i="1"/>
  <c r="BP313" i="1"/>
  <c r="BN313" i="1"/>
  <c r="Z313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325" i="1"/>
  <c r="Y324" i="1"/>
  <c r="Y425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Y300" i="1"/>
  <c r="BP304" i="1"/>
  <c r="BN304" i="1"/>
  <c r="Z304" i="1"/>
  <c r="Z310" i="1" s="1"/>
  <c r="BP308" i="1"/>
  <c r="BN308" i="1"/>
  <c r="Z308" i="1"/>
  <c r="BP316" i="1"/>
  <c r="BN316" i="1"/>
  <c r="Z316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BN95" i="1"/>
  <c r="BP95" i="1"/>
  <c r="Z97" i="1"/>
  <c r="BN97" i="1"/>
  <c r="Z99" i="1"/>
  <c r="BN99" i="1"/>
  <c r="Z106" i="1"/>
  <c r="BN106" i="1"/>
  <c r="Z108" i="1"/>
  <c r="BN108" i="1"/>
  <c r="Y109" i="1"/>
  <c r="Z112" i="1"/>
  <c r="BN112" i="1"/>
  <c r="BP112" i="1"/>
  <c r="Z114" i="1"/>
  <c r="BN114" i="1"/>
  <c r="Z118" i="1"/>
  <c r="BN118" i="1"/>
  <c r="BP118" i="1"/>
  <c r="Z120" i="1"/>
  <c r="BN120" i="1"/>
  <c r="Z122" i="1"/>
  <c r="BN122" i="1"/>
  <c r="Z126" i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BN241" i="1"/>
  <c r="BP241" i="1"/>
  <c r="BP242" i="1"/>
  <c r="BN242" i="1"/>
  <c r="Z242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Y310" i="1"/>
  <c r="BP314" i="1"/>
  <c r="BN314" i="1"/>
  <c r="Z314" i="1"/>
  <c r="Y318" i="1"/>
  <c r="BP322" i="1"/>
  <c r="BN322" i="1"/>
  <c r="Z322" i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Y362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379" i="1"/>
  <c r="Z357" i="1"/>
  <c r="Z324" i="1"/>
  <c r="Z318" i="1"/>
  <c r="Z217" i="1"/>
  <c r="Z109" i="1"/>
  <c r="Z80" i="1"/>
  <c r="Z58" i="1"/>
  <c r="Z511" i="1"/>
  <c r="Z425" i="1"/>
  <c r="Z338" i="1"/>
  <c r="Z252" i="1"/>
  <c r="Z243" i="1"/>
  <c r="Z205" i="1"/>
  <c r="Z179" i="1"/>
  <c r="Z155" i="1"/>
  <c r="Z128" i="1"/>
  <c r="Z115" i="1"/>
  <c r="Z101" i="1"/>
  <c r="Z65" i="1"/>
  <c r="Z504" i="1"/>
  <c r="Z455" i="1"/>
  <c r="Y520" i="1"/>
  <c r="Z261" i="1"/>
  <c r="Z407" i="1"/>
  <c r="Z477" i="1"/>
  <c r="Z461" i="1"/>
  <c r="Z300" i="1"/>
  <c r="Z233" i="1"/>
  <c r="Z173" i="1"/>
  <c r="Z123" i="1"/>
  <c r="Z32" i="1"/>
  <c r="Y522" i="1"/>
  <c r="Y519" i="1"/>
  <c r="Y521" i="1" s="1"/>
  <c r="Z345" i="1"/>
  <c r="Z332" i="1"/>
  <c r="Z276" i="1"/>
  <c r="Z269" i="1"/>
  <c r="Y518" i="1"/>
  <c r="Z523" i="1" l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<sst xmlns="http://schemas.openxmlformats.org/spreadsheetml/2006/main" count="2344" uniqueCount="832">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</sst>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45834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Четверг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0.54166666666666663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70</v>
      </c>
      <c r="X43" s="583">
        <v>12</v>
      </c>
      <c r="Y43" s="584">
        <f>IFERROR(IF(X43="",0,CEILING((X43/$H43),1)*$H43),"")</f>
        <v>12</v>
      </c>
      <c r="Z43" s="36">
        <f>IFERROR(IF(Y43=0,"",ROUNDUP(Y43/H43,0)*0.00902),"")</f>
        <v>2.7060000000000001E-2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12.629999999999999</v>
      </c>
      <c r="BN43" s="64">
        <f>IFERROR(Y43*I43/H43,"0")</f>
        <v>12.629999999999999</v>
      </c>
      <c r="BO43" s="64">
        <f>IFERROR(1/J43*(X43/H43),"0")</f>
        <v>2.2727272727272728E-2</v>
      </c>
      <c r="BP43" s="64">
        <f>IFERROR(1/J43*(Y43/H43),"0")</f>
        <v>2.2727272727272728E-2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3</v>
      </c>
      <c r="Y44" s="585">
        <f>IFERROR(Y41/H41,"0")+IFERROR(Y42/H42,"0")+IFERROR(Y43/H43,"0")</f>
        <v>3</v>
      </c>
      <c r="Z44" s="585">
        <f>IFERROR(IF(Z41="",0,Z41),"0")+IFERROR(IF(Z42="",0,Z42),"0")+IFERROR(IF(Z43="",0,Z43),"0")</f>
        <v>2.7060000000000001E-2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12</v>
      </c>
      <c r="Y45" s="585">
        <f>IFERROR(SUM(Y41:Y43),"0")</f>
        <v>12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70</v>
      </c>
      <c r="Y53" s="584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6.481481481481481</v>
      </c>
      <c r="Y58" s="585">
        <f>IFERROR(Y52/H52,"0")+IFERROR(Y53/H53,"0")+IFERROR(Y54/H54,"0")+IFERROR(Y55/H55,"0")+IFERROR(Y56/H56,"0")+IFERROR(Y57/H57,"0")</f>
        <v>7</v>
      </c>
      <c r="Z58" s="585">
        <f>IFERROR(IF(Z52="",0,Z52),"0")+IFERROR(IF(Z53="",0,Z53),"0")+IFERROR(IF(Z54="",0,Z54),"0")+IFERROR(IF(Z55="",0,Z55),"0")+IFERROR(IF(Z56="",0,Z56),"0")+IFERROR(IF(Z57="",0,Z57),"0")</f>
        <v>0.13286000000000001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70</v>
      </c>
      <c r="Y59" s="585">
        <f>IFERROR(SUM(Y52:Y57),"0")</f>
        <v>75.600000000000009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90</v>
      </c>
      <c r="Y89" s="584">
        <f>IFERROR(IF(X89="",0,CEILING((X89/$H89),1)*$H89),"")</f>
        <v>97.2</v>
      </c>
      <c r="Z89" s="36">
        <f>IFERROR(IF(Y89=0,"",ROUNDUP(Y89/H89,0)*0.01898),"")</f>
        <v>0.17082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93.624999999999986</v>
      </c>
      <c r="BN89" s="64">
        <f>IFERROR(Y89*I89/H89,"0")</f>
        <v>101.11499999999998</v>
      </c>
      <c r="BO89" s="64">
        <f>IFERROR(1/J89*(X89/H89),"0")</f>
        <v>0.13020833333333331</v>
      </c>
      <c r="BP89" s="64">
        <f>IFERROR(1/J89*(Y89/H89),"0")</f>
        <v>0.140625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8.3333333333333321</v>
      </c>
      <c r="Y92" s="585">
        <f>IFERROR(Y89/H89,"0")+IFERROR(Y90/H90,"0")+IFERROR(Y91/H91,"0")</f>
        <v>9</v>
      </c>
      <c r="Z92" s="585">
        <f>IFERROR(IF(Z89="",0,Z89),"0")+IFERROR(IF(Z90="",0,Z90),"0")+IFERROR(IF(Z91="",0,Z91),"0")</f>
        <v>0.17082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90</v>
      </c>
      <c r="Y93" s="585">
        <f>IFERROR(SUM(Y89:Y91),"0")</f>
        <v>97.2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120</v>
      </c>
      <c r="Y118" s="584">
        <f>IFERROR(IF(X118="",0,CEILING((X118/$H118),1)*$H118),"")</f>
        <v>121.5</v>
      </c>
      <c r="Z118" s="36">
        <f>IFERROR(IF(Y118=0,"",ROUNDUP(Y118/H118,0)*0.01898),"")</f>
        <v>0.28470000000000001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127.6</v>
      </c>
      <c r="BN118" s="64">
        <f>IFERROR(Y118*I118/H118,"0")</f>
        <v>129.19499999999999</v>
      </c>
      <c r="BO118" s="64">
        <f>IFERROR(1/J118*(X118/H118),"0")</f>
        <v>0.23148148148148148</v>
      </c>
      <c r="BP118" s="64">
        <f>IFERROR(1/J118*(Y118/H118),"0")</f>
        <v>0.234375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14.814814814814815</v>
      </c>
      <c r="Y123" s="585">
        <f>IFERROR(Y118/H118,"0")+IFERROR(Y119/H119,"0")+IFERROR(Y120/H120,"0")+IFERROR(Y121/H121,"0")+IFERROR(Y122/H122,"0")</f>
        <v>15</v>
      </c>
      <c r="Z123" s="585">
        <f>IFERROR(IF(Z118="",0,Z118),"0")+IFERROR(IF(Z119="",0,Z119),"0")+IFERROR(IF(Z120="",0,Z120),"0")+IFERROR(IF(Z121="",0,Z121),"0")+IFERROR(IF(Z122="",0,Z122),"0")</f>
        <v>0.28470000000000001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120</v>
      </c>
      <c r="Y124" s="585">
        <f>IFERROR(SUM(Y118:Y122),"0")</f>
        <v>121.5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100</v>
      </c>
      <c r="Y296" s="584">
        <f t="shared" si="48"/>
        <v>108</v>
      </c>
      <c r="Z296" s="36">
        <f>IFERROR(IF(Y296=0,"",ROUNDUP(Y296/H296,0)*0.01898),"")</f>
        <v>0.1898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104.02777777777777</v>
      </c>
      <c r="BN296" s="64">
        <f t="shared" si="50"/>
        <v>112.34999999999998</v>
      </c>
      <c r="BO296" s="64">
        <f t="shared" si="51"/>
        <v>0.14467592592592593</v>
      </c>
      <c r="BP296" s="64">
        <f t="shared" si="52"/>
        <v>0.15625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9.2592592592592595</v>
      </c>
      <c r="Y300" s="585">
        <f>IFERROR(Y294/H294,"0")+IFERROR(Y295/H295,"0")+IFERROR(Y296/H296,"0")+IFERROR(Y297/H297,"0")+IFERROR(Y298/H298,"0")+IFERROR(Y299/H299,"0")</f>
        <v>10</v>
      </c>
      <c r="Z300" s="585">
        <f>IFERROR(IF(Z294="",0,Z294),"0")+IFERROR(IF(Z295="",0,Z295),"0")+IFERROR(IF(Z296="",0,Z296),"0")+IFERROR(IF(Z297="",0,Z297),"0")+IFERROR(IF(Z298="",0,Z298),"0")+IFERROR(IF(Z299="",0,Z299),"0")</f>
        <v>0.1898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100</v>
      </c>
      <c r="Y301" s="585">
        <f>IFERROR(SUM(Y294:Y299),"0")</f>
        <v>108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20</v>
      </c>
      <c r="Y303" s="584">
        <f t="shared" ref="Y303:Y309" si="53">IFERROR(IF(X303="",0,CEILING((X303/$H303),1)*$H303),"")</f>
        <v>21</v>
      </c>
      <c r="Z303" s="36">
        <f>IFERROR(IF(Y303=0,"",ROUNDUP(Y303/H303,0)*0.00902),"")</f>
        <v>4.5100000000000001E-2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21.285714285714281</v>
      </c>
      <c r="BN303" s="64">
        <f t="shared" ref="BN303:BN309" si="55">IFERROR(Y303*I303/H303,"0")</f>
        <v>22.349999999999998</v>
      </c>
      <c r="BO303" s="64">
        <f t="shared" ref="BO303:BO309" si="56">IFERROR(1/J303*(X303/H303),"0")</f>
        <v>3.6075036075036072E-2</v>
      </c>
      <c r="BP303" s="64">
        <f t="shared" ref="BP303:BP309" si="57">IFERROR(1/J303*(Y303/H303),"0")</f>
        <v>3.787878787878788E-2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270</v>
      </c>
      <c r="Y304" s="584">
        <f t="shared" si="53"/>
        <v>273</v>
      </c>
      <c r="Z304" s="36">
        <f>IFERROR(IF(Y304=0,"",ROUNDUP(Y304/H304,0)*0.00902),"")</f>
        <v>0.58630000000000004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287.35714285714283</v>
      </c>
      <c r="BN304" s="64">
        <f t="shared" si="55"/>
        <v>290.54999999999995</v>
      </c>
      <c r="BO304" s="64">
        <f t="shared" si="56"/>
        <v>0.48701298701298695</v>
      </c>
      <c r="BP304" s="64">
        <f t="shared" si="57"/>
        <v>0.49242424242424243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69.047619047619037</v>
      </c>
      <c r="Y310" s="585">
        <f>IFERROR(Y303/H303,"0")+IFERROR(Y304/H304,"0")+IFERROR(Y305/H305,"0")+IFERROR(Y306/H306,"0")+IFERROR(Y307/H307,"0")+IFERROR(Y308/H308,"0")+IFERROR(Y309/H309,"0")</f>
        <v>70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0.63140000000000007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290</v>
      </c>
      <c r="Y311" s="585">
        <f>IFERROR(SUM(Y303:Y309),"0")</f>
        <v>294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900</v>
      </c>
      <c r="Y313" s="584">
        <f>IFERROR(IF(X313="",0,CEILING((X313/$H313),1)*$H313),"")</f>
        <v>904.8</v>
      </c>
      <c r="Z313" s="36">
        <f>IFERROR(IF(Y313=0,"",ROUNDUP(Y313/H313,0)*0.01898),"")</f>
        <v>2.2016800000000001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959.19230769230785</v>
      </c>
      <c r="BN313" s="64">
        <f>IFERROR(Y313*I313/H313,"0")</f>
        <v>964.30799999999999</v>
      </c>
      <c r="BO313" s="64">
        <f>IFERROR(1/J313*(X313/H313),"0")</f>
        <v>1.8028846153846154</v>
      </c>
      <c r="BP313" s="64">
        <f>IFERROR(1/J313*(Y313/H313),"0")</f>
        <v>1.8125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115.38461538461539</v>
      </c>
      <c r="Y318" s="585">
        <f>IFERROR(Y313/H313,"0")+IFERROR(Y314/H314,"0")+IFERROR(Y315/H315,"0")+IFERROR(Y316/H316,"0")+IFERROR(Y317/H317,"0")</f>
        <v>116</v>
      </c>
      <c r="Z318" s="585">
        <f>IFERROR(IF(Z313="",0,Z313),"0")+IFERROR(IF(Z314="",0,Z314),"0")+IFERROR(IF(Z315="",0,Z315),"0")+IFERROR(IF(Z316="",0,Z316),"0")+IFERROR(IF(Z317="",0,Z317),"0")</f>
        <v>2.2016800000000001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900</v>
      </c>
      <c r="Y319" s="585">
        <f>IFERROR(SUM(Y313:Y317),"0")</f>
        <v>904.8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30</v>
      </c>
      <c r="Y327" s="584">
        <f>IFERROR(IF(X327="",0,CEILING((X327/$H327),1)*$H327),"")</f>
        <v>30.4</v>
      </c>
      <c r="Z327" s="36">
        <f>IFERROR(IF(Y327=0,"",ROUNDUP(Y327/H327,0)*0.00902),"")</f>
        <v>9.0200000000000002E-2</v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32.861842105263158</v>
      </c>
      <c r="BN327" s="64">
        <f>IFERROR(Y327*I327/H327,"0")</f>
        <v>33.299999999999997</v>
      </c>
      <c r="BO327" s="64">
        <f>IFERROR(1/J327*(X327/H327),"0")</f>
        <v>7.4760765550239236E-2</v>
      </c>
      <c r="BP327" s="64">
        <f>IFERROR(1/J327*(Y327/H327),"0")</f>
        <v>7.575757575757576E-2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15</v>
      </c>
      <c r="Y329" s="584">
        <f>IFERROR(IF(X329="",0,CEILING((X329/$H329),1)*$H329),"")</f>
        <v>15.2</v>
      </c>
      <c r="Z329" s="36">
        <f>IFERROR(IF(Y329=0,"",ROUNDUP(Y329/H329,0)*0.00902),"")</f>
        <v>4.5100000000000001E-2</v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16.233552631578949</v>
      </c>
      <c r="BN329" s="64">
        <f>IFERROR(Y329*I329/H329,"0")</f>
        <v>16.45</v>
      </c>
      <c r="BO329" s="64">
        <f>IFERROR(1/J329*(X329/H329),"0")</f>
        <v>3.7380382775119618E-2</v>
      </c>
      <c r="BP329" s="64">
        <f>IFERROR(1/J329*(Y329/H329),"0")</f>
        <v>3.787878787878788E-2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14.802631578947368</v>
      </c>
      <c r="Y332" s="585">
        <f>IFERROR(Y327/H327,"0")+IFERROR(Y328/H328,"0")+IFERROR(Y329/H329,"0")+IFERROR(Y330/H330,"0")+IFERROR(Y331/H331,"0")</f>
        <v>15</v>
      </c>
      <c r="Z332" s="585">
        <f>IFERROR(IF(Z327="",0,Z327),"0")+IFERROR(IF(Z328="",0,Z328),"0")+IFERROR(IF(Z329="",0,Z329),"0")+IFERROR(IF(Z330="",0,Z330),"0")+IFERROR(IF(Z331="",0,Z331),"0")</f>
        <v>0.1353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45</v>
      </c>
      <c r="Y333" s="585">
        <f>IFERROR(SUM(Y327:Y331),"0")</f>
        <v>45.599999999999994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70</v>
      </c>
      <c r="Y342" s="584">
        <f>IFERROR(IF(X342="",0,CEILING((X342/$H342),1)*$H342),"")</f>
        <v>72.899999999999991</v>
      </c>
      <c r="Z342" s="36">
        <f>IFERROR(IF(Y342=0,"",ROUNDUP(Y342/H342,0)*0.01898),"")</f>
        <v>0.17082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74.485185185185173</v>
      </c>
      <c r="BN342" s="64">
        <f>IFERROR(Y342*I342/H342,"0")</f>
        <v>77.570999999999998</v>
      </c>
      <c r="BO342" s="64">
        <f>IFERROR(1/J342*(X342/H342),"0")</f>
        <v>0.13503086419753088</v>
      </c>
      <c r="BP342" s="64">
        <f>IFERROR(1/J342*(Y342/H342),"0")</f>
        <v>0.140625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8.6419753086419764</v>
      </c>
      <c r="Y345" s="585">
        <f>IFERROR(Y342/H342,"0")+IFERROR(Y343/H343,"0")+IFERROR(Y344/H344,"0")</f>
        <v>9</v>
      </c>
      <c r="Z345" s="585">
        <f>IFERROR(IF(Z342="",0,Z342),"0")+IFERROR(IF(Z343="",0,Z343),"0")+IFERROR(IF(Z344="",0,Z344),"0")</f>
        <v>0.17082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70</v>
      </c>
      <c r="Y346" s="585">
        <f>IFERROR(SUM(Y342:Y344),"0")</f>
        <v>72.899999999999991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240</v>
      </c>
      <c r="Y350" s="584">
        <f t="shared" ref="Y350:Y356" si="58">IFERROR(IF(X350="",0,CEILING((X350/$H350),1)*$H350),"")</f>
        <v>240</v>
      </c>
      <c r="Z350" s="36">
        <f>IFERROR(IF(Y350=0,"",ROUNDUP(Y350/H350,0)*0.02175),"")</f>
        <v>0.34799999999999998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247.68</v>
      </c>
      <c r="BN350" s="64">
        <f t="shared" ref="BN350:BN356" si="60">IFERROR(Y350*I350/H350,"0")</f>
        <v>247.68</v>
      </c>
      <c r="BO350" s="64">
        <f t="shared" ref="BO350:BO356" si="61">IFERROR(1/J350*(X350/H350),"0")</f>
        <v>0.33333333333333331</v>
      </c>
      <c r="BP350" s="64">
        <f t="shared" ref="BP350:BP356" si="62">IFERROR(1/J350*(Y350/H350),"0")</f>
        <v>0.33333333333333331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120</v>
      </c>
      <c r="Y351" s="584">
        <f t="shared" si="58"/>
        <v>120</v>
      </c>
      <c r="Z351" s="36">
        <f>IFERROR(IF(Y351=0,"",ROUNDUP(Y351/H351,0)*0.02175),"")</f>
        <v>0.17399999999999999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123.84</v>
      </c>
      <c r="BN351" s="64">
        <f t="shared" si="60"/>
        <v>123.84</v>
      </c>
      <c r="BO351" s="64">
        <f t="shared" si="61"/>
        <v>0.16666666666666666</v>
      </c>
      <c r="BP351" s="64">
        <f t="shared" si="62"/>
        <v>0.16666666666666666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800</v>
      </c>
      <c r="Y353" s="584">
        <f t="shared" si="58"/>
        <v>810</v>
      </c>
      <c r="Z353" s="36">
        <f>IFERROR(IF(Y353=0,"",ROUNDUP(Y353/H353,0)*0.02175),"")</f>
        <v>1.1744999999999999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825.6</v>
      </c>
      <c r="BN353" s="64">
        <f t="shared" si="60"/>
        <v>835.92000000000007</v>
      </c>
      <c r="BO353" s="64">
        <f t="shared" si="61"/>
        <v>1.1111111111111112</v>
      </c>
      <c r="BP353" s="64">
        <f t="shared" si="62"/>
        <v>1.125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77.333333333333343</v>
      </c>
      <c r="Y357" s="585">
        <f>IFERROR(Y350/H350,"0")+IFERROR(Y351/H351,"0")+IFERROR(Y352/H352,"0")+IFERROR(Y353/H353,"0")+IFERROR(Y354/H354,"0")+IFERROR(Y355/H355,"0")+IFERROR(Y356/H356,"0")</f>
        <v>78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1.6964999999999999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1160</v>
      </c>
      <c r="Y358" s="585">
        <f>IFERROR(SUM(Y350:Y356),"0")</f>
        <v>1170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80</v>
      </c>
      <c r="Y362" s="585">
        <f>IFERROR(Y360/H360,"0")+IFERROR(Y361/H361,"0")</f>
        <v>80</v>
      </c>
      <c r="Z362" s="585">
        <f>IFERROR(IF(Z360="",0,Z360),"0")+IFERROR(IF(Z361="",0,Z361),"0")</f>
        <v>1.7399999999999998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1200</v>
      </c>
      <c r="Y363" s="585">
        <f>IFERROR(SUM(Y360:Y361),"0")</f>
        <v>1200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90</v>
      </c>
      <c r="Y386" s="584">
        <f>IFERROR(IF(X386="",0,CEILING((X386/$H386),1)*$H386),"")</f>
        <v>90</v>
      </c>
      <c r="Z386" s="36">
        <f>IFERROR(IF(Y386=0,"",ROUNDUP(Y386/H386,0)*0.01898),"")</f>
        <v>0.1898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95.19</v>
      </c>
      <c r="BN386" s="64">
        <f>IFERROR(Y386*I386/H386,"0")</f>
        <v>95.19</v>
      </c>
      <c r="BO386" s="64">
        <f>IFERROR(1/J386*(X386/H386),"0")</f>
        <v>0.15625</v>
      </c>
      <c r="BP386" s="64">
        <f>IFERROR(1/J386*(Y386/H386),"0")</f>
        <v>0.15625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10</v>
      </c>
      <c r="Y388" s="585">
        <f>IFERROR(Y386/H386,"0")+IFERROR(Y387/H387,"0")</f>
        <v>10</v>
      </c>
      <c r="Z388" s="585">
        <f>IFERROR(IF(Z386="",0,Z386),"0")+IFERROR(IF(Z387="",0,Z387),"0")</f>
        <v>0.1898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90</v>
      </c>
      <c r="Y389" s="585">
        <f>IFERROR(SUM(Y386:Y387),"0")</f>
        <v>90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8.4</v>
      </c>
      <c r="Y397" s="584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8.7266666666666666</v>
      </c>
      <c r="BN397" s="64">
        <f t="shared" ref="BN397:BN406" si="65">IFERROR(Y397*I397/H397,"0")</f>
        <v>11.22</v>
      </c>
      <c r="BO397" s="64">
        <f t="shared" ref="BO397:BO406" si="66">IFERROR(1/J397*(X397/H397),"0")</f>
        <v>1.1784511784511785E-2</v>
      </c>
      <c r="BP397" s="64">
        <f t="shared" ref="BP397:BP406" si="67">IFERROR(1/J397*(Y397/H397),"0")</f>
        <v>1.5151515151515152E-2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25</v>
      </c>
      <c r="Y398" s="584">
        <f t="shared" si="63"/>
        <v>27</v>
      </c>
      <c r="Z398" s="36">
        <f>IFERROR(IF(Y398=0,"",ROUNDUP(Y398/H398,0)*0.00902),"")</f>
        <v>4.5100000000000001E-2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25.972222222222221</v>
      </c>
      <c r="BN398" s="64">
        <f t="shared" si="65"/>
        <v>28.049999999999997</v>
      </c>
      <c r="BO398" s="64">
        <f t="shared" si="66"/>
        <v>3.5072951739618406E-2</v>
      </c>
      <c r="BP398" s="64">
        <f t="shared" si="67"/>
        <v>3.787878787878788E-2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25</v>
      </c>
      <c r="Y400" s="584">
        <f t="shared" si="63"/>
        <v>27</v>
      </c>
      <c r="Z400" s="36">
        <f>IFERROR(IF(Y400=0,"",ROUNDUP(Y400/H400,0)*0.00902),"")</f>
        <v>4.5100000000000001E-2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25.972222222222221</v>
      </c>
      <c r="BN400" s="64">
        <f t="shared" si="65"/>
        <v>28.049999999999997</v>
      </c>
      <c r="BO400" s="64">
        <f t="shared" si="66"/>
        <v>3.5072951739618406E-2</v>
      </c>
      <c r="BP400" s="64">
        <f t="shared" si="67"/>
        <v>3.787878787878788E-2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10.814814814814815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12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0.10824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58.4</v>
      </c>
      <c r="Y408" s="585">
        <f>IFERROR(SUM(Y397:Y406),"0")</f>
        <v>64.8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50</v>
      </c>
      <c r="Y421" s="584">
        <f>IFERROR(IF(X421="",0,CEILING((X421/$H421),1)*$H421),"")</f>
        <v>54</v>
      </c>
      <c r="Z421" s="36">
        <f>IFERROR(IF(Y421=0,"",ROUNDUP(Y421/H421,0)*0.00902),"")</f>
        <v>9.0200000000000002E-2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51.944444444444443</v>
      </c>
      <c r="BN421" s="64">
        <f>IFERROR(Y421*I421/H421,"0")</f>
        <v>56.099999999999994</v>
      </c>
      <c r="BO421" s="64">
        <f>IFERROR(1/J421*(X421/H421),"0")</f>
        <v>7.0145903479236812E-2</v>
      </c>
      <c r="BP421" s="64">
        <f>IFERROR(1/J421*(Y421/H421),"0")</f>
        <v>7.575757575757576E-2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9.2592592592592595</v>
      </c>
      <c r="Y425" s="585">
        <f>IFERROR(Y421/H421,"0")+IFERROR(Y422/H422,"0")+IFERROR(Y423/H423,"0")+IFERROR(Y424/H424,"0")</f>
        <v>10</v>
      </c>
      <c r="Z425" s="585">
        <f>IFERROR(IF(Z421="",0,Z421),"0")+IFERROR(IF(Z422="",0,Z422),"0")+IFERROR(IF(Z423="",0,Z423),"0")+IFERROR(IF(Z424="",0,Z424),"0")</f>
        <v>9.0200000000000002E-2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50</v>
      </c>
      <c r="Y426" s="585">
        <f>IFERROR(SUM(Y421:Y424),"0")</f>
        <v>54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50</v>
      </c>
      <c r="Y442" s="584">
        <f t="shared" si="69"/>
        <v>52.800000000000004</v>
      </c>
      <c r="Z442" s="36">
        <f t="shared" si="70"/>
        <v>0.1196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53.409090909090907</v>
      </c>
      <c r="BN442" s="64">
        <f t="shared" si="72"/>
        <v>56.400000000000006</v>
      </c>
      <c r="BO442" s="64">
        <f t="shared" si="73"/>
        <v>9.1054778554778545E-2</v>
      </c>
      <c r="BP442" s="64">
        <f t="shared" si="74"/>
        <v>9.6153846153846159E-2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80</v>
      </c>
      <c r="Y445" s="584">
        <f t="shared" si="69"/>
        <v>84.48</v>
      </c>
      <c r="Z445" s="36">
        <f t="shared" si="70"/>
        <v>0.19136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85.454545454545453</v>
      </c>
      <c r="BN445" s="64">
        <f t="shared" si="72"/>
        <v>90.24</v>
      </c>
      <c r="BO445" s="64">
        <f t="shared" si="73"/>
        <v>0.14568764568764569</v>
      </c>
      <c r="BP445" s="64">
        <f t="shared" si="74"/>
        <v>0.15384615384615385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24.621212121212118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26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0.31096000000000001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130</v>
      </c>
      <c r="Y456" s="585">
        <f>IFERROR(SUM(Y440:Y454),"0")</f>
        <v>137.28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20</v>
      </c>
      <c r="Y458" s="584">
        <f>IFERROR(IF(X458="",0,CEILING((X458/$H458),1)*$H458),"")</f>
        <v>21.12</v>
      </c>
      <c r="Z458" s="36">
        <f>IFERROR(IF(Y458=0,"",ROUNDUP(Y458/H458,0)*0.01196),"")</f>
        <v>4.7840000000000001E-2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21.363636363636363</v>
      </c>
      <c r="BN458" s="64">
        <f>IFERROR(Y458*I458/H458,"0")</f>
        <v>22.56</v>
      </c>
      <c r="BO458" s="64">
        <f>IFERROR(1/J458*(X458/H458),"0")</f>
        <v>3.6421911421911424E-2</v>
      </c>
      <c r="BP458" s="64">
        <f>IFERROR(1/J458*(Y458/H458),"0")</f>
        <v>3.8461538461538464E-2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3.7878787878787876</v>
      </c>
      <c r="Y461" s="585">
        <f>IFERROR(Y458/H458,"0")+IFERROR(Y459/H459,"0")+IFERROR(Y460/H460,"0")</f>
        <v>4</v>
      </c>
      <c r="Z461" s="585">
        <f>IFERROR(IF(Z458="",0,Z458),"0")+IFERROR(IF(Z459="",0,Z459),"0")+IFERROR(IF(Z460="",0,Z460),"0")</f>
        <v>4.7840000000000001E-2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20</v>
      </c>
      <c r="Y462" s="585">
        <f>IFERROR(SUM(Y458:Y460),"0")</f>
        <v>21.12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90</v>
      </c>
      <c r="Y465" s="584">
        <f t="shared" si="75"/>
        <v>95.04</v>
      </c>
      <c r="Z465" s="36">
        <f>IFERROR(IF(Y465=0,"",ROUNDUP(Y465/H465,0)*0.01196),"")</f>
        <v>0.21528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96.136363636363626</v>
      </c>
      <c r="BN465" s="64">
        <f t="shared" si="77"/>
        <v>101.52000000000001</v>
      </c>
      <c r="BO465" s="64">
        <f t="shared" si="78"/>
        <v>0.16389860139860138</v>
      </c>
      <c r="BP465" s="64">
        <f t="shared" si="79"/>
        <v>0.17307692307692307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17.045454545454543</v>
      </c>
      <c r="Y471" s="585">
        <f>IFERROR(Y464/H464,"0")+IFERROR(Y465/H465,"0")+IFERROR(Y466/H466,"0")+IFERROR(Y467/H467,"0")+IFERROR(Y468/H468,"0")+IFERROR(Y469/H469,"0")+IFERROR(Y470/H470,"0")</f>
        <v>18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0.21528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90</v>
      </c>
      <c r="Y472" s="585">
        <f>IFERROR(SUM(Y464:Y470),"0")</f>
        <v>95.04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30</v>
      </c>
      <c r="Y501" s="584">
        <f>IFERROR(IF(X501="",0,CEILING((X501/$H501),1)*$H501),"")</f>
        <v>36</v>
      </c>
      <c r="Z501" s="36">
        <f>IFERROR(IF(Y501=0,"",ROUNDUP(Y501/H501,0)*0.01898),"")</f>
        <v>7.5920000000000001E-2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31.73</v>
      </c>
      <c r="BN501" s="64">
        <f>IFERROR(Y501*I501/H501,"0")</f>
        <v>38.076000000000001</v>
      </c>
      <c r="BO501" s="64">
        <f>IFERROR(1/J501*(X501/H501),"0")</f>
        <v>5.2083333333333336E-2</v>
      </c>
      <c r="BP501" s="64">
        <f>IFERROR(1/J501*(Y501/H501),"0")</f>
        <v>6.25E-2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3.3333333333333335</v>
      </c>
      <c r="Y504" s="585">
        <f>IFERROR(Y501/H501,"0")+IFERROR(Y502/H502,"0")+IFERROR(Y503/H503,"0")</f>
        <v>4</v>
      </c>
      <c r="Z504" s="585">
        <f>IFERROR(IF(Z501="",0,Z501),"0")+IFERROR(IF(Z502="",0,Z502),"0")+IFERROR(IF(Z503="",0,Z503),"0")</f>
        <v>7.5920000000000001E-2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30</v>
      </c>
      <c r="Y505" s="585">
        <f>IFERROR(SUM(Y501:Y503),"0")</f>
        <v>36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4525.3999999999996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4599.84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4733.5371588986063</v>
      </c>
      <c r="Y519" s="585">
        <f>IFERROR(SUM(BN22:BN515),"0")</f>
        <v>4811.7100000000009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8</v>
      </c>
      <c r="Y520" s="38">
        <f>ROUNDUP(SUM(BP22:BP515),0)</f>
        <v>8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4933.5371588986063</v>
      </c>
      <c r="Y521" s="585">
        <f>GrossWeightTotalR+PalletQtyTotalR*25</f>
        <v>5011.7100000000009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485.96101640399888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496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8.4191800000000026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75.600000000000009</v>
      </c>
      <c r="E528" s="46">
        <f>IFERROR(Y89*1,"0")+IFERROR(Y90*1,"0")+IFERROR(Y91*1,"0")+IFERROR(Y95*1,"0")+IFERROR(Y96*1,"0")+IFERROR(Y97*1,"0")+IFERROR(Y98*1,"0")+IFERROR(Y99*1,"0")+IFERROR(Y100*1,"0")</f>
        <v>97.2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121.5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1352.4</v>
      </c>
      <c r="S528" s="46">
        <f>IFERROR(Y342*1,"0")+IFERROR(Y343*1,"0")+IFERROR(Y344*1,"0")</f>
        <v>72.899999999999991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2370</v>
      </c>
      <c r="U528" s="46">
        <f>IFERROR(Y375*1,"0")+IFERROR(Y376*1,"0")+IFERROR(Y377*1,"0")+IFERROR(Y378*1,"0")+IFERROR(Y382*1,"0")+IFERROR(Y386*1,"0")+IFERROR(Y387*1,"0")+IFERROR(Y391*1,"0")</f>
        <v>90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64.8</v>
      </c>
      <c r="W528" s="46">
        <f>IFERROR(Y416*1,"0")+IFERROR(Y417*1,"0")+IFERROR(Y421*1,"0")+IFERROR(Y422*1,"0")+IFERROR(Y423*1,"0")+IFERROR(Y424*1,"0")</f>
        <v>54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253.44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36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0,00"/>
        <filter val="1 200,00"/>
        <filter val="10,00"/>
        <filter val="10,81"/>
        <filter val="100,00"/>
        <filter val="115,38"/>
        <filter val="12,00"/>
        <filter val="120,00"/>
        <filter val="130,00"/>
        <filter val="14,80"/>
        <filter val="14,81"/>
        <filter val="15,00"/>
        <filter val="17,05"/>
        <filter val="20,00"/>
        <filter val="24,62"/>
        <filter val="240,00"/>
        <filter val="25,00"/>
        <filter val="270,00"/>
        <filter val="290,00"/>
        <filter val="3,00"/>
        <filter val="3,33"/>
        <filter val="3,79"/>
        <filter val="30,00"/>
        <filter val="4 525,40"/>
        <filter val="4 733,54"/>
        <filter val="4 933,54"/>
        <filter val="45,00"/>
        <filter val="485,96"/>
        <filter val="50,00"/>
        <filter val="58,40"/>
        <filter val="6,48"/>
        <filter val="69,05"/>
        <filter val="70,00"/>
        <filter val="77,33"/>
        <filter val="8"/>
        <filter val="8,33"/>
        <filter val="8,40"/>
        <filter val="8,64"/>
        <filter val="80,00"/>
        <filter val="800,00"/>
        <filter val="9,26"/>
        <filter val="90,00"/>
        <filter val="90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2025-06-24T09:55:54Z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