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FCCDA0-51D8-4DDF-B370-0D6DAC79B9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X435" i="2"/>
  <c r="BO434" i="2"/>
  <c r="BM434" i="2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O406" i="2"/>
  <c r="BM406" i="2"/>
  <c r="Y406" i="2"/>
  <c r="BP406" i="2" s="1"/>
  <c r="P406" i="2"/>
  <c r="BO405" i="2"/>
  <c r="BM405" i="2"/>
  <c r="Z405" i="2"/>
  <c r="Y405" i="2"/>
  <c r="BN405" i="2" s="1"/>
  <c r="P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N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X384" i="2"/>
  <c r="X383" i="2"/>
  <c r="BO382" i="2"/>
  <c r="BM382" i="2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BN351" i="2" s="1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Y337" i="2"/>
  <c r="BN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Y299" i="2"/>
  <c r="Z299" i="2" s="1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O273" i="2"/>
  <c r="BM273" i="2"/>
  <c r="Y273" i="2"/>
  <c r="BP273" i="2" s="1"/>
  <c r="P273" i="2"/>
  <c r="X270" i="2"/>
  <c r="X269" i="2"/>
  <c r="BO268" i="2"/>
  <c r="BM268" i="2"/>
  <c r="Y268" i="2"/>
  <c r="Z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Z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N201" i="2"/>
  <c r="BM201" i="2"/>
  <c r="Z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Y198" i="2"/>
  <c r="Z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O164" i="2"/>
  <c r="BM164" i="2"/>
  <c r="Y164" i="2"/>
  <c r="BP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49" i="2" s="1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Y139" i="2" s="1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F528" i="2" s="1"/>
  <c r="P105" i="2"/>
  <c r="X102" i="2"/>
  <c r="X101" i="2"/>
  <c r="BP100" i="2"/>
  <c r="BO100" i="2"/>
  <c r="BN100" i="2"/>
  <c r="BM100" i="2"/>
  <c r="Z100" i="2"/>
  <c r="Y100" i="2"/>
  <c r="P100" i="2"/>
  <c r="BO99" i="2"/>
  <c r="BM99" i="2"/>
  <c r="Y99" i="2"/>
  <c r="BN99" i="2" s="1"/>
  <c r="P99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BP89" i="2" s="1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Z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Y71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Z31" i="2" l="1"/>
  <c r="BN31" i="2"/>
  <c r="Z148" i="2"/>
  <c r="Z149" i="2" s="1"/>
  <c r="BN148" i="2"/>
  <c r="BP148" i="2"/>
  <c r="Z236" i="2"/>
  <c r="BN236" i="2"/>
  <c r="Z241" i="2"/>
  <c r="BN241" i="2"/>
  <c r="Z249" i="2"/>
  <c r="BP297" i="2"/>
  <c r="Z375" i="2"/>
  <c r="Z42" i="2"/>
  <c r="BN42" i="2"/>
  <c r="Z172" i="2"/>
  <c r="BN172" i="2"/>
  <c r="Z221" i="2"/>
  <c r="BN221" i="2"/>
  <c r="Z260" i="2"/>
  <c r="Z303" i="2"/>
  <c r="BN303" i="2"/>
  <c r="Z304" i="2"/>
  <c r="Z321" i="2"/>
  <c r="BN321" i="2"/>
  <c r="Z322" i="2"/>
  <c r="BN322" i="2"/>
  <c r="Z327" i="2"/>
  <c r="BN327" i="2"/>
  <c r="Z328" i="2"/>
  <c r="BN328" i="2"/>
  <c r="Z356" i="2"/>
  <c r="BN356" i="2"/>
  <c r="Z398" i="2"/>
  <c r="Z399" i="2"/>
  <c r="Z423" i="2"/>
  <c r="BN423" i="2"/>
  <c r="Z429" i="2"/>
  <c r="Z430" i="2" s="1"/>
  <c r="Z445" i="2"/>
  <c r="BN445" i="2"/>
  <c r="Z447" i="2"/>
  <c r="Y291" i="2"/>
  <c r="Y72" i="2"/>
  <c r="Y239" i="2"/>
  <c r="Y37" i="2"/>
  <c r="C528" i="2"/>
  <c r="Z61" i="2"/>
  <c r="BN61" i="2"/>
  <c r="Z68" i="2"/>
  <c r="Z75" i="2"/>
  <c r="BN75" i="2"/>
  <c r="Z89" i="2"/>
  <c r="BN89" i="2"/>
  <c r="BP98" i="2"/>
  <c r="Z120" i="2"/>
  <c r="BN120" i="2"/>
  <c r="Z126" i="2"/>
  <c r="BN126" i="2"/>
  <c r="Z137" i="2"/>
  <c r="BN137" i="2"/>
  <c r="BP137" i="2"/>
  <c r="Z164" i="2"/>
  <c r="BN164" i="2"/>
  <c r="Z178" i="2"/>
  <c r="BN178" i="2"/>
  <c r="Z211" i="2"/>
  <c r="BN211" i="2"/>
  <c r="Z215" i="2"/>
  <c r="BN215" i="2"/>
  <c r="Z228" i="2"/>
  <c r="BN228" i="2"/>
  <c r="Z257" i="2"/>
  <c r="BN257" i="2"/>
  <c r="Z267" i="2"/>
  <c r="BN267" i="2"/>
  <c r="Z273" i="2"/>
  <c r="BN273" i="2"/>
  <c r="Z280" i="2"/>
  <c r="Z281" i="2" s="1"/>
  <c r="Y281" i="2"/>
  <c r="Z295" i="2"/>
  <c r="Z314" i="2"/>
  <c r="Z337" i="2"/>
  <c r="Z351" i="2"/>
  <c r="Z352" i="2"/>
  <c r="Z361" i="2"/>
  <c r="Z362" i="2" s="1"/>
  <c r="Z365" i="2"/>
  <c r="BN365" i="2"/>
  <c r="Z370" i="2"/>
  <c r="Z371" i="2" s="1"/>
  <c r="Z382" i="2"/>
  <c r="Z383" i="2" s="1"/>
  <c r="BN382" i="2"/>
  <c r="Y384" i="2"/>
  <c r="Z403" i="2"/>
  <c r="BN403" i="2"/>
  <c r="Z406" i="2"/>
  <c r="BN406" i="2"/>
  <c r="Z434" i="2"/>
  <c r="Z435" i="2" s="1"/>
  <c r="Y435" i="2"/>
  <c r="Z448" i="2"/>
  <c r="BN448" i="2"/>
  <c r="Z467" i="2"/>
  <c r="BN467" i="2"/>
  <c r="Z474" i="2"/>
  <c r="BP484" i="2"/>
  <c r="H9" i="2"/>
  <c r="A10" i="2"/>
  <c r="Z313" i="2"/>
  <c r="BN313" i="2"/>
  <c r="X520" i="2"/>
  <c r="X518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BN247" i="2"/>
  <c r="Z247" i="2"/>
  <c r="Y261" i="2"/>
  <c r="Z258" i="2"/>
  <c r="BP274" i="2"/>
  <c r="BN274" i="2"/>
  <c r="Z274" i="2"/>
  <c r="Z276" i="2" s="1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73" i="2" s="1"/>
  <c r="Z192" i="2"/>
  <c r="Z194" i="2" s="1"/>
  <c r="Z202" i="2"/>
  <c r="Z205" i="2" s="1"/>
  <c r="Z212" i="2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Z357" i="2" s="1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217" i="2" l="1"/>
  <c r="Z418" i="2"/>
  <c r="Z238" i="2"/>
  <c r="Z243" i="2"/>
  <c r="Z58" i="2"/>
  <c r="Z32" i="2"/>
  <c r="Z310" i="2"/>
  <c r="Z493" i="2"/>
  <c r="X521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<sst xmlns="http://schemas.openxmlformats.org/spreadsheetml/2006/main" count="3899" uniqueCount="833">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</sst>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13" sqref="AA3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 t="s">
        <v>832</v>
      </c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0.5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hidden="1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hidden="1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hidden="1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hidden="1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hidden="1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hidden="1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hidden="1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hidden="1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hidden="1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hidden="1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hidden="1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hidden="1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hidden="1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hidden="1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hidden="1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hidden="1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hidden="1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hidden="1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hidden="1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hidden="1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hidden="1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8430</v>
      </c>
      <c r="Y313" s="55">
        <f>IFERROR(IF(X313="",0,CEILING((X313/$H313),1)*$H313),"")</f>
        <v>8431.7999999999993</v>
      </c>
      <c r="Z313" s="41">
        <f>IFERROR(IF(Y313=0,"",ROUNDUP(Y313/H313,0)*0.01898),"")</f>
        <v>20.517379999999999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8984.4346153846163</v>
      </c>
      <c r="BN313" s="78">
        <f>IFERROR(Y313*I313/H313,"0")</f>
        <v>8986.353000000001</v>
      </c>
      <c r="BO313" s="78">
        <f>IFERROR(1/J313*(X313/H313),"0")</f>
        <v>16.88701923076923</v>
      </c>
      <c r="BP313" s="78">
        <f>IFERROR(1/J313*(Y313/H313),"0")</f>
        <v>16.890625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1080.7692307692307</v>
      </c>
      <c r="Y318" s="43">
        <f>IFERROR(Y313/H313,"0")+IFERROR(Y314/H314,"0")+IFERROR(Y315/H315,"0")+IFERROR(Y316/H316,"0")+IFERROR(Y317/H317,"0")</f>
        <v>1081</v>
      </c>
      <c r="Z318" s="43">
        <f>IFERROR(IF(Z313="",0,Z313),"0")+IFERROR(IF(Z314="",0,Z314),"0")+IFERROR(IF(Z315="",0,Z315),"0")+IFERROR(IF(Z316="",0,Z316),"0")+IFERROR(IF(Z317="",0,Z317),"0")</f>
        <v>20.517379999999999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8430</v>
      </c>
      <c r="Y319" s="43">
        <f>IFERROR(SUM(Y313:Y317),"0")</f>
        <v>8431.7999999999993</v>
      </c>
      <c r="Z319" s="42"/>
      <c r="AA319" s="67"/>
      <c r="AB319" s="67"/>
      <c r="AC319" s="67"/>
    </row>
    <row r="320" spans="1:68" ht="14.25" hidden="1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hidden="1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idden="1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hidden="1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hidden="1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hidden="1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hidden="1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hidden="1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hidden="1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hidden="1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7200</v>
      </c>
      <c r="Y353" s="55">
        <f t="shared" si="58"/>
        <v>7200</v>
      </c>
      <c r="Z353" s="41">
        <f>IFERROR(IF(Y353=0,"",ROUNDUP(Y353/H353,0)*0.02175),"")</f>
        <v>10.44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7430.4</v>
      </c>
      <c r="BN353" s="78">
        <f t="shared" si="60"/>
        <v>7430.4</v>
      </c>
      <c r="BO353" s="78">
        <f t="shared" si="61"/>
        <v>10</v>
      </c>
      <c r="BP353" s="78">
        <f t="shared" si="62"/>
        <v>10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480</v>
      </c>
      <c r="Y357" s="43">
        <f>IFERROR(Y350/H350,"0")+IFERROR(Y351/H351,"0")+IFERROR(Y352/H352,"0")+IFERROR(Y353/H353,"0")+IFERROR(Y354/H354,"0")+IFERROR(Y355/H355,"0")+IFERROR(Y356/H356,"0")</f>
        <v>480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10.44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7200</v>
      </c>
      <c r="Y358" s="43">
        <f>IFERROR(SUM(Y350:Y356),"0")</f>
        <v>7200</v>
      </c>
      <c r="Z358" s="42"/>
      <c r="AA358" s="67"/>
      <c r="AB358" s="67"/>
      <c r="AC358" s="67"/>
    </row>
    <row r="359" spans="1:68" ht="14.25" hidden="1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720</v>
      </c>
      <c r="Y360" s="55">
        <f>IFERROR(IF(X360="",0,CEILING((X360/$H360),1)*$H360),"")</f>
        <v>720</v>
      </c>
      <c r="Z360" s="41">
        <f>IFERROR(IF(Y360=0,"",ROUNDUP(Y360/H360,0)*0.02175),"")</f>
        <v>1.044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743.04000000000008</v>
      </c>
      <c r="BN360" s="78">
        <f>IFERROR(Y360*I360/H360,"0")</f>
        <v>743.04000000000008</v>
      </c>
      <c r="BO360" s="78">
        <f>IFERROR(1/J360*(X360/H360),"0")</f>
        <v>1</v>
      </c>
      <c r="BP360" s="78">
        <f>IFERROR(1/J360*(Y360/H360),"0")</f>
        <v>1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48</v>
      </c>
      <c r="Y362" s="43">
        <f>IFERROR(Y360/H360,"0")+IFERROR(Y361/H361,"0")</f>
        <v>48</v>
      </c>
      <c r="Z362" s="43">
        <f>IFERROR(IF(Z360="",0,Z360),"0")+IFERROR(IF(Z361="",0,Z361),"0")</f>
        <v>1.044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720</v>
      </c>
      <c r="Y363" s="43">
        <f>IFERROR(SUM(Y360:Y361),"0")</f>
        <v>720</v>
      </c>
      <c r="Z363" s="42"/>
      <c r="AA363" s="67"/>
      <c r="AB363" s="67"/>
      <c r="AC363" s="67"/>
    </row>
    <row r="364" spans="1:68" ht="14.25" hidden="1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hidden="1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idden="1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hidden="1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hidden="1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hidden="1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hidden="1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hidden="1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hidden="1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hidden="1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hidden="1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hidden="1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hidden="1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1100</v>
      </c>
      <c r="Y442" s="55">
        <f t="shared" si="69"/>
        <v>1103.52</v>
      </c>
      <c r="Z442" s="41">
        <f t="shared" si="70"/>
        <v>2.4996399999999999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1175</v>
      </c>
      <c r="BN442" s="78">
        <f t="shared" si="72"/>
        <v>1178.76</v>
      </c>
      <c r="BO442" s="78">
        <f t="shared" si="73"/>
        <v>2.0032051282051282</v>
      </c>
      <c r="BP442" s="78">
        <f t="shared" si="74"/>
        <v>2.0096153846153846</v>
      </c>
    </row>
    <row r="443" spans="1:68" ht="27" hidden="1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hidden="1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550</v>
      </c>
      <c r="Y445" s="55">
        <f t="shared" si="69"/>
        <v>554.4</v>
      </c>
      <c r="Z445" s="41">
        <f t="shared" si="70"/>
        <v>1.2558</v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587.5</v>
      </c>
      <c r="BN445" s="78">
        <f t="shared" si="72"/>
        <v>592.19999999999993</v>
      </c>
      <c r="BO445" s="78">
        <f t="shared" si="73"/>
        <v>1.0016025641025641</v>
      </c>
      <c r="BP445" s="78">
        <f t="shared" si="74"/>
        <v>1.0096153846153846</v>
      </c>
    </row>
    <row r="446" spans="1:68" ht="16.5" hidden="1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hidden="1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hidden="1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312.5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314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3.7554400000000001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1650</v>
      </c>
      <c r="Y456" s="43">
        <f>IFERROR(SUM(Y440:Y454),"0")</f>
        <v>1657.92</v>
      </c>
      <c r="Z456" s="42"/>
      <c r="AA456" s="67"/>
      <c r="AB456" s="67"/>
      <c r="AC456" s="67"/>
    </row>
    <row r="457" spans="1:68" ht="14.25" hidden="1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hidden="1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hidden="1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hidden="1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idden="1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hidden="1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hidden="1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hidden="1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hidden="1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hidden="1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hidden="1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hidden="1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hidden="1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hidden="1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hidden="1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hidden="1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idden="1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hidden="1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hidden="1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hidden="1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hidden="1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hidden="1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hidden="1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idden="1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hidden="1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hidden="1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hidden="1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hidden="1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hidden="1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hidden="1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hidden="1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hidden="1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hidden="1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hidden="1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hidden="1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hidden="1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hidden="1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hidden="1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hidden="1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hidden="1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hidden="1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hidden="1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hidden="1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hidden="1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hidden="1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idden="1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hidden="1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18000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18009.72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18920.374615384615</v>
      </c>
      <c r="Y519" s="43">
        <f>IFERROR(SUM(BN22:BN515),"0")</f>
        <v>18930.753000000001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19695.374615384615</v>
      </c>
      <c r="Y521" s="43">
        <f>GrossWeightTotalR+PalletQtyTotalR*25</f>
        <v>19705.753000000001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1921.2692307692307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1923</v>
      </c>
      <c r="Z522" s="42"/>
      <c r="AA522" s="67"/>
      <c r="AB522" s="67"/>
      <c r="AC522" s="67"/>
    </row>
    <row r="523" spans="1:68" ht="14.25" hidden="1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35.756819999999998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8431.7999999999993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7920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1657.92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77"/>
        <filter val="1 100,00"/>
        <filter val="1 650,00"/>
        <filter val="1 921,27"/>
        <filter val="18 000,00"/>
        <filter val="18 920,37"/>
        <filter val="19 695,37"/>
        <filter val="31"/>
        <filter val="312,50"/>
        <filter val="48,00"/>
        <filter val="480,00"/>
        <filter val="550,00"/>
        <filter val="7 200,00"/>
        <filter val="720,00"/>
        <filter val="8 430,00"/>
      </filters>
    </filterColumn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