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F07811-06AF-442B-828E-F8C0867C32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8" i="1" s="1"/>
  <c r="H10" i="1"/>
  <c r="F10" i="1"/>
  <c r="F9" i="1"/>
  <c r="A9" i="1"/>
  <c r="A10" i="1" s="1"/>
  <c r="D7" i="1"/>
  <c r="Q6" i="1"/>
  <c r="P2" i="1"/>
  <c r="BP64" i="1" l="1"/>
  <c r="BN64" i="1"/>
  <c r="Z64" i="1"/>
  <c r="BP91" i="1"/>
  <c r="BN91" i="1"/>
  <c r="Z91" i="1"/>
  <c r="BP112" i="1"/>
  <c r="BN112" i="1"/>
  <c r="Z112" i="1"/>
  <c r="BP154" i="1"/>
  <c r="BN154" i="1"/>
  <c r="Z154" i="1"/>
  <c r="BP193" i="1"/>
  <c r="BN193" i="1"/>
  <c r="Z193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20" i="1"/>
  <c r="BP29" i="1"/>
  <c r="BN29" i="1"/>
  <c r="Y49" i="1"/>
  <c r="Y48" i="1"/>
  <c r="BP47" i="1"/>
  <c r="BN47" i="1"/>
  <c r="Z47" i="1"/>
  <c r="Z48" i="1" s="1"/>
  <c r="BP52" i="1"/>
  <c r="BN52" i="1"/>
  <c r="Z52" i="1"/>
  <c r="BP76" i="1"/>
  <c r="BN76" i="1"/>
  <c r="Z76" i="1"/>
  <c r="BP97" i="1"/>
  <c r="BN97" i="1"/>
  <c r="Z97" i="1"/>
  <c r="BP126" i="1"/>
  <c r="BN126" i="1"/>
  <c r="Z126" i="1"/>
  <c r="BP170" i="1"/>
  <c r="BN170" i="1"/>
  <c r="Z170" i="1"/>
  <c r="BP203" i="1"/>
  <c r="BN203" i="1"/>
  <c r="Z203" i="1"/>
  <c r="BP230" i="1"/>
  <c r="BN230" i="1"/>
  <c r="Z230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J9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1" i="1"/>
  <c r="Z99" i="1"/>
  <c r="BN99" i="1"/>
  <c r="Z108" i="1"/>
  <c r="BN108" i="1"/>
  <c r="BP122" i="1"/>
  <c r="BN122" i="1"/>
  <c r="Z122" i="1"/>
  <c r="BP143" i="1"/>
  <c r="BN143" i="1"/>
  <c r="Z143" i="1"/>
  <c r="Y149" i="1"/>
  <c r="BP148" i="1"/>
  <c r="BN148" i="1"/>
  <c r="Z148" i="1"/>
  <c r="Z149" i="1" s="1"/>
  <c r="BP152" i="1"/>
  <c r="BN152" i="1"/>
  <c r="Z152" i="1"/>
  <c r="BP168" i="1"/>
  <c r="BN168" i="1"/>
  <c r="Z168" i="1"/>
  <c r="BP178" i="1"/>
  <c r="BN178" i="1"/>
  <c r="Z178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BP114" i="1"/>
  <c r="BN114" i="1"/>
  <c r="Z114" i="1"/>
  <c r="BP118" i="1"/>
  <c r="BN118" i="1"/>
  <c r="Z118" i="1"/>
  <c r="BP133" i="1"/>
  <c r="BN133" i="1"/>
  <c r="Z133" i="1"/>
  <c r="Y161" i="1"/>
  <c r="BP160" i="1"/>
  <c r="BN160" i="1"/>
  <c r="Z160" i="1"/>
  <c r="Z161" i="1" s="1"/>
  <c r="Y174" i="1"/>
  <c r="BP164" i="1"/>
  <c r="BN164" i="1"/>
  <c r="Z164" i="1"/>
  <c r="BP172" i="1"/>
  <c r="BN172" i="1"/>
  <c r="Z172" i="1"/>
  <c r="Y205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16" i="1"/>
  <c r="Y115" i="1"/>
  <c r="Y139" i="1"/>
  <c r="Y180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F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32" i="1" l="1"/>
  <c r="Z310" i="1"/>
  <c r="Z179" i="1"/>
  <c r="Z115" i="1"/>
  <c r="Z58" i="1"/>
  <c r="Z388" i="1"/>
  <c r="Z189" i="1"/>
  <c r="Z134" i="1"/>
  <c r="Z128" i="1"/>
  <c r="Z511" i="1"/>
  <c r="Z261" i="1"/>
  <c r="Z477" i="1"/>
  <c r="Z461" i="1"/>
  <c r="Z318" i="1"/>
  <c r="Z205" i="1"/>
  <c r="Z80" i="1"/>
  <c r="Z123" i="1"/>
  <c r="Z407" i="1"/>
  <c r="Z101" i="1"/>
  <c r="Y520" i="1"/>
  <c r="Z300" i="1"/>
  <c r="Z252" i="1"/>
  <c r="Y518" i="1"/>
  <c r="Z493" i="1"/>
  <c r="Z471" i="1"/>
  <c r="Z269" i="1"/>
  <c r="Z504" i="1"/>
  <c r="Z455" i="1"/>
  <c r="Z109" i="1"/>
  <c r="Z32" i="1"/>
  <c r="Y522" i="1"/>
  <c r="Y519" i="1"/>
  <c r="Y521" i="1" s="1"/>
  <c r="Z379" i="1"/>
  <c r="Z357" i="1"/>
  <c r="Z338" i="1"/>
  <c r="Z217" i="1"/>
  <c r="Z523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<sst xmlns="http://schemas.openxmlformats.org/spreadsheetml/2006/main" count="2344" uniqueCount="832">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</sst>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1000</v>
      </c>
      <c r="Y313" s="584">
        <f>IFERROR(IF(X313="",0,CEILING((X313/$H313),1)*$H313),"")</f>
        <v>1006.1999999999999</v>
      </c>
      <c r="Z313" s="36">
        <f>IFERROR(IF(Y313=0,"",ROUNDUP(Y313/H313,0)*0.01898),"")</f>
        <v>2.44842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1065.7692307692307</v>
      </c>
      <c r="BN313" s="64">
        <f>IFERROR(Y313*I313/H313,"0")</f>
        <v>1072.377</v>
      </c>
      <c r="BO313" s="64">
        <f>IFERROR(1/J313*(X313/H313),"0")</f>
        <v>2.0032051282051282</v>
      </c>
      <c r="BP313" s="64">
        <f>IFERROR(1/J313*(Y313/H313),"0")</f>
        <v>2.015625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128.2051282051282</v>
      </c>
      <c r="Y318" s="585">
        <f>IFERROR(Y313/H313,"0")+IFERROR(Y314/H314,"0")+IFERROR(Y315/H315,"0")+IFERROR(Y316/H316,"0")+IFERROR(Y317/H317,"0")</f>
        <v>129</v>
      </c>
      <c r="Z318" s="585">
        <f>IFERROR(IF(Z313="",0,Z313),"0")+IFERROR(IF(Z314="",0,Z314),"0")+IFERROR(IF(Z315="",0,Z315),"0")+IFERROR(IF(Z316="",0,Z316),"0")+IFERROR(IF(Z317="",0,Z317),"0")</f>
        <v>2.44842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1000</v>
      </c>
      <c r="Y319" s="585">
        <f>IFERROR(SUM(Y313:Y317),"0")</f>
        <v>1006.1999999999999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1000</v>
      </c>
      <c r="Y353" s="584">
        <f t="shared" si="58"/>
        <v>1005</v>
      </c>
      <c r="Z353" s="36">
        <f>IFERROR(IF(Y353=0,"",ROUNDUP(Y353/H353,0)*0.02175),"")</f>
        <v>1.4572499999999999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1032</v>
      </c>
      <c r="BN353" s="64">
        <f t="shared" si="60"/>
        <v>1037.1600000000001</v>
      </c>
      <c r="BO353" s="64">
        <f t="shared" si="61"/>
        <v>1.3888888888888888</v>
      </c>
      <c r="BP353" s="64">
        <f t="shared" si="62"/>
        <v>1.3958333333333333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66.666666666666671</v>
      </c>
      <c r="Y357" s="585">
        <f>IFERROR(Y350/H350,"0")+IFERROR(Y351/H351,"0")+IFERROR(Y352/H352,"0")+IFERROR(Y353/H353,"0")+IFERROR(Y354/H354,"0")+IFERROR(Y355/H355,"0")+IFERROR(Y356/H356,"0")</f>
        <v>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1.4572499999999999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1000</v>
      </c>
      <c r="Y358" s="585">
        <f>IFERROR(SUM(Y350:Y356),"0")</f>
        <v>1005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3000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3016.2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3129.7692307692305</v>
      </c>
      <c r="Y519" s="585">
        <f>IFERROR(SUM(BN22:BN515),"0")</f>
        <v>3146.6970000000001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3254.7692307692305</v>
      </c>
      <c r="Y521" s="585">
        <f>GrossWeightTotalR+PalletQtyTotalR*25</f>
        <v>3271.6970000000001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261.53846153846155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263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5.3629199999999999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1006.1999999999999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2010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8,21"/>
        <filter val="261,54"/>
        <filter val="3 000,00"/>
        <filter val="3 129,77"/>
        <filter val="3 254,77"/>
        <filter val="5"/>
        <filter val="66,67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