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403AE4-1AD2-4E50-B185-4005D34503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O126" i="1"/>
  <c r="BM126" i="1"/>
  <c r="Y126" i="1"/>
  <c r="BP126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1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78" i="1" l="1"/>
  <c r="BN78" i="1"/>
  <c r="Z78" i="1"/>
  <c r="BP118" i="1"/>
  <c r="BN118" i="1"/>
  <c r="Z118" i="1"/>
  <c r="Z123" i="1" s="1"/>
  <c r="Y161" i="1"/>
  <c r="BP160" i="1"/>
  <c r="BN160" i="1"/>
  <c r="Z160" i="1"/>
  <c r="Z161" i="1" s="1"/>
  <c r="BP164" i="1"/>
  <c r="BN164" i="1"/>
  <c r="Z16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X519" i="1"/>
  <c r="X522" i="1"/>
  <c r="Z27" i="1"/>
  <c r="BN27" i="1"/>
  <c r="Z43" i="1"/>
  <c r="BN43" i="1"/>
  <c r="BP54" i="1"/>
  <c r="BN54" i="1"/>
  <c r="BP68" i="1"/>
  <c r="BN68" i="1"/>
  <c r="Z68" i="1"/>
  <c r="BP108" i="1"/>
  <c r="BN108" i="1"/>
  <c r="Z108" i="1"/>
  <c r="BP133" i="1"/>
  <c r="BN133" i="1"/>
  <c r="Z13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Y71" i="1"/>
  <c r="Y101" i="1"/>
  <c r="X521" i="1"/>
  <c r="Y115" i="1"/>
  <c r="Y179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B528" i="1"/>
  <c r="X520" i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Y80" i="1"/>
  <c r="Z76" i="1"/>
  <c r="BN76" i="1"/>
  <c r="Z84" i="1"/>
  <c r="BN84" i="1"/>
  <c r="Z91" i="1"/>
  <c r="BN91" i="1"/>
  <c r="Z97" i="1"/>
  <c r="BN97" i="1"/>
  <c r="Z106" i="1"/>
  <c r="BN106" i="1"/>
  <c r="Z112" i="1"/>
  <c r="Z115" i="1" s="1"/>
  <c r="BN112" i="1"/>
  <c r="BP112" i="1"/>
  <c r="Z120" i="1"/>
  <c r="BN120" i="1"/>
  <c r="Z126" i="1"/>
  <c r="BN126" i="1"/>
  <c r="Z137" i="1"/>
  <c r="BN137" i="1"/>
  <c r="BP137" i="1"/>
  <c r="Z154" i="1"/>
  <c r="BN154" i="1"/>
  <c r="Y174" i="1"/>
  <c r="Z166" i="1"/>
  <c r="BN166" i="1"/>
  <c r="Z170" i="1"/>
  <c r="BN170" i="1"/>
  <c r="Z176" i="1"/>
  <c r="BN176" i="1"/>
  <c r="BP176" i="1"/>
  <c r="Z193" i="1"/>
  <c r="BN193" i="1"/>
  <c r="Y205" i="1"/>
  <c r="Z199" i="1"/>
  <c r="BN199" i="1"/>
  <c r="Z203" i="1"/>
  <c r="BN203" i="1"/>
  <c r="Z211" i="1"/>
  <c r="BN211" i="1"/>
  <c r="Z215" i="1"/>
  <c r="BN215" i="1"/>
  <c r="Z226" i="1"/>
  <c r="BN226" i="1"/>
  <c r="Z230" i="1"/>
  <c r="BN230" i="1"/>
  <c r="Z236" i="1"/>
  <c r="BN236" i="1"/>
  <c r="Z241" i="1"/>
  <c r="BN241" i="1"/>
  <c r="Z248" i="1"/>
  <c r="BN248" i="1"/>
  <c r="Z257" i="1"/>
  <c r="BN257" i="1"/>
  <c r="Z266" i="1"/>
  <c r="BN266" i="1"/>
  <c r="Z274" i="1"/>
  <c r="BN274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Z511" i="1" s="1"/>
  <c r="BP509" i="1"/>
  <c r="BN509" i="1"/>
  <c r="Z509" i="1"/>
  <c r="Y425" i="1"/>
  <c r="H9" i="1"/>
  <c r="A10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3" i="1"/>
  <c r="C528" i="1"/>
  <c r="Z42" i="1"/>
  <c r="BN42" i="1"/>
  <c r="BP42" i="1"/>
  <c r="Y45" i="1"/>
  <c r="D528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28" i="1"/>
  <c r="Z90" i="1"/>
  <c r="BN90" i="1"/>
  <c r="BP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BP113" i="1"/>
  <c r="BN113" i="1"/>
  <c r="Z113" i="1"/>
  <c r="Y124" i="1"/>
  <c r="BP121" i="1"/>
  <c r="BN121" i="1"/>
  <c r="Z121" i="1"/>
  <c r="Y128" i="1"/>
  <c r="BP138" i="1"/>
  <c r="BN138" i="1"/>
  <c r="Z138" i="1"/>
  <c r="Z139" i="1" s="1"/>
  <c r="Y140" i="1"/>
  <c r="Y145" i="1"/>
  <c r="BP142" i="1"/>
  <c r="BN142" i="1"/>
  <c r="Z142" i="1"/>
  <c r="Z144" i="1" s="1"/>
  <c r="Y156" i="1"/>
  <c r="BP165" i="1"/>
  <c r="BN165" i="1"/>
  <c r="Z165" i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Y324" i="1"/>
  <c r="F9" i="1"/>
  <c r="J9" i="1"/>
  <c r="Y24" i="1"/>
  <c r="BP98" i="1"/>
  <c r="BN98" i="1"/>
  <c r="Z98" i="1"/>
  <c r="BP107" i="1"/>
  <c r="BN107" i="1"/>
  <c r="Z107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Z318" i="1" s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Y418" i="1"/>
  <c r="O52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18" i="1" l="1"/>
  <c r="Z332" i="1"/>
  <c r="Z310" i="1"/>
  <c r="Z233" i="1"/>
  <c r="Z173" i="1"/>
  <c r="Z44" i="1"/>
  <c r="Z425" i="1"/>
  <c r="Z379" i="1"/>
  <c r="Z362" i="1"/>
  <c r="Z345" i="1"/>
  <c r="Z261" i="1"/>
  <c r="Z194" i="1"/>
  <c r="Z324" i="1"/>
  <c r="Z92" i="1"/>
  <c r="Z80" i="1"/>
  <c r="Z498" i="1"/>
  <c r="Z493" i="1"/>
  <c r="Z471" i="1"/>
  <c r="Z504" i="1"/>
  <c r="Z455" i="1"/>
  <c r="Z269" i="1"/>
  <c r="Z300" i="1"/>
  <c r="Z252" i="1"/>
  <c r="Y518" i="1"/>
  <c r="Z65" i="1"/>
  <c r="Z32" i="1"/>
  <c r="Y522" i="1"/>
  <c r="Y519" i="1"/>
  <c r="Z407" i="1"/>
  <c r="Z477" i="1"/>
  <c r="Z461" i="1"/>
  <c r="Z357" i="1"/>
  <c r="Z338" i="1"/>
  <c r="Z217" i="1"/>
  <c r="Z205" i="1"/>
  <c r="Z109" i="1"/>
  <c r="Z101" i="1"/>
  <c r="Y520" i="1"/>
  <c r="Z523" i="1" l="1"/>
  <c r="Y521" i="1"/>
</calcChain>
</file>

<file path=xl/sharedStrings.xml><?xml version="1.0" encoding="utf-8"?>
<sst xmlns="http://schemas.openxmlformats.org/spreadsheetml/2006/main" count="2342" uniqueCount="832">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</sst>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45835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Пятница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0.41666666666666669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150</v>
      </c>
      <c r="Y41" s="58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120</v>
      </c>
      <c r="Y42" s="58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43.888888888888886</v>
      </c>
      <c r="Y44" s="585">
        <f>IFERROR(Y41/H41,"0")+IFERROR(Y42/H42,"0")+IFERROR(Y43/H43,"0")</f>
        <v>44</v>
      </c>
      <c r="Z44" s="585">
        <f>IFERROR(IF(Z41="",0,Z41),"0")+IFERROR(IF(Z42="",0,Z42),"0")+IFERROR(IF(Z43="",0,Z43),"0")</f>
        <v>0.53632000000000002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270</v>
      </c>
      <c r="Y45" s="585">
        <f>IFERROR(SUM(Y41:Y43),"0")</f>
        <v>271.20000000000005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300</v>
      </c>
      <c r="Y53" s="58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405</v>
      </c>
      <c r="Y57" s="584">
        <f t="shared" si="6"/>
        <v>405</v>
      </c>
      <c r="Z57" s="36">
        <f>IFERROR(IF(Y57=0,"",ROUNDUP(Y57/H57,0)*0.00902),"")</f>
        <v>0.81180000000000008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423.9</v>
      </c>
      <c r="BN57" s="64">
        <f t="shared" si="8"/>
        <v>423.9</v>
      </c>
      <c r="BO57" s="64">
        <f t="shared" si="9"/>
        <v>0.68181818181818188</v>
      </c>
      <c r="BP57" s="64">
        <f t="shared" si="10"/>
        <v>0.68181818181818188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117.77777777777777</v>
      </c>
      <c r="Y58" s="585">
        <f>IFERROR(Y52/H52,"0")+IFERROR(Y53/H53,"0")+IFERROR(Y54/H54,"0")+IFERROR(Y55/H55,"0")+IFERROR(Y56/H56,"0")+IFERROR(Y57/H57,"0")</f>
        <v>118</v>
      </c>
      <c r="Z58" s="585">
        <f>IFERROR(IF(Z52="",0,Z52),"0")+IFERROR(IF(Z53="",0,Z53),"0")+IFERROR(IF(Z54="",0,Z54),"0")+IFERROR(IF(Z55="",0,Z55),"0")+IFERROR(IF(Z56="",0,Z56),"0")+IFERROR(IF(Z57="",0,Z57),"0")</f>
        <v>1.3432400000000002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705</v>
      </c>
      <c r="Y59" s="585">
        <f>IFERROR(SUM(Y52:Y57),"0")</f>
        <v>707.40000000000009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90</v>
      </c>
      <c r="Y64" s="584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33.333333333333329</v>
      </c>
      <c r="Y65" s="585">
        <f>IFERROR(Y61/H61,"0")+IFERROR(Y62/H62,"0")+IFERROR(Y63/H63,"0")+IFERROR(Y64/H64,"0")</f>
        <v>34</v>
      </c>
      <c r="Z65" s="585">
        <f>IFERROR(IF(Z61="",0,Z61),"0")+IFERROR(IF(Z62="",0,Z62),"0")+IFERROR(IF(Z63="",0,Z63),"0")+IFERROR(IF(Z64="",0,Z64),"0")</f>
        <v>0.22134000000000001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90</v>
      </c>
      <c r="Y66" s="585">
        <f>IFERROR(SUM(Y61:Y64),"0")</f>
        <v>91.800000000000011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50</v>
      </c>
      <c r="Y83" s="584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6.4102564102564106</v>
      </c>
      <c r="Y85" s="585">
        <f>IFERROR(Y83/H83,"0")+IFERROR(Y84/H84,"0")</f>
        <v>7</v>
      </c>
      <c r="Z85" s="585">
        <f>IFERROR(IF(Z83="",0,Z83),"0")+IFERROR(IF(Z84="",0,Z84),"0")</f>
        <v>0.13286000000000001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50</v>
      </c>
      <c r="Y86" s="585">
        <f>IFERROR(SUM(Y83:Y84),"0")</f>
        <v>54.6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300</v>
      </c>
      <c r="Y89" s="584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360</v>
      </c>
      <c r="Y91" s="584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107.77777777777777</v>
      </c>
      <c r="Y92" s="585">
        <f>IFERROR(Y89/H89,"0")+IFERROR(Y90/H90,"0")+IFERROR(Y91/H91,"0")</f>
        <v>108</v>
      </c>
      <c r="Z92" s="585">
        <f>IFERROR(IF(Z89="",0,Z89),"0")+IFERROR(IF(Z90="",0,Z90),"0")+IFERROR(IF(Z91="",0,Z91),"0")</f>
        <v>1.2530399999999999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660</v>
      </c>
      <c r="Y93" s="585">
        <f>IFERROR(SUM(Y89:Y91),"0")</f>
        <v>662.40000000000009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150</v>
      </c>
      <c r="Y95" s="584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159.61111111111111</v>
      </c>
      <c r="BN95" s="64">
        <f t="shared" ref="BN95:BN100" si="18">IFERROR(Y95*I95/H95,"0")</f>
        <v>163.761</v>
      </c>
      <c r="BO95" s="64">
        <f t="shared" ref="BO95:BO100" si="19">IFERROR(1/J95*(X95/H95),"0")</f>
        <v>0.28935185185185186</v>
      </c>
      <c r="BP95" s="64">
        <f t="shared" ref="BP95:BP100" si="20">IFERROR(1/J95*(Y95/H95),"0")</f>
        <v>0.296875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405</v>
      </c>
      <c r="Y99" s="584">
        <f t="shared" si="16"/>
        <v>405</v>
      </c>
      <c r="Z99" s="36">
        <f>IFERROR(IF(Y99=0,"",ROUNDUP(Y99/H99,0)*0.00651),"")</f>
        <v>0.97650000000000003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442.79999999999995</v>
      </c>
      <c r="BN99" s="64">
        <f t="shared" si="18"/>
        <v>442.79999999999995</v>
      </c>
      <c r="BO99" s="64">
        <f t="shared" si="19"/>
        <v>0.82417582417582425</v>
      </c>
      <c r="BP99" s="64">
        <f t="shared" si="20"/>
        <v>0.82417582417582425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168.51851851851853</v>
      </c>
      <c r="Y101" s="585">
        <f>IFERROR(Y95/H95,"0")+IFERROR(Y96/H96,"0")+IFERROR(Y97/H97,"0")+IFERROR(Y98/H98,"0")+IFERROR(Y99/H99,"0")+IFERROR(Y100/H100,"0")</f>
        <v>169</v>
      </c>
      <c r="Z101" s="585">
        <f>IFERROR(IF(Z95="",0,Z95),"0")+IFERROR(IF(Z96="",0,Z96),"0")+IFERROR(IF(Z97="",0,Z97),"0")+IFERROR(IF(Z98="",0,Z98),"0")+IFERROR(IF(Z99="",0,Z99),"0")+IFERROR(IF(Z100="",0,Z100),"0")</f>
        <v>1.3371200000000001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555</v>
      </c>
      <c r="Y102" s="585">
        <f>IFERROR(SUM(Y95:Y100),"0")</f>
        <v>558.9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250</v>
      </c>
      <c r="Y105" s="584">
        <f>IFERROR(IF(X105="",0,CEILING((X105/$H105),1)*$H105),"")</f>
        <v>259.20000000000005</v>
      </c>
      <c r="Z105" s="36">
        <f>IFERROR(IF(Y105=0,"",ROUNDUP(Y105/H105,0)*0.01898),"")</f>
        <v>0.45552000000000004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260.0694444444444</v>
      </c>
      <c r="BN105" s="64">
        <f>IFERROR(Y105*I105/H105,"0")</f>
        <v>269.64000000000004</v>
      </c>
      <c r="BO105" s="64">
        <f>IFERROR(1/J105*(X105/H105),"0")</f>
        <v>0.36168981481481477</v>
      </c>
      <c r="BP105" s="64">
        <f>IFERROR(1/J105*(Y105/H105),"0")</f>
        <v>0.37500000000000006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405</v>
      </c>
      <c r="Y107" s="584">
        <f>IFERROR(IF(X107="",0,CEILING((X107/$H107),1)*$H107),"")</f>
        <v>405</v>
      </c>
      <c r="Z107" s="36">
        <f>IFERROR(IF(Y107=0,"",ROUNDUP(Y107/H107,0)*0.00902),"")</f>
        <v>0.81180000000000008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423.9</v>
      </c>
      <c r="BN107" s="64">
        <f>IFERROR(Y107*I107/H107,"0")</f>
        <v>423.9</v>
      </c>
      <c r="BO107" s="64">
        <f>IFERROR(1/J107*(X107/H107),"0")</f>
        <v>0.68181818181818188</v>
      </c>
      <c r="BP107" s="64">
        <f>IFERROR(1/J107*(Y107/H107),"0")</f>
        <v>0.68181818181818188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113.14814814814815</v>
      </c>
      <c r="Y109" s="585">
        <f>IFERROR(Y105/H105,"0")+IFERROR(Y106/H106,"0")+IFERROR(Y107/H107,"0")+IFERROR(Y108/H108,"0")</f>
        <v>114</v>
      </c>
      <c r="Z109" s="585">
        <f>IFERROR(IF(Z105="",0,Z105),"0")+IFERROR(IF(Z106="",0,Z106),"0")+IFERROR(IF(Z107="",0,Z107),"0")+IFERROR(IF(Z108="",0,Z108),"0")</f>
        <v>1.2673200000000002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655</v>
      </c>
      <c r="Y110" s="585">
        <f>IFERROR(SUM(Y105:Y108),"0")</f>
        <v>664.2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500</v>
      </c>
      <c r="Y119" s="584">
        <f>IFERROR(IF(X119="",0,CEILING((X119/$H119),1)*$H119),"")</f>
        <v>502.2</v>
      </c>
      <c r="Z119" s="36">
        <f>IFERROR(IF(Y119=0,"",ROUNDUP(Y119/H119,0)*0.01898),"")</f>
        <v>1.17676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531.66666666666674</v>
      </c>
      <c r="BN119" s="64">
        <f>IFERROR(Y119*I119/H119,"0")</f>
        <v>534.00599999999997</v>
      </c>
      <c r="BO119" s="64">
        <f>IFERROR(1/J119*(X119/H119),"0")</f>
        <v>0.96450617283950624</v>
      </c>
      <c r="BP119" s="64">
        <f>IFERROR(1/J119*(Y119/H119),"0")</f>
        <v>0.96875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405</v>
      </c>
      <c r="Y121" s="584">
        <f>IFERROR(IF(X121="",0,CEILING((X121/$H121),1)*$H121),"")</f>
        <v>405</v>
      </c>
      <c r="Z121" s="36">
        <f>IFERROR(IF(Y121=0,"",ROUNDUP(Y121/H121,0)*0.00651),"")</f>
        <v>0.97650000000000003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442.79999999999995</v>
      </c>
      <c r="BN121" s="64">
        <f>IFERROR(Y121*I121/H121,"0")</f>
        <v>442.79999999999995</v>
      </c>
      <c r="BO121" s="64">
        <f>IFERROR(1/J121*(X121/H121),"0")</f>
        <v>0.82417582417582425</v>
      </c>
      <c r="BP121" s="64">
        <f>IFERROR(1/J121*(Y121/H121),"0")</f>
        <v>0.82417582417582425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60</v>
      </c>
      <c r="Y122" s="584">
        <f>IFERROR(IF(X122="",0,CEILING((X122/$H122),1)*$H122),"")</f>
        <v>61.2</v>
      </c>
      <c r="Z122" s="36">
        <f>IFERROR(IF(Y122=0,"",ROUNDUP(Y122/H122,0)*0.00651),"")</f>
        <v>0.22134000000000001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66</v>
      </c>
      <c r="BN122" s="64">
        <f>IFERROR(Y122*I122/H122,"0")</f>
        <v>67.319999999999993</v>
      </c>
      <c r="BO122" s="64">
        <f>IFERROR(1/J122*(X122/H122),"0")</f>
        <v>0.18315018315018317</v>
      </c>
      <c r="BP122" s="64">
        <f>IFERROR(1/J122*(Y122/H122),"0")</f>
        <v>0.18681318681318682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245.06172839506175</v>
      </c>
      <c r="Y123" s="585">
        <f>IFERROR(Y118/H118,"0")+IFERROR(Y119/H119,"0")+IFERROR(Y120/H120,"0")+IFERROR(Y121/H121,"0")+IFERROR(Y122/H122,"0")</f>
        <v>246</v>
      </c>
      <c r="Z123" s="585">
        <f>IFERROR(IF(Z118="",0,Z118),"0")+IFERROR(IF(Z119="",0,Z119),"0")+IFERROR(IF(Z120="",0,Z120),"0")+IFERROR(IF(Z121="",0,Z121),"0")+IFERROR(IF(Z122="",0,Z122),"0")</f>
        <v>2.3746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965</v>
      </c>
      <c r="Y124" s="585">
        <f>IFERROR(SUM(Y118:Y122),"0")</f>
        <v>968.40000000000009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19.8</v>
      </c>
      <c r="Y127" s="584">
        <f>IFERROR(IF(X127="",0,CEILING((X127/$H127),1)*$H127),"")</f>
        <v>19.8</v>
      </c>
      <c r="Z127" s="36">
        <f>IFERROR(IF(Y127=0,"",ROUNDUP(Y127/H127,0)*0.00651),"")</f>
        <v>6.5100000000000005E-2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22.380000000000003</v>
      </c>
      <c r="BN127" s="64">
        <f>IFERROR(Y127*I127/H127,"0")</f>
        <v>22.380000000000003</v>
      </c>
      <c r="BO127" s="64">
        <f>IFERROR(1/J127*(X127/H127),"0")</f>
        <v>5.4945054945054951E-2</v>
      </c>
      <c r="BP127" s="64">
        <f>IFERROR(1/J127*(Y127/H127),"0")</f>
        <v>5.4945054945054951E-2</v>
      </c>
    </row>
    <row r="128" spans="1:68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10</v>
      </c>
      <c r="Y128" s="585">
        <f>IFERROR(Y126/H126,"0")+IFERROR(Y127/H127,"0")</f>
        <v>10</v>
      </c>
      <c r="Z128" s="585">
        <f>IFERROR(IF(Z126="",0,Z126),"0")+IFERROR(IF(Z127="",0,Z127),"0")</f>
        <v>6.5100000000000005E-2</v>
      </c>
      <c r="AA128" s="586"/>
      <c r="AB128" s="586"/>
      <c r="AC128" s="586"/>
    </row>
    <row r="129" spans="1:68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19.8</v>
      </c>
      <c r="Y129" s="585">
        <f>IFERROR(SUM(Y126:Y127),"0")</f>
        <v>19.8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40</v>
      </c>
      <c r="Y133" s="584">
        <f>IFERROR(IF(X133="",0,CEILING((X133/$H133),1)*$H133),"")</f>
        <v>41.6</v>
      </c>
      <c r="Z133" s="36">
        <f>IFERROR(IF(Y133=0,"",ROUNDUP(Y133/H133,0)*0.00651),"")</f>
        <v>8.4629999999999997E-2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42.249999999999993</v>
      </c>
      <c r="BN133" s="64">
        <f>IFERROR(Y133*I133/H133,"0")</f>
        <v>43.94</v>
      </c>
      <c r="BO133" s="64">
        <f>IFERROR(1/J133*(X133/H133),"0")</f>
        <v>6.8681318681318687E-2</v>
      </c>
      <c r="BP133" s="64">
        <f>IFERROR(1/J133*(Y133/H133),"0")</f>
        <v>7.1428571428571438E-2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12.5</v>
      </c>
      <c r="Y134" s="585">
        <f>IFERROR(Y132/H132,"0")+IFERROR(Y133/H133,"0")</f>
        <v>13</v>
      </c>
      <c r="Z134" s="585">
        <f>IFERROR(IF(Z132="",0,Z132),"0")+IFERROR(IF(Z133="",0,Z133),"0")</f>
        <v>8.4629999999999997E-2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40</v>
      </c>
      <c r="Y135" s="585">
        <f>IFERROR(SUM(Y132:Y133),"0")</f>
        <v>41.6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242</v>
      </c>
      <c r="B137" s="54" t="s">
        <v>243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21</v>
      </c>
      <c r="Y138" s="584">
        <f>IFERROR(IF(X138="",0,CEILING((X138/$H138),1)*$H138),"")</f>
        <v>22.4</v>
      </c>
      <c r="Z138" s="36">
        <f>IFERROR(IF(Y138=0,"",ROUNDUP(Y138/H138,0)*0.00651),"")</f>
        <v>5.2080000000000001E-2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23.01</v>
      </c>
      <c r="BN138" s="64">
        <f>IFERROR(Y138*I138/H138,"0")</f>
        <v>24.543999999999997</v>
      </c>
      <c r="BO138" s="64">
        <f>IFERROR(1/J138*(X138/H138),"0")</f>
        <v>4.1208791208791215E-2</v>
      </c>
      <c r="BP138" s="64">
        <f>IFERROR(1/J138*(Y138/H138),"0")</f>
        <v>4.3956043956043959E-2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7.5000000000000009</v>
      </c>
      <c r="Y139" s="585">
        <f>IFERROR(Y137/H137,"0")+IFERROR(Y138/H138,"0")</f>
        <v>8</v>
      </c>
      <c r="Z139" s="585">
        <f>IFERROR(IF(Z137="",0,Z137),"0")+IFERROR(IF(Z138="",0,Z138),"0")</f>
        <v>5.2080000000000001E-2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21</v>
      </c>
      <c r="Y140" s="585">
        <f>IFERROR(SUM(Y137:Y138),"0")</f>
        <v>22.4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33</v>
      </c>
      <c r="Y143" s="584">
        <f>IFERROR(IF(X143="",0,CEILING((X143/$H143),1)*$H143),"")</f>
        <v>34.32</v>
      </c>
      <c r="Z143" s="36">
        <f>IFERROR(IF(Y143=0,"",ROUNDUP(Y143/H143,0)*0.00651),"")</f>
        <v>8.4629999999999997E-2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36.349999999999994</v>
      </c>
      <c r="BN143" s="64">
        <f>IFERROR(Y143*I143/H143,"0")</f>
        <v>37.803999999999995</v>
      </c>
      <c r="BO143" s="64">
        <f>IFERROR(1/J143*(X143/H143),"0")</f>
        <v>6.8681318681318687E-2</v>
      </c>
      <c r="BP143" s="64">
        <f>IFERROR(1/J143*(Y143/H143),"0")</f>
        <v>7.1428571428571438E-2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12.5</v>
      </c>
      <c r="Y144" s="585">
        <f>IFERROR(Y142/H142,"0")+IFERROR(Y143/H143,"0")</f>
        <v>13</v>
      </c>
      <c r="Z144" s="585">
        <f>IFERROR(IF(Z142="",0,Z142),"0")+IFERROR(IF(Z143="",0,Z143),"0")</f>
        <v>8.4629999999999997E-2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33</v>
      </c>
      <c r="Y145" s="585">
        <f>IFERROR(SUM(Y142:Y143),"0")</f>
        <v>34.32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70</v>
      </c>
      <c r="Y164" s="584">
        <f t="shared" ref="Y164:Y172" si="21">IFERROR(IF(X164="",0,CEILING((X164/$H164),1)*$H164),"")</f>
        <v>71.400000000000006</v>
      </c>
      <c r="Z164" s="36">
        <f>IFERROR(IF(Y164=0,"",ROUNDUP(Y164/H164,0)*0.00902),"")</f>
        <v>0.15334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74.499999999999986</v>
      </c>
      <c r="BN164" s="64">
        <f t="shared" ref="BN164:BN172" si="23">IFERROR(Y164*I164/H164,"0")</f>
        <v>75.989999999999995</v>
      </c>
      <c r="BO164" s="64">
        <f t="shared" ref="BO164:BO172" si="24">IFERROR(1/J164*(X164/H164),"0")</f>
        <v>0.12626262626262624</v>
      </c>
      <c r="BP164" s="64">
        <f t="shared" ref="BP164:BP172" si="25">IFERROR(1/J164*(Y164/H164),"0")</f>
        <v>0.12878787878787878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50</v>
      </c>
      <c r="Y165" s="584">
        <f t="shared" si="21"/>
        <v>50.400000000000006</v>
      </c>
      <c r="Z165" s="36">
        <f>IFERROR(IF(Y165=0,"",ROUNDUP(Y165/H165,0)*0.00902),"")</f>
        <v>0.10824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53.214285714285715</v>
      </c>
      <c r="BN165" s="64">
        <f t="shared" si="23"/>
        <v>53.64</v>
      </c>
      <c r="BO165" s="64">
        <f t="shared" si="24"/>
        <v>9.0187590187590191E-2</v>
      </c>
      <c r="BP165" s="64">
        <f t="shared" si="25"/>
        <v>9.0909090909090912E-2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200</v>
      </c>
      <c r="Y166" s="584">
        <f t="shared" si="21"/>
        <v>201.60000000000002</v>
      </c>
      <c r="Z166" s="36">
        <f>IFERROR(IF(Y166=0,"",ROUNDUP(Y166/H166,0)*0.00902),"")</f>
        <v>0.43296000000000001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210</v>
      </c>
      <c r="BN166" s="64">
        <f t="shared" si="23"/>
        <v>211.68000000000004</v>
      </c>
      <c r="BO166" s="64">
        <f t="shared" si="24"/>
        <v>0.36075036075036077</v>
      </c>
      <c r="BP166" s="64">
        <f t="shared" si="25"/>
        <v>0.36363636363636365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70</v>
      </c>
      <c r="Y168" s="584">
        <f t="shared" si="21"/>
        <v>71.400000000000006</v>
      </c>
      <c r="Z168" s="36">
        <f>IFERROR(IF(Y168=0,"",ROUNDUP(Y168/H168,0)*0.00502),"")</f>
        <v>0.17068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74.333333333333329</v>
      </c>
      <c r="BN168" s="64">
        <f t="shared" si="23"/>
        <v>75.820000000000007</v>
      </c>
      <c r="BO168" s="64">
        <f t="shared" si="24"/>
        <v>0.14245014245014245</v>
      </c>
      <c r="BP168" s="64">
        <f t="shared" si="25"/>
        <v>0.14529914529914531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70</v>
      </c>
      <c r="Y170" s="584">
        <f t="shared" si="21"/>
        <v>71.400000000000006</v>
      </c>
      <c r="Z170" s="36">
        <f>IFERROR(IF(Y170=0,"",ROUNDUP(Y170/H170,0)*0.00502),"")</f>
        <v>0.17068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73.333333333333329</v>
      </c>
      <c r="BN170" s="64">
        <f t="shared" si="23"/>
        <v>74.8</v>
      </c>
      <c r="BO170" s="64">
        <f t="shared" si="24"/>
        <v>0.14245014245014245</v>
      </c>
      <c r="BP170" s="64">
        <f t="shared" si="25"/>
        <v>0.14529914529914531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176.19047619047615</v>
      </c>
      <c r="Y173" s="585">
        <f>IFERROR(Y164/H164,"0")+IFERROR(Y165/H165,"0")+IFERROR(Y166/H166,"0")+IFERROR(Y167/H167,"0")+IFERROR(Y168/H168,"0")+IFERROR(Y169/H169,"0")+IFERROR(Y170/H170,"0")+IFERROR(Y171/H171,"0")+IFERROR(Y172/H172,"0")</f>
        <v>179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1.20658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530</v>
      </c>
      <c r="Y174" s="585">
        <f>IFERROR(SUM(Y164:Y172),"0")</f>
        <v>537.6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400</v>
      </c>
      <c r="Y197" s="584">
        <f t="shared" ref="Y197:Y204" si="26">IFERROR(IF(X197="",0,CEILING((X197/$H197),1)*$H197),"")</f>
        <v>405</v>
      </c>
      <c r="Z197" s="36">
        <f>IFERROR(IF(Y197=0,"",ROUNDUP(Y197/H197,0)*0.00902),"")</f>
        <v>0.67649999999999999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415.55555555555554</v>
      </c>
      <c r="BN197" s="64">
        <f t="shared" ref="BN197:BN204" si="28">IFERROR(Y197*I197/H197,"0")</f>
        <v>420.75</v>
      </c>
      <c r="BO197" s="64">
        <f t="shared" ref="BO197:BO204" si="29">IFERROR(1/J197*(X197/H197),"0")</f>
        <v>0.5611672278338945</v>
      </c>
      <c r="BP197" s="64">
        <f t="shared" ref="BP197:BP204" si="30">IFERROR(1/J197*(Y197/H197),"0")</f>
        <v>0.56818181818181823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70</v>
      </c>
      <c r="Y198" s="584">
        <f t="shared" si="26"/>
        <v>70.2</v>
      </c>
      <c r="Z198" s="36">
        <f>IFERROR(IF(Y198=0,"",ROUNDUP(Y198/H198,0)*0.00902),"")</f>
        <v>0.11726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72.722222222222229</v>
      </c>
      <c r="BN198" s="64">
        <f t="shared" si="28"/>
        <v>72.930000000000007</v>
      </c>
      <c r="BO198" s="64">
        <f t="shared" si="29"/>
        <v>9.8204264870931535E-2</v>
      </c>
      <c r="BP198" s="64">
        <f t="shared" si="30"/>
        <v>9.8484848484848481E-2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150</v>
      </c>
      <c r="Y199" s="584">
        <f t="shared" si="26"/>
        <v>151.20000000000002</v>
      </c>
      <c r="Z199" s="36">
        <f>IFERROR(IF(Y199=0,"",ROUNDUP(Y199/H199,0)*0.00902),"")</f>
        <v>0.25256000000000001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155.83333333333331</v>
      </c>
      <c r="BN199" s="64">
        <f t="shared" si="28"/>
        <v>157.08000000000001</v>
      </c>
      <c r="BO199" s="64">
        <f t="shared" si="29"/>
        <v>0.21043771043771042</v>
      </c>
      <c r="BP199" s="64">
        <f t="shared" si="30"/>
        <v>0.21212121212121213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80</v>
      </c>
      <c r="Y200" s="584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75</v>
      </c>
      <c r="Y201" s="584">
        <f t="shared" si="26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80.416666666666671</v>
      </c>
      <c r="BN201" s="64">
        <f t="shared" si="28"/>
        <v>81.06</v>
      </c>
      <c r="BO201" s="64">
        <f t="shared" si="29"/>
        <v>0.17806267806267806</v>
      </c>
      <c r="BP201" s="64">
        <f t="shared" si="30"/>
        <v>0.17948717948717954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36</v>
      </c>
      <c r="Y202" s="584">
        <f t="shared" si="26"/>
        <v>36</v>
      </c>
      <c r="Z202" s="36">
        <f>IFERROR(IF(Y202=0,"",ROUNDUP(Y202/H202,0)*0.00502),"")</f>
        <v>0.1004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37.999999999999993</v>
      </c>
      <c r="BN202" s="64">
        <f t="shared" si="28"/>
        <v>37.999999999999993</v>
      </c>
      <c r="BO202" s="64">
        <f t="shared" si="29"/>
        <v>8.5470085470085472E-2</v>
      </c>
      <c r="BP202" s="64">
        <f t="shared" si="30"/>
        <v>8.5470085470085472E-2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66</v>
      </c>
      <c r="Y203" s="584">
        <f t="shared" si="26"/>
        <v>66.600000000000009</v>
      </c>
      <c r="Z203" s="36">
        <f>IFERROR(IF(Y203=0,"",ROUNDUP(Y203/H203,0)*0.00502),"")</f>
        <v>0.18574000000000002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69.666666666666657</v>
      </c>
      <c r="BN203" s="64">
        <f t="shared" si="28"/>
        <v>70.3</v>
      </c>
      <c r="BO203" s="64">
        <f t="shared" si="29"/>
        <v>0.15669515669515671</v>
      </c>
      <c r="BP203" s="64">
        <f t="shared" si="30"/>
        <v>0.15811965811965817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30</v>
      </c>
      <c r="Y204" s="584">
        <f t="shared" si="26"/>
        <v>30.6</v>
      </c>
      <c r="Z204" s="36">
        <f>IFERROR(IF(Y204=0,"",ROUNDUP(Y204/H204,0)*0.00502),"")</f>
        <v>8.5339999999999999E-2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31.666666666666664</v>
      </c>
      <c r="BN204" s="64">
        <f t="shared" si="28"/>
        <v>32.299999999999997</v>
      </c>
      <c r="BO204" s="64">
        <f t="shared" si="29"/>
        <v>7.122507122507124E-2</v>
      </c>
      <c r="BP204" s="64">
        <f t="shared" si="30"/>
        <v>7.2649572649572655E-2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244.62962962962959</v>
      </c>
      <c r="Y205" s="585">
        <f>IFERROR(Y197/H197,"0")+IFERROR(Y198/H198,"0")+IFERROR(Y199/H199,"0")+IFERROR(Y200/H200,"0")+IFERROR(Y201/H201,"0")+IFERROR(Y202/H202,"0")+IFERROR(Y203/H203,"0")+IFERROR(Y204/H204,"0")</f>
        <v>247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1.7639400000000001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907</v>
      </c>
      <c r="Y206" s="585">
        <f>IFERROR(SUM(Y197:Y204),"0")</f>
        <v>916.2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400</v>
      </c>
      <c r="Y210" s="584">
        <f t="shared" si="31"/>
        <v>400.2</v>
      </c>
      <c r="Z210" s="36">
        <f>IFERROR(IF(Y210=0,"",ROUNDUP(Y210/H210,0)*0.01898),"")</f>
        <v>0.87307999999999997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423.86206896551727</v>
      </c>
      <c r="BN210" s="64">
        <f t="shared" si="33"/>
        <v>424.07399999999996</v>
      </c>
      <c r="BO210" s="64">
        <f t="shared" si="34"/>
        <v>0.71839080459770122</v>
      </c>
      <c r="BP210" s="64">
        <f t="shared" si="35"/>
        <v>0.71875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200</v>
      </c>
      <c r="Y211" s="584">
        <f t="shared" si="31"/>
        <v>201.6</v>
      </c>
      <c r="Z211" s="36">
        <f t="shared" ref="Z211:Z216" si="36">IFERROR(IF(Y211=0,"",ROUNDUP(Y211/H211,0)*0.00651),"")</f>
        <v>0.54683999999999999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222.5</v>
      </c>
      <c r="BN211" s="64">
        <f t="shared" si="33"/>
        <v>224.27999999999997</v>
      </c>
      <c r="BO211" s="64">
        <f t="shared" si="34"/>
        <v>0.45787545787545797</v>
      </c>
      <c r="BP211" s="64">
        <f t="shared" si="35"/>
        <v>0.46153846153846156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320</v>
      </c>
      <c r="Y213" s="584">
        <f t="shared" si="31"/>
        <v>321.59999999999997</v>
      </c>
      <c r="Z213" s="36">
        <f t="shared" si="36"/>
        <v>0.87234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353.60000000000008</v>
      </c>
      <c r="BN213" s="64">
        <f t="shared" si="33"/>
        <v>355.36799999999999</v>
      </c>
      <c r="BO213" s="64">
        <f t="shared" si="34"/>
        <v>0.73260073260073266</v>
      </c>
      <c r="BP213" s="64">
        <f t="shared" si="35"/>
        <v>0.73626373626373631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120</v>
      </c>
      <c r="Y215" s="584">
        <f t="shared" si="31"/>
        <v>120</v>
      </c>
      <c r="Z215" s="36">
        <f t="shared" si="36"/>
        <v>0.32550000000000001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132.60000000000002</v>
      </c>
      <c r="BN215" s="64">
        <f t="shared" si="33"/>
        <v>132.60000000000002</v>
      </c>
      <c r="BO215" s="64">
        <f t="shared" si="34"/>
        <v>0.27472527472527475</v>
      </c>
      <c r="BP215" s="64">
        <f t="shared" si="35"/>
        <v>0.27472527472527475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240</v>
      </c>
      <c r="Y216" s="584">
        <f t="shared" si="31"/>
        <v>240</v>
      </c>
      <c r="Z216" s="36">
        <f t="shared" si="36"/>
        <v>0.65100000000000002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265.8</v>
      </c>
      <c r="BN216" s="64">
        <f t="shared" si="33"/>
        <v>265.8</v>
      </c>
      <c r="BO216" s="64">
        <f t="shared" si="34"/>
        <v>0.5494505494505495</v>
      </c>
      <c r="BP216" s="64">
        <f t="shared" si="35"/>
        <v>0.5494505494505495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412.64367816091954</v>
      </c>
      <c r="Y217" s="585">
        <f>IFERROR(Y208/H208,"0")+IFERROR(Y209/H209,"0")+IFERROR(Y210/H210,"0")+IFERROR(Y211/H211,"0")+IFERROR(Y212/H212,"0")+IFERROR(Y213/H213,"0")+IFERROR(Y214/H214,"0")+IFERROR(Y215/H215,"0")+IFERROR(Y216/H216,"0")</f>
        <v>414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3.2687599999999994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1280</v>
      </c>
      <c r="Y218" s="585">
        <f>IFERROR(SUM(Y208:Y216),"0")</f>
        <v>1283.3999999999999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40</v>
      </c>
      <c r="Y229" s="584">
        <f t="shared" si="37"/>
        <v>40</v>
      </c>
      <c r="Z229" s="36">
        <f>IFERROR(IF(Y229=0,"",ROUNDUP(Y229/H229,0)*0.00902),"")</f>
        <v>9.0200000000000002E-2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42.1</v>
      </c>
      <c r="BN229" s="64">
        <f t="shared" si="39"/>
        <v>42.1</v>
      </c>
      <c r="BO229" s="64">
        <f t="shared" si="40"/>
        <v>7.575757575757576E-2</v>
      </c>
      <c r="BP229" s="64">
        <f t="shared" si="41"/>
        <v>7.575757575757576E-2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60</v>
      </c>
      <c r="Y232" s="584">
        <f t="shared" si="37"/>
        <v>60</v>
      </c>
      <c r="Z232" s="36">
        <f>IFERROR(IF(Y232=0,"",ROUNDUP(Y232/H232,0)*0.00902),"")</f>
        <v>0.1353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63.15</v>
      </c>
      <c r="BN232" s="64">
        <f t="shared" si="39"/>
        <v>63.15</v>
      </c>
      <c r="BO232" s="64">
        <f t="shared" si="40"/>
        <v>0.11363636363636365</v>
      </c>
      <c r="BP232" s="64">
        <f t="shared" si="41"/>
        <v>0.11363636363636365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25</v>
      </c>
      <c r="Y233" s="585">
        <f>IFERROR(Y226/H226,"0")+IFERROR(Y227/H227,"0")+IFERROR(Y228/H228,"0")+IFERROR(Y229/H229,"0")+IFERROR(Y230/H230,"0")+IFERROR(Y231/H231,"0")+IFERROR(Y232/H232,"0")</f>
        <v>25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0.22550000000000001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100</v>
      </c>
      <c r="Y234" s="585">
        <f>IFERROR(SUM(Y226:Y232),"0")</f>
        <v>100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">
        <v>389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387</v>
      </c>
      <c r="B242" s="54" t="s">
        <v>391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180</v>
      </c>
      <c r="Y274" s="584">
        <f>IFERROR(IF(X274="",0,CEILING((X274/$H274),1)*$H274),"")</f>
        <v>180</v>
      </c>
      <c r="Z274" s="36">
        <f>IFERROR(IF(Y274=0,"",ROUNDUP(Y274/H274,0)*0.00651),"")</f>
        <v>0.48825000000000002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198.9</v>
      </c>
      <c r="BN274" s="64">
        <f>IFERROR(Y274*I274/H274,"0")</f>
        <v>198.9</v>
      </c>
      <c r="BO274" s="64">
        <f>IFERROR(1/J274*(X274/H274),"0")</f>
        <v>0.41208791208791212</v>
      </c>
      <c r="BP274" s="64">
        <f>IFERROR(1/J274*(Y274/H274),"0")</f>
        <v>0.41208791208791212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200</v>
      </c>
      <c r="Y275" s="584">
        <f>IFERROR(IF(X275="",0,CEILING((X275/$H275),1)*$H275),"")</f>
        <v>201.6</v>
      </c>
      <c r="Z275" s="36">
        <f>IFERROR(IF(Y275=0,"",ROUNDUP(Y275/H275,0)*0.00651),"")</f>
        <v>0.54683999999999999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215</v>
      </c>
      <c r="BN275" s="64">
        <f>IFERROR(Y275*I275/H275,"0")</f>
        <v>216.72000000000003</v>
      </c>
      <c r="BO275" s="64">
        <f>IFERROR(1/J275*(X275/H275),"0")</f>
        <v>0.45787545787545797</v>
      </c>
      <c r="BP275" s="64">
        <f>IFERROR(1/J275*(Y275/H275),"0")</f>
        <v>0.46153846153846156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158.33333333333334</v>
      </c>
      <c r="Y276" s="585">
        <f>IFERROR(Y273/H273,"0")+IFERROR(Y274/H274,"0")+IFERROR(Y275/H275,"0")</f>
        <v>159</v>
      </c>
      <c r="Z276" s="585">
        <f>IFERROR(IF(Z273="",0,Z273),"0")+IFERROR(IF(Z274="",0,Z274),"0")+IFERROR(IF(Z275="",0,Z275),"0")</f>
        <v>1.0350900000000001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380</v>
      </c>
      <c r="Y277" s="585">
        <f>IFERROR(SUM(Y273:Y275),"0")</f>
        <v>381.6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210</v>
      </c>
      <c r="Y307" s="584">
        <f t="shared" si="53"/>
        <v>210</v>
      </c>
      <c r="Z307" s="36">
        <f>IFERROR(IF(Y307=0,"",ROUNDUP(Y307/H307,0)*0.00502),"")</f>
        <v>0.502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220.00000000000003</v>
      </c>
      <c r="BN307" s="64">
        <f t="shared" si="55"/>
        <v>220.00000000000003</v>
      </c>
      <c r="BO307" s="64">
        <f t="shared" si="56"/>
        <v>0.42735042735042739</v>
      </c>
      <c r="BP307" s="64">
        <f t="shared" si="57"/>
        <v>0.42735042735042739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36</v>
      </c>
      <c r="Y309" s="584">
        <f t="shared" si="53"/>
        <v>36</v>
      </c>
      <c r="Z309" s="36">
        <f>IFERROR(IF(Y309=0,"",ROUNDUP(Y309/H309,0)*0.00651),"")</f>
        <v>0.13020000000000001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40.559999999999995</v>
      </c>
      <c r="BN309" s="64">
        <f t="shared" si="55"/>
        <v>40.559999999999995</v>
      </c>
      <c r="BO309" s="64">
        <f t="shared" si="56"/>
        <v>0.1098901098901099</v>
      </c>
      <c r="BP309" s="64">
        <f t="shared" si="57"/>
        <v>0.1098901098901099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120</v>
      </c>
      <c r="Y310" s="585">
        <f>IFERROR(Y303/H303,"0")+IFERROR(Y304/H304,"0")+IFERROR(Y305/H305,"0")+IFERROR(Y306/H306,"0")+IFERROR(Y307/H307,"0")+IFERROR(Y308/H308,"0")+IFERROR(Y309/H309,"0")</f>
        <v>120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0.63219999999999998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246</v>
      </c>
      <c r="Y311" s="585">
        <f>IFERROR(SUM(Y303:Y309),"0")</f>
        <v>246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60</v>
      </c>
      <c r="Y321" s="584">
        <f>IFERROR(IF(X321="",0,CEILING((X321/$H321),1)*$H321),"")</f>
        <v>67.2</v>
      </c>
      <c r="Z321" s="36">
        <f>IFERROR(IF(Y321=0,"",ROUNDUP(Y321/H321,0)*0.01898),"")</f>
        <v>0.15184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63.707142857142856</v>
      </c>
      <c r="BN321" s="64">
        <f>IFERROR(Y321*I321/H321,"0")</f>
        <v>71.352000000000004</v>
      </c>
      <c r="BO321" s="64">
        <f>IFERROR(1/J321*(X321/H321),"0")</f>
        <v>0.11160714285714285</v>
      </c>
      <c r="BP321" s="64">
        <f>IFERROR(1/J321*(Y321/H321),"0")</f>
        <v>0.125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450</v>
      </c>
      <c r="Y322" s="584">
        <f>IFERROR(IF(X322="",0,CEILING((X322/$H322),1)*$H322),"")</f>
        <v>452.4</v>
      </c>
      <c r="Z322" s="36">
        <f>IFERROR(IF(Y322=0,"",ROUNDUP(Y322/H322,0)*0.01898),"")</f>
        <v>1.10084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479.94230769230774</v>
      </c>
      <c r="BN322" s="64">
        <f>IFERROR(Y322*I322/H322,"0")</f>
        <v>482.50200000000001</v>
      </c>
      <c r="BO322" s="64">
        <f>IFERROR(1/J322*(X322/H322),"0")</f>
        <v>0.90144230769230771</v>
      </c>
      <c r="BP322" s="64">
        <f>IFERROR(1/J322*(Y322/H322),"0")</f>
        <v>0.90625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64.835164835164832</v>
      </c>
      <c r="Y324" s="585">
        <f>IFERROR(Y321/H321,"0")+IFERROR(Y322/H322,"0")+IFERROR(Y323/H323,"0")</f>
        <v>66</v>
      </c>
      <c r="Z324" s="585">
        <f>IFERROR(IF(Z321="",0,Z321),"0")+IFERROR(IF(Z322="",0,Z322),"0")+IFERROR(IF(Z323="",0,Z323),"0")</f>
        <v>1.25268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510</v>
      </c>
      <c r="Y325" s="585">
        <f>IFERROR(SUM(Y321:Y323),"0")</f>
        <v>519.6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17</v>
      </c>
      <c r="Y330" s="584">
        <f>IFERROR(IF(X330="",0,CEILING((X330/$H330),1)*$H330),"")</f>
        <v>17.849999999999998</v>
      </c>
      <c r="Z330" s="36">
        <f>IFERROR(IF(Y330=0,"",ROUNDUP(Y330/H330,0)*0.00651),"")</f>
        <v>4.5569999999999999E-2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19.700000000000003</v>
      </c>
      <c r="BN330" s="64">
        <f>IFERROR(Y330*I330/H330,"0")</f>
        <v>20.684999999999999</v>
      </c>
      <c r="BO330" s="64">
        <f>IFERROR(1/J330*(X330/H330),"0")</f>
        <v>3.6630036630036632E-2</v>
      </c>
      <c r="BP330" s="64">
        <f>IFERROR(1/J330*(Y330/H330),"0")</f>
        <v>3.8461538461538464E-2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51.000000000000007</v>
      </c>
      <c r="Y331" s="584">
        <f>IFERROR(IF(X331="",0,CEILING((X331/$H331),1)*$H331),"")</f>
        <v>51</v>
      </c>
      <c r="Z331" s="36">
        <f>IFERROR(IF(Y331=0,"",ROUNDUP(Y331/H331,0)*0.00651),"")</f>
        <v>0.13020000000000001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57.600000000000016</v>
      </c>
      <c r="BN331" s="64">
        <f>IFERROR(Y331*I331/H331,"0")</f>
        <v>57.6</v>
      </c>
      <c r="BO331" s="64">
        <f>IFERROR(1/J331*(X331/H331),"0")</f>
        <v>0.10989010989010992</v>
      </c>
      <c r="BP331" s="64">
        <f>IFERROR(1/J331*(Y331/H331),"0")</f>
        <v>0.1098901098901099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26.666666666666671</v>
      </c>
      <c r="Y332" s="585">
        <f>IFERROR(Y327/H327,"0")+IFERROR(Y328/H328,"0")+IFERROR(Y329/H329,"0")+IFERROR(Y330/H330,"0")+IFERROR(Y331/H331,"0")</f>
        <v>27</v>
      </c>
      <c r="Z332" s="585">
        <f>IFERROR(IF(Z327="",0,Z327),"0")+IFERROR(IF(Z328="",0,Z328),"0")+IFERROR(IF(Z329="",0,Z329),"0")+IFERROR(IF(Z330="",0,Z330),"0")+IFERROR(IF(Z331="",0,Z331),"0")</f>
        <v>0.17577000000000001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68</v>
      </c>
      <c r="Y333" s="585">
        <f>IFERROR(SUM(Y327:Y331),"0")</f>
        <v>68.849999999999994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525</v>
      </c>
      <c r="Y343" s="584">
        <f>IFERROR(IF(X343="",0,CEILING((X343/$H343),1)*$H343),"")</f>
        <v>525</v>
      </c>
      <c r="Z343" s="36">
        <f>IFERROR(IF(Y343=0,"",ROUNDUP(Y343/H343,0)*0.00651),"")</f>
        <v>1.6274999999999999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588</v>
      </c>
      <c r="BN343" s="64">
        <f>IFERROR(Y343*I343/H343,"0")</f>
        <v>588</v>
      </c>
      <c r="BO343" s="64">
        <f>IFERROR(1/J343*(X343/H343),"0")</f>
        <v>1.3736263736263736</v>
      </c>
      <c r="BP343" s="64">
        <f>IFERROR(1/J343*(Y343/H343),"0")</f>
        <v>1.3736263736263736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420</v>
      </c>
      <c r="Y344" s="584">
        <f>IFERROR(IF(X344="",0,CEILING((X344/$H344),1)*$H344),"")</f>
        <v>420</v>
      </c>
      <c r="Z344" s="36">
        <f>IFERROR(IF(Y344=0,"",ROUNDUP(Y344/H344,0)*0.00651),"")</f>
        <v>1.302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467.99999999999994</v>
      </c>
      <c r="BN344" s="64">
        <f>IFERROR(Y344*I344/H344,"0")</f>
        <v>467.99999999999994</v>
      </c>
      <c r="BO344" s="64">
        <f>IFERROR(1/J344*(X344/H344),"0")</f>
        <v>1.098901098901099</v>
      </c>
      <c r="BP344" s="64">
        <f>IFERROR(1/J344*(Y344/H344),"0")</f>
        <v>1.098901098901099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450</v>
      </c>
      <c r="Y345" s="585">
        <f>IFERROR(Y342/H342,"0")+IFERROR(Y343/H343,"0")+IFERROR(Y344/H344,"0")</f>
        <v>450</v>
      </c>
      <c r="Z345" s="585">
        <f>IFERROR(IF(Z342="",0,Z342),"0")+IFERROR(IF(Z343="",0,Z343),"0")+IFERROR(IF(Z344="",0,Z344),"0")</f>
        <v>2.9295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945</v>
      </c>
      <c r="Y346" s="585">
        <f>IFERROR(SUM(Y342:Y344),"0")</f>
        <v>945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1300</v>
      </c>
      <c r="Y350" s="584">
        <f t="shared" ref="Y350:Y356" si="58">IFERROR(IF(X350="",0,CEILING((X350/$H350),1)*$H350),"")</f>
        <v>1305</v>
      </c>
      <c r="Z350" s="36">
        <f>IFERROR(IF(Y350=0,"",ROUNDUP(Y350/H350,0)*0.02175),"")</f>
        <v>1.8922499999999998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1341.6</v>
      </c>
      <c r="BN350" s="64">
        <f t="shared" ref="BN350:BN356" si="60">IFERROR(Y350*I350/H350,"0")</f>
        <v>1346.76</v>
      </c>
      <c r="BO350" s="64">
        <f t="shared" ref="BO350:BO356" si="61">IFERROR(1/J350*(X350/H350),"0")</f>
        <v>1.8055555555555556</v>
      </c>
      <c r="BP350" s="64">
        <f t="shared" ref="BP350:BP356" si="62">IFERROR(1/J350*(Y350/H350),"0")</f>
        <v>1.8125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1500</v>
      </c>
      <c r="Y351" s="584">
        <f t="shared" si="58"/>
        <v>1500</v>
      </c>
      <c r="Z351" s="36">
        <f>IFERROR(IF(Y351=0,"",ROUNDUP(Y351/H351,0)*0.02175),"")</f>
        <v>2.1749999999999998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1548</v>
      </c>
      <c r="BN351" s="64">
        <f t="shared" si="60"/>
        <v>1548</v>
      </c>
      <c r="BO351" s="64">
        <f t="shared" si="61"/>
        <v>2.083333333333333</v>
      </c>
      <c r="BP351" s="64">
        <f t="shared" si="62"/>
        <v>2.083333333333333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1300</v>
      </c>
      <c r="Y352" s="584">
        <f t="shared" si="58"/>
        <v>1305</v>
      </c>
      <c r="Z352" s="36">
        <f>IFERROR(IF(Y352=0,"",ROUNDUP(Y352/H352,0)*0.02175),"")</f>
        <v>1.8922499999999998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1341.6</v>
      </c>
      <c r="BN352" s="64">
        <f t="shared" si="60"/>
        <v>1346.76</v>
      </c>
      <c r="BO352" s="64">
        <f t="shared" si="61"/>
        <v>1.8055555555555556</v>
      </c>
      <c r="BP352" s="64">
        <f t="shared" si="62"/>
        <v>1.8125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280</v>
      </c>
      <c r="Y353" s="584">
        <f t="shared" si="58"/>
        <v>285</v>
      </c>
      <c r="Z353" s="36">
        <f>IFERROR(IF(Y353=0,"",ROUNDUP(Y353/H353,0)*0.02175),"")</f>
        <v>0.41324999999999995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288.96000000000004</v>
      </c>
      <c r="BN353" s="64">
        <f t="shared" si="60"/>
        <v>294.12</v>
      </c>
      <c r="BO353" s="64">
        <f t="shared" si="61"/>
        <v>0.3888888888888889</v>
      </c>
      <c r="BP353" s="64">
        <f t="shared" si="62"/>
        <v>0.39583333333333331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292.00000000000006</v>
      </c>
      <c r="Y357" s="585">
        <f>IFERROR(Y350/H350,"0")+IFERROR(Y351/H351,"0")+IFERROR(Y352/H352,"0")+IFERROR(Y353/H353,"0")+IFERROR(Y354/H354,"0")+IFERROR(Y355/H355,"0")+IFERROR(Y356/H356,"0")</f>
        <v>293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6.372749999999999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4380</v>
      </c>
      <c r="Y358" s="585">
        <f>IFERROR(SUM(Y350:Y356),"0")</f>
        <v>4395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1400</v>
      </c>
      <c r="Y360" s="584">
        <f>IFERROR(IF(X360="",0,CEILING((X360/$H360),1)*$H360),"")</f>
        <v>1410</v>
      </c>
      <c r="Z360" s="36">
        <f>IFERROR(IF(Y360=0,"",ROUNDUP(Y360/H360,0)*0.02175),"")</f>
        <v>2.0444999999999998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1444.8</v>
      </c>
      <c r="BN360" s="64">
        <f>IFERROR(Y360*I360/H360,"0")</f>
        <v>1455.12</v>
      </c>
      <c r="BO360" s="64">
        <f>IFERROR(1/J360*(X360/H360),"0")</f>
        <v>1.9444444444444442</v>
      </c>
      <c r="BP360" s="64">
        <f>IFERROR(1/J360*(Y360/H360),"0")</f>
        <v>1.9583333333333333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93.333333333333329</v>
      </c>
      <c r="Y362" s="585">
        <f>IFERROR(Y360/H360,"0")+IFERROR(Y361/H361,"0")</f>
        <v>94</v>
      </c>
      <c r="Z362" s="585">
        <f>IFERROR(IF(Z360="",0,Z360),"0")+IFERROR(IF(Z361="",0,Z361),"0")</f>
        <v>2.0444999999999998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1400</v>
      </c>
      <c r="Y363" s="585">
        <f>IFERROR(SUM(Y360:Y361),"0")</f>
        <v>1410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150</v>
      </c>
      <c r="Y366" s="584">
        <f>IFERROR(IF(X366="",0,CEILING((X366/$H366),1)*$H366),"")</f>
        <v>153</v>
      </c>
      <c r="Z366" s="36">
        <f>IFERROR(IF(Y366=0,"",ROUNDUP(Y366/H366,0)*0.01898),"")</f>
        <v>0.32266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158.64999999999998</v>
      </c>
      <c r="BN366" s="64">
        <f>IFERROR(Y366*I366/H366,"0")</f>
        <v>161.82299999999998</v>
      </c>
      <c r="BO366" s="64">
        <f>IFERROR(1/J366*(X366/H366),"0")</f>
        <v>0.26041666666666669</v>
      </c>
      <c r="BP366" s="64">
        <f>IFERROR(1/J366*(Y366/H366),"0")</f>
        <v>0.265625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16.666666666666668</v>
      </c>
      <c r="Y367" s="585">
        <f>IFERROR(Y365/H365,"0")+IFERROR(Y366/H366,"0")</f>
        <v>17</v>
      </c>
      <c r="Z367" s="585">
        <f>IFERROR(IF(Z365="",0,Z365),"0")+IFERROR(IF(Z366="",0,Z366),"0")</f>
        <v>0.32266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150</v>
      </c>
      <c r="Y368" s="585">
        <f>IFERROR(SUM(Y365:Y366),"0")</f>
        <v>153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50</v>
      </c>
      <c r="Y370" s="584">
        <f>IFERROR(IF(X370="",0,CEILING((X370/$H370),1)*$H370),"")</f>
        <v>54</v>
      </c>
      <c r="Z370" s="36">
        <f>IFERROR(IF(Y370=0,"",ROUNDUP(Y370/H370,0)*0.01898),"")</f>
        <v>0.11388000000000001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52.883333333333333</v>
      </c>
      <c r="BN370" s="64">
        <f>IFERROR(Y370*I370/H370,"0")</f>
        <v>57.113999999999997</v>
      </c>
      <c r="BO370" s="64">
        <f>IFERROR(1/J370*(X370/H370),"0")</f>
        <v>8.6805555555555552E-2</v>
      </c>
      <c r="BP370" s="64">
        <f>IFERROR(1/J370*(Y370/H370),"0")</f>
        <v>9.375E-2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5.5555555555555554</v>
      </c>
      <c r="Y371" s="585">
        <f>IFERROR(Y370/H370,"0")</f>
        <v>6</v>
      </c>
      <c r="Z371" s="585">
        <f>IFERROR(IF(Z370="",0,Z370),"0")</f>
        <v>0.11388000000000001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50</v>
      </c>
      <c r="Y372" s="585">
        <f>IFERROR(SUM(Y370:Y370),"0")</f>
        <v>54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30</v>
      </c>
      <c r="Y377" s="584">
        <f>IFERROR(IF(X377="",0,CEILING((X377/$H377),1)*$H377),"")</f>
        <v>36</v>
      </c>
      <c r="Z377" s="36">
        <f>IFERROR(IF(Y377=0,"",ROUNDUP(Y377/H377,0)*0.01898),"")</f>
        <v>5.6940000000000004E-2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31.087500000000002</v>
      </c>
      <c r="BN377" s="64">
        <f>IFERROR(Y377*I377/H377,"0")</f>
        <v>37.305</v>
      </c>
      <c r="BO377" s="64">
        <f>IFERROR(1/J377*(X377/H377),"0")</f>
        <v>3.90625E-2</v>
      </c>
      <c r="BP377" s="64">
        <f>IFERROR(1/J377*(Y377/H377),"0")</f>
        <v>4.6875E-2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2.5</v>
      </c>
      <c r="Y379" s="585">
        <f>IFERROR(Y375/H375,"0")+IFERROR(Y376/H376,"0")+IFERROR(Y377/H377,"0")+IFERROR(Y378/H378,"0")</f>
        <v>3</v>
      </c>
      <c r="Z379" s="585">
        <f>IFERROR(IF(Z375="",0,Z375),"0")+IFERROR(IF(Z376="",0,Z376),"0")+IFERROR(IF(Z377="",0,Z377),"0")+IFERROR(IF(Z378="",0,Z378),"0")</f>
        <v>5.6940000000000004E-2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30</v>
      </c>
      <c r="Y380" s="585">
        <f>IFERROR(SUM(Y375:Y378),"0")</f>
        <v>36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30</v>
      </c>
      <c r="Y386" s="584">
        <f>IFERROR(IF(X386="",0,CEILING((X386/$H386),1)*$H386),"")</f>
        <v>36</v>
      </c>
      <c r="Z386" s="36">
        <f>IFERROR(IF(Y386=0,"",ROUNDUP(Y386/H386,0)*0.01898),"")</f>
        <v>7.5920000000000001E-2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31.73</v>
      </c>
      <c r="BN386" s="64">
        <f>IFERROR(Y386*I386/H386,"0")</f>
        <v>38.076000000000001</v>
      </c>
      <c r="BO386" s="64">
        <f>IFERROR(1/J386*(X386/H386),"0")</f>
        <v>5.2083333333333336E-2</v>
      </c>
      <c r="BP386" s="64">
        <f>IFERROR(1/J386*(Y386/H386),"0")</f>
        <v>6.25E-2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3.3333333333333335</v>
      </c>
      <c r="Y388" s="585">
        <f>IFERROR(Y386/H386,"0")+IFERROR(Y387/H387,"0")</f>
        <v>4</v>
      </c>
      <c r="Z388" s="585">
        <f>IFERROR(IF(Z386="",0,Z386),"0")+IFERROR(IF(Z387="",0,Z387),"0")</f>
        <v>7.5920000000000001E-2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30</v>
      </c>
      <c r="Y389" s="585">
        <f>IFERROR(SUM(Y386:Y387),"0")</f>
        <v>36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10</v>
      </c>
      <c r="Y400" s="584">
        <f t="shared" si="63"/>
        <v>10.8</v>
      </c>
      <c r="Z400" s="36">
        <f>IFERROR(IF(Y400=0,"",ROUNDUP(Y400/H400,0)*0.00902),"")</f>
        <v>1.804E-2</v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10.388888888888889</v>
      </c>
      <c r="BN400" s="64">
        <f t="shared" si="65"/>
        <v>11.22</v>
      </c>
      <c r="BO400" s="64">
        <f t="shared" si="66"/>
        <v>1.4029180695847361E-2</v>
      </c>
      <c r="BP400" s="64">
        <f t="shared" si="67"/>
        <v>1.5151515151515152E-2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35</v>
      </c>
      <c r="Y402" s="584">
        <f t="shared" si="63"/>
        <v>35.700000000000003</v>
      </c>
      <c r="Z402" s="36">
        <f t="shared" si="68"/>
        <v>8.5339999999999999E-2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37.166666666666664</v>
      </c>
      <c r="BN402" s="64">
        <f t="shared" si="65"/>
        <v>37.910000000000004</v>
      </c>
      <c r="BO402" s="64">
        <f t="shared" si="66"/>
        <v>7.1225071225071226E-2</v>
      </c>
      <c r="BP402" s="64">
        <f t="shared" si="67"/>
        <v>7.2649572649572655E-2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42</v>
      </c>
      <c r="Y405" s="584">
        <f t="shared" si="63"/>
        <v>42</v>
      </c>
      <c r="Z405" s="36">
        <f t="shared" si="68"/>
        <v>0.1004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44.599999999999994</v>
      </c>
      <c r="BN405" s="64">
        <f t="shared" si="65"/>
        <v>44.599999999999994</v>
      </c>
      <c r="BO405" s="64">
        <f t="shared" si="66"/>
        <v>8.5470085470085472E-2</v>
      </c>
      <c r="BP405" s="64">
        <f t="shared" si="67"/>
        <v>8.5470085470085472E-2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38.518518518518519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39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0.20378000000000002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87</v>
      </c>
      <c r="Y408" s="585">
        <f>IFERROR(SUM(Y397:Y406),"0")</f>
        <v>88.5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28</v>
      </c>
      <c r="Y424" s="584">
        <f>IFERROR(IF(X424="",0,CEILING((X424/$H424),1)*$H424),"")</f>
        <v>29.400000000000002</v>
      </c>
      <c r="Z424" s="36">
        <f>IFERROR(IF(Y424=0,"",ROUNDUP(Y424/H424,0)*0.00502),"")</f>
        <v>7.0280000000000009E-2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29.733333333333331</v>
      </c>
      <c r="BN424" s="64">
        <f>IFERROR(Y424*I424/H424,"0")</f>
        <v>31.22</v>
      </c>
      <c r="BO424" s="64">
        <f>IFERROR(1/J424*(X424/H424),"0")</f>
        <v>5.6980056980056981E-2</v>
      </c>
      <c r="BP424" s="64">
        <f>IFERROR(1/J424*(Y424/H424),"0")</f>
        <v>5.9829059829059839E-2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13.333333333333332</v>
      </c>
      <c r="Y425" s="585">
        <f>IFERROR(Y421/H421,"0")+IFERROR(Y422/H422,"0")+IFERROR(Y423/H423,"0")+IFERROR(Y424/H424,"0")</f>
        <v>14</v>
      </c>
      <c r="Z425" s="585">
        <f>IFERROR(IF(Z421="",0,Z421),"0")+IFERROR(IF(Z422="",0,Z422),"0")+IFERROR(IF(Z423="",0,Z423),"0")+IFERROR(IF(Z424="",0,Z424),"0")</f>
        <v>7.0280000000000009E-2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28</v>
      </c>
      <c r="Y426" s="585">
        <f>IFERROR(SUM(Y421:Y424),"0")</f>
        <v>29.400000000000002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20</v>
      </c>
      <c r="Y429" s="584">
        <f>IFERROR(IF(X429="",0,CEILING((X429/$H429),1)*$H429),"")</f>
        <v>20.399999999999999</v>
      </c>
      <c r="Z429" s="36">
        <f>IFERROR(IF(Y429=0,"",ROUNDUP(Y429/H429,0)*0.00651),"")</f>
        <v>0.11067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35</v>
      </c>
      <c r="BN429" s="64">
        <f>IFERROR(Y429*I429/H429,"0")</f>
        <v>35.699999999999996</v>
      </c>
      <c r="BO429" s="64">
        <f>IFERROR(1/J429*(X429/H429),"0")</f>
        <v>9.1575091575091583E-2</v>
      </c>
      <c r="BP429" s="64">
        <f>IFERROR(1/J429*(Y429/H429),"0")</f>
        <v>9.3406593406593408E-2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16.666666666666668</v>
      </c>
      <c r="Y430" s="585">
        <f>IFERROR(Y429/H429,"0")</f>
        <v>17</v>
      </c>
      <c r="Z430" s="585">
        <f>IFERROR(IF(Z429="",0,Z429),"0")</f>
        <v>0.11067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20</v>
      </c>
      <c r="Y431" s="585">
        <f>IFERROR(SUM(Y429:Y429),"0")</f>
        <v>20.399999999999999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20</v>
      </c>
      <c r="Y440" s="584">
        <f t="shared" ref="Y440:Y454" si="69">IFERROR(IF(X440="",0,CEILING((X440/$H440),1)*$H440),"")</f>
        <v>21.12</v>
      </c>
      <c r="Z440" s="36">
        <f t="shared" ref="Z440:Z446" si="70">IFERROR(IF(Y440=0,"",ROUNDUP(Y440/H440,0)*0.01196),"")</f>
        <v>4.7840000000000001E-2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21.363636363636363</v>
      </c>
      <c r="BN440" s="64">
        <f t="shared" ref="BN440:BN454" si="72">IFERROR(Y440*I440/H440,"0")</f>
        <v>22.56</v>
      </c>
      <c r="BO440" s="64">
        <f t="shared" ref="BO440:BO454" si="73">IFERROR(1/J440*(X440/H440),"0")</f>
        <v>3.6421911421911424E-2</v>
      </c>
      <c r="BP440" s="64">
        <f t="shared" ref="BP440:BP454" si="74">IFERROR(1/J440*(Y440/H440),"0")</f>
        <v>3.8461538461538464E-2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180</v>
      </c>
      <c r="Y442" s="584">
        <f t="shared" si="69"/>
        <v>184.8</v>
      </c>
      <c r="Z442" s="36">
        <f t="shared" si="70"/>
        <v>0.41860000000000003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192.27272727272725</v>
      </c>
      <c r="BN442" s="64">
        <f t="shared" si="72"/>
        <v>197.39999999999998</v>
      </c>
      <c r="BO442" s="64">
        <f t="shared" si="73"/>
        <v>0.32779720279720276</v>
      </c>
      <c r="BP442" s="64">
        <f t="shared" si="74"/>
        <v>0.33653846153846156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150</v>
      </c>
      <c r="Y445" s="584">
        <f t="shared" si="69"/>
        <v>153.12</v>
      </c>
      <c r="Z445" s="36">
        <f t="shared" si="70"/>
        <v>0.34683999999999998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160.22727272727272</v>
      </c>
      <c r="BN445" s="64">
        <f t="shared" si="72"/>
        <v>163.56</v>
      </c>
      <c r="BO445" s="64">
        <f t="shared" si="73"/>
        <v>0.27316433566433568</v>
      </c>
      <c r="BP445" s="64">
        <f t="shared" si="74"/>
        <v>0.27884615384615385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120</v>
      </c>
      <c r="Y448" s="584">
        <f t="shared" si="69"/>
        <v>122.4</v>
      </c>
      <c r="Z448" s="36">
        <f>IFERROR(IF(Y448=0,"",ROUNDUP(Y448/H448,0)*0.00902),"")</f>
        <v>0.30668000000000001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127</v>
      </c>
      <c r="BN448" s="64">
        <f t="shared" si="72"/>
        <v>129.54000000000002</v>
      </c>
      <c r="BO448" s="64">
        <f t="shared" si="73"/>
        <v>0.25252525252525254</v>
      </c>
      <c r="BP448" s="64">
        <f t="shared" si="74"/>
        <v>0.25757575757575757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132</v>
      </c>
      <c r="Y453" s="584">
        <f t="shared" si="69"/>
        <v>133.20000000000002</v>
      </c>
      <c r="Z453" s="36">
        <f>IFERROR(IF(Y453=0,"",ROUNDUP(Y453/H453,0)*0.00902),"")</f>
        <v>0.33374000000000004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139.69999999999999</v>
      </c>
      <c r="BN453" s="64">
        <f t="shared" si="72"/>
        <v>140.97000000000003</v>
      </c>
      <c r="BO453" s="64">
        <f t="shared" si="73"/>
        <v>0.27777777777777779</v>
      </c>
      <c r="BP453" s="64">
        <f t="shared" si="74"/>
        <v>0.28030303030303039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136.28787878787878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139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1.4537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602</v>
      </c>
      <c r="Y456" s="585">
        <f>IFERROR(SUM(Y440:Y454),"0")</f>
        <v>614.6400000000001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150</v>
      </c>
      <c r="Y458" s="584">
        <f>IFERROR(IF(X458="",0,CEILING((X458/$H458),1)*$H458),"")</f>
        <v>153.12</v>
      </c>
      <c r="Z458" s="36">
        <f>IFERROR(IF(Y458=0,"",ROUNDUP(Y458/H458,0)*0.01196),"")</f>
        <v>0.34683999999999998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160.22727272727272</v>
      </c>
      <c r="BN458" s="64">
        <f>IFERROR(Y458*I458/H458,"0")</f>
        <v>163.56</v>
      </c>
      <c r="BO458" s="64">
        <f>IFERROR(1/J458*(X458/H458),"0")</f>
        <v>0.27316433566433568</v>
      </c>
      <c r="BP458" s="64">
        <f>IFERROR(1/J458*(Y458/H458),"0")</f>
        <v>0.27884615384615385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28.409090909090907</v>
      </c>
      <c r="Y461" s="585">
        <f>IFERROR(Y458/H458,"0")+IFERROR(Y459/H459,"0")+IFERROR(Y460/H460,"0")</f>
        <v>29</v>
      </c>
      <c r="Z461" s="585">
        <f>IFERROR(IF(Z458="",0,Z458),"0")+IFERROR(IF(Z459="",0,Z459),"0")+IFERROR(IF(Z460="",0,Z460),"0")</f>
        <v>0.34683999999999998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150</v>
      </c>
      <c r="Y462" s="585">
        <f>IFERROR(SUM(Y458:Y460),"0")</f>
        <v>153.12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70</v>
      </c>
      <c r="Y464" s="584">
        <f t="shared" ref="Y464:Y470" si="75">IFERROR(IF(X464="",0,CEILING((X464/$H464),1)*$H464),"")</f>
        <v>73.92</v>
      </c>
      <c r="Z464" s="36">
        <f>IFERROR(IF(Y464=0,"",ROUNDUP(Y464/H464,0)*0.01196),"")</f>
        <v>0.16744000000000001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74.772727272727266</v>
      </c>
      <c r="BN464" s="64">
        <f t="shared" ref="BN464:BN470" si="77">IFERROR(Y464*I464/H464,"0")</f>
        <v>78.959999999999994</v>
      </c>
      <c r="BO464" s="64">
        <f t="shared" ref="BO464:BO470" si="78">IFERROR(1/J464*(X464/H464),"0")</f>
        <v>0.12747668997668998</v>
      </c>
      <c r="BP464" s="64">
        <f t="shared" ref="BP464:BP470" si="79">IFERROR(1/J464*(Y464/H464),"0")</f>
        <v>0.13461538461538464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70</v>
      </c>
      <c r="Y465" s="584">
        <f t="shared" si="75"/>
        <v>73.92</v>
      </c>
      <c r="Z465" s="36">
        <f>IFERROR(IF(Y465=0,"",ROUNDUP(Y465/H465,0)*0.01196),"")</f>
        <v>0.16744000000000001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74.772727272727266</v>
      </c>
      <c r="BN465" s="64">
        <f t="shared" si="77"/>
        <v>78.959999999999994</v>
      </c>
      <c r="BO465" s="64">
        <f t="shared" si="78"/>
        <v>0.12747668997668998</v>
      </c>
      <c r="BP465" s="64">
        <f t="shared" si="79"/>
        <v>0.13461538461538464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80</v>
      </c>
      <c r="Y466" s="584">
        <f t="shared" si="75"/>
        <v>84.48</v>
      </c>
      <c r="Z466" s="36">
        <f>IFERROR(IF(Y466=0,"",ROUNDUP(Y466/H466,0)*0.01196),"")</f>
        <v>0.19136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85.454545454545453</v>
      </c>
      <c r="BN466" s="64">
        <f t="shared" si="77"/>
        <v>90.24</v>
      </c>
      <c r="BO466" s="64">
        <f t="shared" si="78"/>
        <v>0.14568764568764569</v>
      </c>
      <c r="BP466" s="64">
        <f t="shared" si="79"/>
        <v>0.15384615384615385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180</v>
      </c>
      <c r="Y468" s="584">
        <f t="shared" si="75"/>
        <v>182.4</v>
      </c>
      <c r="Z468" s="36">
        <f>IFERROR(IF(Y468=0,"",ROUNDUP(Y468/H468,0)*0.00902),"")</f>
        <v>0.34276000000000001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259.875</v>
      </c>
      <c r="BN468" s="64">
        <f t="shared" si="77"/>
        <v>263.33999999999997</v>
      </c>
      <c r="BO468" s="64">
        <f t="shared" si="78"/>
        <v>0.28409090909090912</v>
      </c>
      <c r="BP468" s="64">
        <f t="shared" si="79"/>
        <v>0.2878787878787879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12</v>
      </c>
      <c r="Y469" s="584">
        <f t="shared" si="75"/>
        <v>14.399999999999999</v>
      </c>
      <c r="Z469" s="36">
        <f>IFERROR(IF(Y469=0,"",ROUNDUP(Y469/H469,0)*0.00902),"")</f>
        <v>2.7060000000000001E-2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16.725000000000001</v>
      </c>
      <c r="BN469" s="64">
        <f t="shared" si="77"/>
        <v>20.07</v>
      </c>
      <c r="BO469" s="64">
        <f t="shared" si="78"/>
        <v>1.893939393939394E-2</v>
      </c>
      <c r="BP469" s="64">
        <f t="shared" si="79"/>
        <v>2.2727272727272728E-2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150</v>
      </c>
      <c r="Y470" s="584">
        <f t="shared" si="75"/>
        <v>153.6</v>
      </c>
      <c r="Z470" s="36">
        <f>IFERROR(IF(Y470=0,"",ROUNDUP(Y470/H470,0)*0.00902),"")</f>
        <v>0.28864000000000001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209.06250000000003</v>
      </c>
      <c r="BN470" s="64">
        <f t="shared" si="77"/>
        <v>214.08</v>
      </c>
      <c r="BO470" s="64">
        <f t="shared" si="78"/>
        <v>0.23674242424242425</v>
      </c>
      <c r="BP470" s="64">
        <f t="shared" si="79"/>
        <v>0.24242424242424243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112.91666666666666</v>
      </c>
      <c r="Y471" s="585">
        <f>IFERROR(Y464/H464,"0")+IFERROR(Y465/H465,"0")+IFERROR(Y466/H466,"0")+IFERROR(Y467/H467,"0")+IFERROR(Y468/H468,"0")+IFERROR(Y469/H469,"0")+IFERROR(Y470/H470,"0")</f>
        <v>117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1.1846999999999999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562</v>
      </c>
      <c r="Y472" s="585">
        <f>IFERROR(SUM(Y464:Y470),"0")</f>
        <v>582.72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1000</v>
      </c>
      <c r="Y501" s="584">
        <f>IFERROR(IF(X501="",0,CEILING((X501/$H501),1)*$H501),"")</f>
        <v>1008</v>
      </c>
      <c r="Z501" s="36">
        <f>IFERROR(IF(Y501=0,"",ROUNDUP(Y501/H501,0)*0.01898),"")</f>
        <v>2.1257600000000001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1057.6666666666667</v>
      </c>
      <c r="BN501" s="64">
        <f>IFERROR(Y501*I501/H501,"0")</f>
        <v>1066.1279999999999</v>
      </c>
      <c r="BO501" s="64">
        <f>IFERROR(1/J501*(X501/H501),"0")</f>
        <v>1.7361111111111112</v>
      </c>
      <c r="BP501" s="64">
        <f>IFERROR(1/J501*(Y501/H501),"0")</f>
        <v>1.75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111.11111111111111</v>
      </c>
      <c r="Y504" s="585">
        <f>IFERROR(Y501/H501,"0")+IFERROR(Y502/H502,"0")+IFERROR(Y503/H503,"0")</f>
        <v>112</v>
      </c>
      <c r="Z504" s="585">
        <f>IFERROR(IF(Z501="",0,Z501),"0")+IFERROR(IF(Z502="",0,Z502),"0")+IFERROR(IF(Z503="",0,Z503),"0")</f>
        <v>2.1257600000000001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1000</v>
      </c>
      <c r="Y505" s="585">
        <f>IFERROR(SUM(Y501:Y503),"0")</f>
        <v>1008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20</v>
      </c>
      <c r="Y508" s="584">
        <f>IFERROR(IF(X508="",0,CEILING((X508/$H508),1)*$H508),"")</f>
        <v>27</v>
      </c>
      <c r="Z508" s="36">
        <f>IFERROR(IF(Y508=0,"",ROUNDUP(Y508/H508,0)*0.01898),"")</f>
        <v>5.6940000000000004E-2</v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20.966666666666669</v>
      </c>
      <c r="BN508" s="64">
        <f>IFERROR(Y508*I508/H508,"0")</f>
        <v>28.305</v>
      </c>
      <c r="BO508" s="64">
        <f>IFERROR(1/J508*(X508/H508),"0")</f>
        <v>3.4722222222222224E-2</v>
      </c>
      <c r="BP508" s="64">
        <f>IFERROR(1/J508*(Y508/H508),"0")</f>
        <v>4.6875E-2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2.2222222222222223</v>
      </c>
      <c r="Y511" s="585">
        <f>IFERROR(Y507/H507,"0")+IFERROR(Y508/H508,"0")+IFERROR(Y509/H509,"0")+IFERROR(Y510/H510,"0")</f>
        <v>3</v>
      </c>
      <c r="Z511" s="585">
        <f>IFERROR(IF(Z507="",0,Z507),"0")+IFERROR(IF(Z508="",0,Z508),"0")+IFERROR(IF(Z509="",0,Z509),"0")+IFERROR(IF(Z510="",0,Z510),"0")</f>
        <v>5.6940000000000004E-2</v>
      </c>
      <c r="AA511" s="586"/>
      <c r="AB511" s="586"/>
      <c r="AC511" s="586"/>
    </row>
    <row r="512" spans="1:68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20</v>
      </c>
      <c r="Y512" s="585">
        <f>IFERROR(SUM(Y507:Y510),"0")</f>
        <v>27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17538.8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17703.05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18664.828509191957</v>
      </c>
      <c r="Y519" s="585">
        <f>IFERROR(SUM(BN22:BN515),"0")</f>
        <v>18841.322000000007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19439.828509191957</v>
      </c>
      <c r="Y521" s="585">
        <f>GrossWeightTotalR+PalletQtyTotalR*25</f>
        <v>19616.322000000007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3429.5697551703302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3458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35.781619999999997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271.20000000000005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853.80000000000007</v>
      </c>
      <c r="E528" s="46">
        <f>IFERROR(Y89*1,"0")+IFERROR(Y90*1,"0")+IFERROR(Y91*1,"0")+IFERROR(Y95*1,"0")+IFERROR(Y96*1,"0")+IFERROR(Y97*1,"0")+IFERROR(Y98*1,"0")+IFERROR(Y99*1,"0")+IFERROR(Y100*1,"0")</f>
        <v>1221.3000000000002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1652.4</v>
      </c>
      <c r="G528" s="46">
        <f>IFERROR(Y132*1,"0")+IFERROR(Y133*1,"0")+IFERROR(Y137*1,"0")+IFERROR(Y138*1,"0")+IFERROR(Y142*1,"0")+IFERROR(Y143*1,"0")</f>
        <v>98.32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537.6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2199.6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100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381.6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834.44999999999993</v>
      </c>
      <c r="S528" s="46">
        <f>IFERROR(Y342*1,"0")+IFERROR(Y343*1,"0")+IFERROR(Y344*1,"0")</f>
        <v>945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6012</v>
      </c>
      <c r="U528" s="46">
        <f>IFERROR(Y375*1,"0")+IFERROR(Y376*1,"0")+IFERROR(Y377*1,"0")+IFERROR(Y378*1,"0")+IFERROR(Y382*1,"0")+IFERROR(Y386*1,"0")+IFERROR(Y387*1,"0")+IFERROR(Y391*1,"0")</f>
        <v>72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88.5</v>
      </c>
      <c r="W528" s="46">
        <f>IFERROR(Y416*1,"0")+IFERROR(Y417*1,"0")+IFERROR(Y421*1,"0")+IFERROR(Y422*1,"0")+IFERROR(Y423*1,"0")+IFERROR(Y424*1,"0")</f>
        <v>29.400000000000002</v>
      </c>
      <c r="X528" s="46">
        <f>IFERROR(Y429*1,"0")</f>
        <v>20.399999999999999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1350.48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1035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80,00"/>
        <filter val="1 300,00"/>
        <filter val="1 400,00"/>
        <filter val="1 500,00"/>
        <filter val="10,00"/>
        <filter val="100,00"/>
        <filter val="107,78"/>
        <filter val="111,11"/>
        <filter val="112,92"/>
        <filter val="113,15"/>
        <filter val="117,78"/>
        <filter val="12,00"/>
        <filter val="12,50"/>
        <filter val="120,00"/>
        <filter val="13,33"/>
        <filter val="132,00"/>
        <filter val="136,29"/>
        <filter val="150,00"/>
        <filter val="158,33"/>
        <filter val="16,67"/>
        <filter val="168,52"/>
        <filter val="17 538,80"/>
        <filter val="17,00"/>
        <filter val="176,19"/>
        <filter val="18 664,83"/>
        <filter val="180,00"/>
        <filter val="19 439,83"/>
        <filter val="19,80"/>
        <filter val="2,22"/>
        <filter val="2,50"/>
        <filter val="20,00"/>
        <filter val="200,00"/>
        <filter val="21,00"/>
        <filter val="210,00"/>
        <filter val="240,00"/>
        <filter val="244,63"/>
        <filter val="245,06"/>
        <filter val="246,00"/>
        <filter val="25,00"/>
        <filter val="250,00"/>
        <filter val="26,67"/>
        <filter val="270,00"/>
        <filter val="28,00"/>
        <filter val="28,41"/>
        <filter val="280,00"/>
        <filter val="292,00"/>
        <filter val="3 429,57"/>
        <filter val="3,33"/>
        <filter val="30,00"/>
        <filter val="300,00"/>
        <filter val="31"/>
        <filter val="320,00"/>
        <filter val="33,00"/>
        <filter val="33,33"/>
        <filter val="35,00"/>
        <filter val="36,00"/>
        <filter val="360,00"/>
        <filter val="38,52"/>
        <filter val="380,00"/>
        <filter val="4 380,00"/>
        <filter val="40,00"/>
        <filter val="400,00"/>
        <filter val="405,00"/>
        <filter val="412,64"/>
        <filter val="42,00"/>
        <filter val="420,00"/>
        <filter val="43,89"/>
        <filter val="450,00"/>
        <filter val="5,56"/>
        <filter val="50,00"/>
        <filter val="500,00"/>
        <filter val="51,00"/>
        <filter val="510,00"/>
        <filter val="525,00"/>
        <filter val="530,00"/>
        <filter val="555,00"/>
        <filter val="562,00"/>
        <filter val="6,41"/>
        <filter val="60,00"/>
        <filter val="602,00"/>
        <filter val="64,84"/>
        <filter val="655,00"/>
        <filter val="66,00"/>
        <filter val="660,00"/>
        <filter val="68,00"/>
        <filter val="7,50"/>
        <filter val="70,00"/>
        <filter val="705,00"/>
        <filter val="75,00"/>
        <filter val="80,00"/>
        <filter val="87,00"/>
        <filter val="90,00"/>
        <filter val="907,00"/>
        <filter val="93,33"/>
        <filter val="945,00"/>
        <filter val="965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2025-06-25T10:23:02Z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