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00275DC-B7BA-40B7-AEFC-CDF84FFC31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09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3" i="1" s="1"/>
  <c r="BO22" i="1"/>
  <c r="X501" i="1" s="1"/>
  <c r="BM22" i="1"/>
  <c r="X500" i="1" s="1"/>
  <c r="X502" i="1" s="1"/>
  <c r="Y22" i="1"/>
  <c r="B509" i="1" s="1"/>
  <c r="P22" i="1"/>
  <c r="H10" i="1"/>
  <c r="A9" i="1"/>
  <c r="F10" i="1" s="1"/>
  <c r="D7" i="1"/>
  <c r="Q6" i="1"/>
  <c r="P2" i="1"/>
  <c r="Z63" i="1" l="1"/>
  <c r="Z132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Y133" i="1"/>
  <c r="Y138" i="1"/>
  <c r="BP135" i="1"/>
  <c r="BN135" i="1"/>
  <c r="Z135" i="1"/>
  <c r="Z137" i="1" s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Z262" i="1" s="1"/>
  <c r="Y262" i="1"/>
  <c r="Z269" i="1"/>
  <c r="BP267" i="1"/>
  <c r="BN267" i="1"/>
  <c r="Z267" i="1"/>
  <c r="O509" i="1"/>
  <c r="Y269" i="1"/>
  <c r="BP343" i="1"/>
  <c r="BN343" i="1"/>
  <c r="Z343" i="1"/>
  <c r="Z349" i="1" s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Z69" i="1" s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Z104" i="1" s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Z216" i="1" s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Y318" i="1"/>
  <c r="Z330" i="1"/>
  <c r="BP328" i="1"/>
  <c r="BN328" i="1"/>
  <c r="Z328" i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Z370" i="1" s="1"/>
  <c r="Y371" i="1"/>
  <c r="BP391" i="1"/>
  <c r="BN391" i="1"/>
  <c r="Z391" i="1"/>
  <c r="BP395" i="1"/>
  <c r="BN395" i="1"/>
  <c r="Z395" i="1"/>
  <c r="Z41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Z245" i="1" s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Z293" i="1" s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Z337" i="1"/>
  <c r="BP335" i="1"/>
  <c r="BN335" i="1"/>
  <c r="Z335" i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Z472" i="1" s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229" i="1" l="1"/>
  <c r="Z317" i="1"/>
  <c r="Z211" i="1"/>
  <c r="Y503" i="1"/>
  <c r="Y500" i="1"/>
  <c r="Y502" i="1" s="1"/>
  <c r="Y499" i="1"/>
  <c r="Z478" i="1"/>
  <c r="Z442" i="1"/>
  <c r="Z303" i="1"/>
  <c r="Z457" i="1"/>
  <c r="Z57" i="1"/>
  <c r="Y501" i="1"/>
  <c r="Z504" i="1"/>
  <c r="Z254" i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<sst xmlns="http://schemas.openxmlformats.org/spreadsheetml/2006/main" count="2185" uniqueCount="791">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</sst>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3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270</v>
      </c>
      <c r="Y52" s="546">
        <f t="shared" si="0"/>
        <v>270</v>
      </c>
      <c r="Z52" s="36">
        <f>IFERROR(IF(Y52=0,"",ROUNDUP(Y52/H52,0)*0.01898),"")</f>
        <v>0.47450000000000003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280.87499999999994</v>
      </c>
      <c r="BN52" s="64">
        <f t="shared" si="2"/>
        <v>280.87499999999994</v>
      </c>
      <c r="BO52" s="64">
        <f t="shared" si="3"/>
        <v>0.390625</v>
      </c>
      <c r="BP52" s="64">
        <f t="shared" si="4"/>
        <v>0.390625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25</v>
      </c>
      <c r="Y57" s="547">
        <f>IFERROR(Y51/H51,"0")+IFERROR(Y52/H52,"0")+IFERROR(Y53/H53,"0")+IFERROR(Y54/H54,"0")+IFERROR(Y55/H55,"0")+IFERROR(Y56/H56,"0")</f>
        <v>25</v>
      </c>
      <c r="Z57" s="547">
        <f>IFERROR(IF(Z51="",0,Z51),"0")+IFERROR(IF(Z52="",0,Z52),"0")+IFERROR(IF(Z53="",0,Z53),"0")+IFERROR(IF(Z54="",0,Z54),"0")+IFERROR(IF(Z55="",0,Z55),"0")+IFERROR(IF(Z56="",0,Z56),"0")</f>
        <v>0.47450000000000003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270</v>
      </c>
      <c r="Y58" s="547">
        <f>IFERROR(SUM(Y51:Y56),"0")</f>
        <v>270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130</v>
      </c>
      <c r="Y60" s="546">
        <f>IFERROR(IF(X60="",0,CEILING((X60/$H60),1)*$H60),"")</f>
        <v>140.4</v>
      </c>
      <c r="Z60" s="36">
        <f>IFERROR(IF(Y60=0,"",ROUNDUP(Y60/H60,0)*0.01898),"")</f>
        <v>0.24674000000000001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135.23611111111109</v>
      </c>
      <c r="BN60" s="64">
        <f>IFERROR(Y60*I60/H60,"0")</f>
        <v>146.05499999999998</v>
      </c>
      <c r="BO60" s="64">
        <f>IFERROR(1/J60*(X60/H60),"0")</f>
        <v>0.18807870370370369</v>
      </c>
      <c r="BP60" s="64">
        <f>IFERROR(1/J60*(Y60/H60),"0")</f>
        <v>0.203125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12.037037037037036</v>
      </c>
      <c r="Y63" s="547">
        <f>IFERROR(Y60/H60,"0")+IFERROR(Y61/H61,"0")+IFERROR(Y62/H62,"0")</f>
        <v>13</v>
      </c>
      <c r="Z63" s="547">
        <f>IFERROR(IF(Z60="",0,Z60),"0")+IFERROR(IF(Z61="",0,Z61),"0")+IFERROR(IF(Z62="",0,Z62),"0")</f>
        <v>0.24674000000000001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130</v>
      </c>
      <c r="Y64" s="547">
        <f>IFERROR(SUM(Y60:Y62),"0")</f>
        <v>140.4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60</v>
      </c>
      <c r="Y92" s="546">
        <f>IFERROR(IF(X92="",0,CEILING((X92/$H92),1)*$H92),"")</f>
        <v>64.8</v>
      </c>
      <c r="Z92" s="36">
        <f>IFERROR(IF(Y92=0,"",ROUNDUP(Y92/H92,0)*0.01898),"")</f>
        <v>0.15184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63.844444444444449</v>
      </c>
      <c r="BN92" s="64">
        <f>IFERROR(Y92*I92/H92,"0")</f>
        <v>68.951999999999998</v>
      </c>
      <c r="BO92" s="64">
        <f>IFERROR(1/J92*(X92/H92),"0")</f>
        <v>0.11574074074074074</v>
      </c>
      <c r="BP92" s="64">
        <f>IFERROR(1/J92*(Y92/H92),"0")</f>
        <v>0.125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7.4074074074074074</v>
      </c>
      <c r="Y96" s="547">
        <f>IFERROR(Y92/H92,"0")+IFERROR(Y93/H93,"0")+IFERROR(Y94/H94,"0")+IFERROR(Y95/H95,"0")</f>
        <v>8</v>
      </c>
      <c r="Z96" s="547">
        <f>IFERROR(IF(Z92="",0,Z92),"0")+IFERROR(IF(Z93="",0,Z93),"0")+IFERROR(IF(Z94="",0,Z94),"0")+IFERROR(IF(Z95="",0,Z95),"0")</f>
        <v>0.15184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60</v>
      </c>
      <c r="Y97" s="547">
        <f>IFERROR(SUM(Y92:Y95),"0")</f>
        <v>64.8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8</v>
      </c>
      <c r="Y113" s="546">
        <f>IFERROR(IF(X113="",0,CEILING((X113/$H113),1)*$H113),"")</f>
        <v>8.1</v>
      </c>
      <c r="Z113" s="36">
        <f>IFERROR(IF(Y113=0,"",ROUNDUP(Y113/H113,0)*0.01898),"")</f>
        <v>1.898E-2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8.5066666666666659</v>
      </c>
      <c r="BN113" s="64">
        <f>IFERROR(Y113*I113/H113,"0")</f>
        <v>8.6129999999999995</v>
      </c>
      <c r="BO113" s="64">
        <f>IFERROR(1/J113*(X113/H113),"0")</f>
        <v>1.54320987654321E-2</v>
      </c>
      <c r="BP113" s="64">
        <f>IFERROR(1/J113*(Y113/H113),"0")</f>
        <v>1.5625E-2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5.4</v>
      </c>
      <c r="Y115" s="546">
        <f>IFERROR(IF(X115="",0,CEILING((X115/$H115),1)*$H115),"")</f>
        <v>5.4</v>
      </c>
      <c r="Z115" s="36">
        <f>IFERROR(IF(Y115=0,"",ROUNDUP(Y115/H115,0)*0.00651),"")</f>
        <v>1.302E-2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5.9039999999999999</v>
      </c>
      <c r="BN115" s="64">
        <f>IFERROR(Y115*I115/H115,"0")</f>
        <v>5.9039999999999999</v>
      </c>
      <c r="BO115" s="64">
        <f>IFERROR(1/J115*(X115/H115),"0")</f>
        <v>1.098901098901099E-2</v>
      </c>
      <c r="BP115" s="64">
        <f>IFERROR(1/J115*(Y115/H115),"0")</f>
        <v>1.098901098901099E-2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2.9876543209876543</v>
      </c>
      <c r="Y117" s="547">
        <f>IFERROR(Y113/H113,"0")+IFERROR(Y114/H114,"0")+IFERROR(Y115/H115,"0")+IFERROR(Y116/H116,"0")</f>
        <v>3</v>
      </c>
      <c r="Z117" s="547">
        <f>IFERROR(IF(Z113="",0,Z113),"0")+IFERROR(IF(Z114="",0,Z114),"0")+IFERROR(IF(Z115="",0,Z115),"0")+IFERROR(IF(Z116="",0,Z116),"0")</f>
        <v>3.2000000000000001E-2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13.4</v>
      </c>
      <c r="Y118" s="547">
        <f>IFERROR(SUM(Y113:Y116),"0")</f>
        <v>13.5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6.4</v>
      </c>
      <c r="Y125" s="546">
        <f>IFERROR(IF(X125="",0,CEILING((X125/$H125),1)*$H125),"")</f>
        <v>6.4</v>
      </c>
      <c r="Z125" s="36">
        <f>IFERROR(IF(Y125=0,"",ROUNDUP(Y125/H125,0)*0.00651),"")</f>
        <v>1.302E-2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6.76</v>
      </c>
      <c r="BN125" s="64">
        <f>IFERROR(Y125*I125/H125,"0")</f>
        <v>6.76</v>
      </c>
      <c r="BO125" s="64">
        <f>IFERROR(1/J125*(X125/H125),"0")</f>
        <v>1.098901098901099E-2</v>
      </c>
      <c r="BP125" s="64">
        <f>IFERROR(1/J125*(Y125/H125),"0")</f>
        <v>1.098901098901099E-2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2</v>
      </c>
      <c r="Y127" s="547">
        <f>IFERROR(Y125/H125,"0")+IFERROR(Y126/H126,"0")</f>
        <v>2</v>
      </c>
      <c r="Z127" s="547">
        <f>IFERROR(IF(Z125="",0,Z125),"0")+IFERROR(IF(Z126="",0,Z126),"0")</f>
        <v>1.302E-2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6.4</v>
      </c>
      <c r="Y128" s="547">
        <f>IFERROR(SUM(Y125:Y126),"0")</f>
        <v>6.4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8</v>
      </c>
      <c r="Y148" s="546">
        <f>IFERROR(IF(X148="",0,CEILING((X148/$H148),1)*$H148),"")</f>
        <v>9</v>
      </c>
      <c r="Z148" s="36">
        <f>IFERROR(IF(Y148=0,"",ROUNDUP(Y148/H148,0)*0.01898),"")</f>
        <v>1.898E-2</v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8.5200000000000014</v>
      </c>
      <c r="BN148" s="64">
        <f>IFERROR(Y148*I148/H148,"0")</f>
        <v>9.5850000000000009</v>
      </c>
      <c r="BO148" s="64">
        <f>IFERROR(1/J148*(X148/H148),"0")</f>
        <v>1.3888888888888888E-2</v>
      </c>
      <c r="BP148" s="64">
        <f>IFERROR(1/J148*(Y148/H148),"0")</f>
        <v>1.5625E-2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0.88888888888888884</v>
      </c>
      <c r="Y149" s="547">
        <f>IFERROR(Y146/H146,"0")+IFERROR(Y147/H147,"0")+IFERROR(Y148/H148,"0")</f>
        <v>1</v>
      </c>
      <c r="Z149" s="547">
        <f>IFERROR(IF(Z146="",0,Z146),"0")+IFERROR(IF(Z147="",0,Z147),"0")+IFERROR(IF(Z148="",0,Z148),"0")</f>
        <v>1.898E-2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8</v>
      </c>
      <c r="Y150" s="547">
        <f>IFERROR(SUM(Y146:Y148),"0")</f>
        <v>9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15</v>
      </c>
      <c r="Y191" s="546">
        <f t="shared" ref="Y191:Y198" si="10">IFERROR(IF(X191="",0,CEILING((X191/$H191),1)*$H191),"")</f>
        <v>16.200000000000003</v>
      </c>
      <c r="Z191" s="36">
        <f>IFERROR(IF(Y191=0,"",ROUNDUP(Y191/H191,0)*0.00902),"")</f>
        <v>2.7060000000000001E-2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15.583333333333334</v>
      </c>
      <c r="BN191" s="64">
        <f t="shared" ref="BN191:BN198" si="12">IFERROR(Y191*I191/H191,"0")</f>
        <v>16.830000000000002</v>
      </c>
      <c r="BO191" s="64">
        <f t="shared" ref="BO191:BO198" si="13">IFERROR(1/J191*(X191/H191),"0")</f>
        <v>2.1043771043771045E-2</v>
      </c>
      <c r="BP191" s="64">
        <f t="shared" ref="BP191:BP198" si="14">IFERROR(1/J191*(Y191/H191),"0")</f>
        <v>2.2727272727272731E-2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15</v>
      </c>
      <c r="Y193" s="546">
        <f t="shared" si="10"/>
        <v>16.200000000000003</v>
      </c>
      <c r="Z193" s="36">
        <f>IFERROR(IF(Y193=0,"",ROUNDUP(Y193/H193,0)*0.00902),"")</f>
        <v>2.7060000000000001E-2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15.583333333333334</v>
      </c>
      <c r="BN193" s="64">
        <f t="shared" si="12"/>
        <v>16.830000000000002</v>
      </c>
      <c r="BO193" s="64">
        <f t="shared" si="13"/>
        <v>2.1043771043771045E-2</v>
      </c>
      <c r="BP193" s="64">
        <f t="shared" si="14"/>
        <v>2.2727272727272731E-2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5.5555555555555554</v>
      </c>
      <c r="Y199" s="547">
        <f>IFERROR(Y191/H191,"0")+IFERROR(Y192/H192,"0")+IFERROR(Y193/H193,"0")+IFERROR(Y194/H194,"0")+IFERROR(Y195/H195,"0")+IFERROR(Y196/H196,"0")+IFERROR(Y197/H197,"0")+IFERROR(Y198/H198,"0")</f>
        <v>6.0000000000000009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5.4120000000000001E-2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30</v>
      </c>
      <c r="Y200" s="547">
        <f>IFERROR(SUM(Y191:Y198),"0")</f>
        <v>32.400000000000006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5.4</v>
      </c>
      <c r="Y207" s="546">
        <f t="shared" si="15"/>
        <v>7.1999999999999993</v>
      </c>
      <c r="Z207" s="36">
        <f t="shared" si="20"/>
        <v>1.9529999999999999E-2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5.9670000000000014</v>
      </c>
      <c r="BN207" s="64">
        <f t="shared" si="17"/>
        <v>7.9560000000000004</v>
      </c>
      <c r="BO207" s="64">
        <f t="shared" si="18"/>
        <v>1.2362637362637366E-2</v>
      </c>
      <c r="BP207" s="64">
        <f t="shared" si="19"/>
        <v>1.6483516483516484E-2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2.2500000000000004</v>
      </c>
      <c r="Y211" s="547">
        <f>IFERROR(Y202/H202,"0")+IFERROR(Y203/H203,"0")+IFERROR(Y204/H204,"0")+IFERROR(Y205/H205,"0")+IFERROR(Y206/H206,"0")+IFERROR(Y207/H207,"0")+IFERROR(Y208/H208,"0")+IFERROR(Y209/H209,"0")+IFERROR(Y210/H210,"0")</f>
        <v>3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1.9529999999999999E-2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5.4</v>
      </c>
      <c r="Y212" s="547">
        <f>IFERROR(SUM(Y202:Y210),"0")</f>
        <v>7.1999999999999993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50</v>
      </c>
      <c r="Y251" s="546">
        <f>IFERROR(IF(X251="",0,CEILING((X251/$H251),1)*$H251),"")</f>
        <v>54</v>
      </c>
      <c r="Z251" s="36">
        <f>IFERROR(IF(Y251=0,"",ROUNDUP(Y251/H251,0)*0.01898),"")</f>
        <v>9.4899999999999998E-2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52.013888888888886</v>
      </c>
      <c r="BN251" s="64">
        <f>IFERROR(Y251*I251/H251,"0")</f>
        <v>56.17499999999999</v>
      </c>
      <c r="BO251" s="64">
        <f>IFERROR(1/J251*(X251/H251),"0")</f>
        <v>7.2337962962962965E-2</v>
      </c>
      <c r="BP251" s="64">
        <f>IFERROR(1/J251*(Y251/H251),"0")</f>
        <v>7.8125E-2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4.6296296296296298</v>
      </c>
      <c r="Y254" s="547">
        <f>IFERROR(Y249/H249,"0")+IFERROR(Y250/H250,"0")+IFERROR(Y251/H251,"0")+IFERROR(Y252/H252,"0")+IFERROR(Y253/H253,"0")</f>
        <v>5</v>
      </c>
      <c r="Z254" s="547">
        <f>IFERROR(IF(Z249="",0,Z249),"0")+IFERROR(IF(Z250="",0,Z250),"0")+IFERROR(IF(Z251="",0,Z251),"0")+IFERROR(IF(Z252="",0,Z252),"0")+IFERROR(IF(Z253="",0,Z253),"0")</f>
        <v>9.4899999999999998E-2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50</v>
      </c>
      <c r="Y255" s="547">
        <f>IFERROR(SUM(Y249:Y253),"0")</f>
        <v>54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80</v>
      </c>
      <c r="Y289" s="546">
        <f t="shared" si="27"/>
        <v>86.4</v>
      </c>
      <c r="Z289" s="36">
        <f>IFERROR(IF(Y289=0,"",ROUNDUP(Y289/H289,0)*0.01898),"")</f>
        <v>0.15184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83.222222222222214</v>
      </c>
      <c r="BN289" s="64">
        <f t="shared" si="29"/>
        <v>89.88</v>
      </c>
      <c r="BO289" s="64">
        <f t="shared" si="30"/>
        <v>0.11574074074074073</v>
      </c>
      <c r="BP289" s="64">
        <f t="shared" si="31"/>
        <v>0.125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180</v>
      </c>
      <c r="Y290" s="546">
        <f t="shared" si="27"/>
        <v>183.60000000000002</v>
      </c>
      <c r="Z290" s="36">
        <f>IFERROR(IF(Y290=0,"",ROUNDUP(Y290/H290,0)*0.01898),"")</f>
        <v>0.32266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187.24999999999997</v>
      </c>
      <c r="BN290" s="64">
        <f t="shared" si="29"/>
        <v>190.995</v>
      </c>
      <c r="BO290" s="64">
        <f t="shared" si="30"/>
        <v>0.26041666666666663</v>
      </c>
      <c r="BP290" s="64">
        <f t="shared" si="31"/>
        <v>0.265625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24.074074074074069</v>
      </c>
      <c r="Y293" s="547">
        <f>IFERROR(Y287/H287,"0")+IFERROR(Y288/H288,"0")+IFERROR(Y289/H289,"0")+IFERROR(Y290/H290,"0")+IFERROR(Y291/H291,"0")+IFERROR(Y292/H292,"0")</f>
        <v>25</v>
      </c>
      <c r="Z293" s="547">
        <f>IFERROR(IF(Z287="",0,Z287),"0")+IFERROR(IF(Z288="",0,Z288),"0")+IFERROR(IF(Z289="",0,Z289),"0")+IFERROR(IF(Z290="",0,Z290),"0")+IFERROR(IF(Z291="",0,Z291),"0")+IFERROR(IF(Z292="",0,Z292),"0")</f>
        <v>0.47450000000000003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260</v>
      </c>
      <c r="Y294" s="547">
        <f>IFERROR(SUM(Y287:Y292),"0")</f>
        <v>270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40</v>
      </c>
      <c r="Y296" s="546">
        <f t="shared" ref="Y296:Y302" si="32">IFERROR(IF(X296="",0,CEILING((X296/$H296),1)*$H296),"")</f>
        <v>42</v>
      </c>
      <c r="Z296" s="36">
        <f>IFERROR(IF(Y296=0,"",ROUNDUP(Y296/H296,0)*0.00902),"")</f>
        <v>9.0200000000000002E-2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42.571428571428562</v>
      </c>
      <c r="BN296" s="64">
        <f t="shared" ref="BN296:BN302" si="34">IFERROR(Y296*I296/H296,"0")</f>
        <v>44.699999999999996</v>
      </c>
      <c r="BO296" s="64">
        <f t="shared" ref="BO296:BO302" si="35">IFERROR(1/J296*(X296/H296),"0")</f>
        <v>7.2150072150072145E-2</v>
      </c>
      <c r="BP296" s="64">
        <f t="shared" ref="BP296:BP302" si="36">IFERROR(1/J296*(Y296/H296),"0")</f>
        <v>7.575757575757576E-2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75</v>
      </c>
      <c r="Y297" s="546">
        <f t="shared" si="32"/>
        <v>75.600000000000009</v>
      </c>
      <c r="Z297" s="36">
        <f>IFERROR(IF(Y297=0,"",ROUNDUP(Y297/H297,0)*0.00902),"")</f>
        <v>0.16236</v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79.821428571428569</v>
      </c>
      <c r="BN297" s="64">
        <f t="shared" si="34"/>
        <v>80.459999999999994</v>
      </c>
      <c r="BO297" s="64">
        <f t="shared" si="35"/>
        <v>0.13528138528138528</v>
      </c>
      <c r="BP297" s="64">
        <f t="shared" si="36"/>
        <v>0.13636363636363635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4.1999999999999993</v>
      </c>
      <c r="Y299" s="546">
        <f t="shared" si="32"/>
        <v>4.2</v>
      </c>
      <c r="Z299" s="36">
        <f>IFERROR(IF(Y299=0,"",ROUNDUP(Y299/H299,0)*0.00502),"")</f>
        <v>1.004E-2</v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4.4599999999999991</v>
      </c>
      <c r="BN299" s="64">
        <f t="shared" si="34"/>
        <v>4.46</v>
      </c>
      <c r="BO299" s="64">
        <f t="shared" si="35"/>
        <v>8.5470085470085461E-3</v>
      </c>
      <c r="BP299" s="64">
        <f t="shared" si="36"/>
        <v>8.5470085470085479E-3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29.38095238095238</v>
      </c>
      <c r="Y303" s="547">
        <f>IFERROR(Y296/H296,"0")+IFERROR(Y297/H297,"0")+IFERROR(Y298/H298,"0")+IFERROR(Y299/H299,"0")+IFERROR(Y300/H300,"0")+IFERROR(Y301/H301,"0")+IFERROR(Y302/H302,"0")</f>
        <v>30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0.2626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119.2</v>
      </c>
      <c r="Y304" s="547">
        <f>IFERROR(SUM(Y296:Y302),"0")</f>
        <v>121.80000000000001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240</v>
      </c>
      <c r="Y306" s="546">
        <f>IFERROR(IF(X306="",0,CEILING((X306/$H306),1)*$H306),"")</f>
        <v>241.79999999999998</v>
      </c>
      <c r="Z306" s="36">
        <f>IFERROR(IF(Y306=0,"",ROUNDUP(Y306/H306,0)*0.01898),"")</f>
        <v>0.58838000000000001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255.78461538461539</v>
      </c>
      <c r="BN306" s="64">
        <f>IFERROR(Y306*I306/H306,"0")</f>
        <v>257.70300000000003</v>
      </c>
      <c r="BO306" s="64">
        <f>IFERROR(1/J306*(X306/H306),"0")</f>
        <v>0.48076923076923078</v>
      </c>
      <c r="BP306" s="64">
        <f>IFERROR(1/J306*(Y306/H306),"0")</f>
        <v>0.484375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30.76923076923077</v>
      </c>
      <c r="Y311" s="547">
        <f>IFERROR(Y306/H306,"0")+IFERROR(Y307/H307,"0")+IFERROR(Y308/H308,"0")+IFERROR(Y309/H309,"0")+IFERROR(Y310/H310,"0")</f>
        <v>31</v>
      </c>
      <c r="Z311" s="547">
        <f>IFERROR(IF(Z306="",0,Z306),"0")+IFERROR(IF(Z307="",0,Z307),"0")+IFERROR(IF(Z308="",0,Z308),"0")+IFERROR(IF(Z309="",0,Z309),"0")+IFERROR(IF(Z310="",0,Z310),"0")</f>
        <v>0.58838000000000001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240</v>
      </c>
      <c r="Y312" s="547">
        <f>IFERROR(SUM(Y306:Y310),"0")</f>
        <v>241.79999999999998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60</v>
      </c>
      <c r="Y315" s="546">
        <f>IFERROR(IF(X315="",0,CEILING((X315/$H315),1)*$H315),"")</f>
        <v>62.4</v>
      </c>
      <c r="Z315" s="36">
        <f>IFERROR(IF(Y315=0,"",ROUNDUP(Y315/H315,0)*0.01898),"")</f>
        <v>0.15184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63.992307692307698</v>
      </c>
      <c r="BN315" s="64">
        <f>IFERROR(Y315*I315/H315,"0")</f>
        <v>66.552000000000007</v>
      </c>
      <c r="BO315" s="64">
        <f>IFERROR(1/J315*(X315/H315),"0")</f>
        <v>0.1201923076923077</v>
      </c>
      <c r="BP315" s="64">
        <f>IFERROR(1/J315*(Y315/H315),"0")</f>
        <v>0.125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15</v>
      </c>
      <c r="Y316" s="546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15.926785714285714</v>
      </c>
      <c r="BN316" s="64">
        <f>IFERROR(Y316*I316/H316,"0")</f>
        <v>17.838000000000001</v>
      </c>
      <c r="BO316" s="64">
        <f>IFERROR(1/J316*(X316/H316),"0")</f>
        <v>2.7901785714285712E-2</v>
      </c>
      <c r="BP316" s="64">
        <f>IFERROR(1/J316*(Y316/H316),"0")</f>
        <v>3.125E-2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9.4780219780219781</v>
      </c>
      <c r="Y317" s="547">
        <f>IFERROR(Y314/H314,"0")+IFERROR(Y315/H315,"0")+IFERROR(Y316/H316,"0")</f>
        <v>10</v>
      </c>
      <c r="Z317" s="547">
        <f>IFERROR(IF(Z314="",0,Z314),"0")+IFERROR(IF(Z315="",0,Z315),"0")+IFERROR(IF(Z316="",0,Z316),"0")</f>
        <v>0.1898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75</v>
      </c>
      <c r="Y318" s="547">
        <f>IFERROR(SUM(Y314:Y316),"0")</f>
        <v>79.2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4.1999999999999993</v>
      </c>
      <c r="Y335" s="546">
        <f>IFERROR(IF(X335="",0,CEILING((X335/$H335),1)*$H335),"")</f>
        <v>4.2</v>
      </c>
      <c r="Z335" s="36">
        <f>IFERROR(IF(Y335=0,"",ROUNDUP(Y335/H335,0)*0.00651),"")</f>
        <v>1.302E-2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4.7039999999999988</v>
      </c>
      <c r="BN335" s="64">
        <f>IFERROR(Y335*I335/H335,"0")</f>
        <v>4.7039999999999997</v>
      </c>
      <c r="BO335" s="64">
        <f>IFERROR(1/J335*(X335/H335),"0")</f>
        <v>1.0989010989010988E-2</v>
      </c>
      <c r="BP335" s="64">
        <f>IFERROR(1/J335*(Y335/H335),"0")</f>
        <v>1.098901098901099E-2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2.1</v>
      </c>
      <c r="Y336" s="546">
        <f>IFERROR(IF(X336="",0,CEILING((X336/$H336),1)*$H336),"")</f>
        <v>2.1</v>
      </c>
      <c r="Z336" s="36">
        <f>IFERROR(IF(Y336=0,"",ROUNDUP(Y336/H336,0)*0.00651),"")</f>
        <v>6.5100000000000002E-3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2.34</v>
      </c>
      <c r="BN336" s="64">
        <f>IFERROR(Y336*I336/H336,"0")</f>
        <v>2.34</v>
      </c>
      <c r="BO336" s="64">
        <f>IFERROR(1/J336*(X336/H336),"0")</f>
        <v>5.4945054945054949E-3</v>
      </c>
      <c r="BP336" s="64">
        <f>IFERROR(1/J336*(Y336/H336),"0")</f>
        <v>5.4945054945054949E-3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2.9999999999999996</v>
      </c>
      <c r="Y337" s="547">
        <f>IFERROR(Y334/H334,"0")+IFERROR(Y335/H335,"0")+IFERROR(Y336/H336,"0")</f>
        <v>3</v>
      </c>
      <c r="Z337" s="547">
        <f>IFERROR(IF(Z334="",0,Z334),"0")+IFERROR(IF(Z335="",0,Z335),"0")+IFERROR(IF(Z336="",0,Z336),"0")</f>
        <v>1.9529999999999999E-2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6.2999999999999989</v>
      </c>
      <c r="Y338" s="547">
        <f>IFERROR(SUM(Y334:Y336),"0")</f>
        <v>6.3000000000000007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0</v>
      </c>
      <c r="Y342" s="546">
        <f t="shared" ref="Y342:Y348" si="37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0</v>
      </c>
      <c r="BN342" s="64">
        <f t="shared" ref="BN342:BN348" si="39">IFERROR(Y342*I342/H342,"0")</f>
        <v>0</v>
      </c>
      <c r="BO342" s="64">
        <f t="shared" ref="BO342:BO348" si="40">IFERROR(1/J342*(X342/H342),"0")</f>
        <v>0</v>
      </c>
      <c r="BP342" s="64">
        <f t="shared" ref="BP342:BP348" si="41">IFERROR(1/J342*(Y342/H342),"0")</f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45</v>
      </c>
      <c r="Y343" s="546">
        <f t="shared" si="37"/>
        <v>45</v>
      </c>
      <c r="Z343" s="36">
        <f>IFERROR(IF(Y343=0,"",ROUNDUP(Y343/H343,0)*0.02175),"")</f>
        <v>6.5250000000000002E-2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46.440000000000005</v>
      </c>
      <c r="BN343" s="64">
        <f t="shared" si="39"/>
        <v>46.440000000000005</v>
      </c>
      <c r="BO343" s="64">
        <f t="shared" si="40"/>
        <v>6.25E-2</v>
      </c>
      <c r="BP343" s="64">
        <f t="shared" si="41"/>
        <v>6.25E-2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105</v>
      </c>
      <c r="Y345" s="546">
        <f t="shared" si="37"/>
        <v>105</v>
      </c>
      <c r="Z345" s="36">
        <f>IFERROR(IF(Y345=0,"",ROUNDUP(Y345/H345,0)*0.02175),"")</f>
        <v>0.15225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108.36</v>
      </c>
      <c r="BN345" s="64">
        <f t="shared" si="39"/>
        <v>108.36</v>
      </c>
      <c r="BO345" s="64">
        <f t="shared" si="40"/>
        <v>0.14583333333333331</v>
      </c>
      <c r="BP345" s="64">
        <f t="shared" si="41"/>
        <v>0.14583333333333331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10</v>
      </c>
      <c r="Y349" s="547">
        <f>IFERROR(Y342/H342,"0")+IFERROR(Y343/H343,"0")+IFERROR(Y344/H344,"0")+IFERROR(Y345/H345,"0")+IFERROR(Y346/H346,"0")+IFERROR(Y347/H347,"0")+IFERROR(Y348/H348,"0")</f>
        <v>10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0.2175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150</v>
      </c>
      <c r="Y350" s="547">
        <f>IFERROR(SUM(Y342:Y348),"0")</f>
        <v>150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120</v>
      </c>
      <c r="Y352" s="546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123.84</v>
      </c>
      <c r="BN352" s="64">
        <f>IFERROR(Y352*I352/H352,"0")</f>
        <v>123.84</v>
      </c>
      <c r="BO352" s="64">
        <f>IFERROR(1/J352*(X352/H352),"0")</f>
        <v>0.16666666666666666</v>
      </c>
      <c r="BP352" s="64">
        <f>IFERROR(1/J352*(Y352/H352),"0")</f>
        <v>0.16666666666666666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8</v>
      </c>
      <c r="Y354" s="547">
        <f>IFERROR(Y352/H352,"0")+IFERROR(Y353/H353,"0")</f>
        <v>8</v>
      </c>
      <c r="Z354" s="547">
        <f>IFERROR(IF(Z352="",0,Z352),"0")+IFERROR(IF(Z353="",0,Z353),"0")</f>
        <v>0.17399999999999999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120</v>
      </c>
      <c r="Y355" s="547">
        <f>IFERROR(SUM(Y352:Y353),"0")</f>
        <v>120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0</v>
      </c>
      <c r="Y377" s="54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0</v>
      </c>
      <c r="Y379" s="547">
        <f>IFERROR(Y377/H377,"0")+IFERROR(Y378/H378,"0")</f>
        <v>0</v>
      </c>
      <c r="Z379" s="547">
        <f>IFERROR(IF(Z377="",0,Z377),"0")+IFERROR(IF(Z378="",0,Z378),"0")</f>
        <v>0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0</v>
      </c>
      <c r="Y380" s="547">
        <f>IFERROR(SUM(Y377:Y378),"0")</f>
        <v>0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10</v>
      </c>
      <c r="Y430" s="546">
        <f t="shared" ref="Y430:Y441" si="48">IFERROR(IF(X430="",0,CEILING((X430/$H430),1)*$H430),"")</f>
        <v>10.56</v>
      </c>
      <c r="Z430" s="36">
        <f t="shared" ref="Z430:Z436" si="49">IFERROR(IF(Y430=0,"",ROUNDUP(Y430/H430,0)*0.01196),"")</f>
        <v>2.392E-2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10.681818181818182</v>
      </c>
      <c r="BN430" s="64">
        <f t="shared" ref="BN430:BN441" si="51">IFERROR(Y430*I430/H430,"0")</f>
        <v>11.28</v>
      </c>
      <c r="BO430" s="64">
        <f t="shared" ref="BO430:BO441" si="52">IFERROR(1/J430*(X430/H430),"0")</f>
        <v>1.8210955710955712E-2</v>
      </c>
      <c r="BP430" s="64">
        <f t="shared" ref="BP430:BP441" si="53">IFERROR(1/J430*(Y430/H430),"0")</f>
        <v>1.9230769230769232E-2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0</v>
      </c>
      <c r="Y432" s="546">
        <f t="shared" si="48"/>
        <v>0</v>
      </c>
      <c r="Z432" s="36" t="str">
        <f t="shared" si="49"/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5</v>
      </c>
      <c r="Y435" s="546">
        <f t="shared" si="48"/>
        <v>5.28</v>
      </c>
      <c r="Z435" s="36">
        <f t="shared" si="49"/>
        <v>1.196E-2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5.3409090909090908</v>
      </c>
      <c r="BN435" s="64">
        <f t="shared" si="51"/>
        <v>5.64</v>
      </c>
      <c r="BO435" s="64">
        <f t="shared" si="52"/>
        <v>9.1054778554778559E-3</v>
      </c>
      <c r="BP435" s="64">
        <f t="shared" si="53"/>
        <v>9.6153846153846159E-3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2.8409090909090908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3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3.5880000000000002E-2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15</v>
      </c>
      <c r="Y443" s="547">
        <f>IFERROR(SUM(Y430:Y441),"0")</f>
        <v>15.84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60</v>
      </c>
      <c r="Y445" s="546">
        <f>IFERROR(IF(X445="",0,CEILING((X445/$H445),1)*$H445),"")</f>
        <v>63.36</v>
      </c>
      <c r="Z445" s="36">
        <f>IFERROR(IF(Y445=0,"",ROUNDUP(Y445/H445,0)*0.01196),"")</f>
        <v>0.14352000000000001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64.090909090909079</v>
      </c>
      <c r="BN445" s="64">
        <f>IFERROR(Y445*I445/H445,"0")</f>
        <v>67.679999999999993</v>
      </c>
      <c r="BO445" s="64">
        <f>IFERROR(1/J445*(X445/H445),"0")</f>
        <v>0.10926573426573427</v>
      </c>
      <c r="BP445" s="64">
        <f>IFERROR(1/J445*(Y445/H445),"0")</f>
        <v>0.11538461538461539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11.363636363636363</v>
      </c>
      <c r="Y448" s="547">
        <f>IFERROR(Y445/H445,"0")+IFERROR(Y446/H446,"0")+IFERROR(Y447/H447,"0")</f>
        <v>12</v>
      </c>
      <c r="Z448" s="547">
        <f>IFERROR(IF(Z445="",0,Z445),"0")+IFERROR(IF(Z446="",0,Z446),"0")+IFERROR(IF(Z447="",0,Z447),"0")</f>
        <v>0.14352000000000001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60</v>
      </c>
      <c r="Y449" s="547">
        <f>IFERROR(SUM(Y445:Y447),"0")</f>
        <v>63.36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0</v>
      </c>
      <c r="Y451" s="546">
        <f t="shared" ref="Y451:Y456" si="54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0</v>
      </c>
      <c r="BN451" s="64">
        <f t="shared" ref="BN451:BN456" si="56">IFERROR(Y451*I451/H451,"0")</f>
        <v>0</v>
      </c>
      <c r="BO451" s="64">
        <f t="shared" ref="BO451:BO456" si="57">IFERROR(1/J451*(X451/H451),"0")</f>
        <v>0</v>
      </c>
      <c r="BP451" s="64">
        <f t="shared" ref="BP451:BP456" si="58">IFERROR(1/J451*(Y451/H451),"0")</f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0</v>
      </c>
      <c r="Y452" s="546">
        <f t="shared" si="54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5</v>
      </c>
      <c r="Y453" s="546">
        <f t="shared" si="54"/>
        <v>5.28</v>
      </c>
      <c r="Z453" s="36">
        <f>IFERROR(IF(Y453=0,"",ROUNDUP(Y453/H453,0)*0.01196),"")</f>
        <v>1.196E-2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5.3409090909090908</v>
      </c>
      <c r="BN453" s="64">
        <f t="shared" si="56"/>
        <v>5.64</v>
      </c>
      <c r="BO453" s="64">
        <f t="shared" si="57"/>
        <v>9.1054778554778559E-3</v>
      </c>
      <c r="BP453" s="64">
        <f t="shared" si="58"/>
        <v>9.6153846153846159E-3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0.94696969696969691</v>
      </c>
      <c r="Y457" s="547">
        <f>IFERROR(Y451/H451,"0")+IFERROR(Y452/H452,"0")+IFERROR(Y453/H453,"0")+IFERROR(Y454/H454,"0")+IFERROR(Y455/H455,"0")+IFERROR(Y456/H456,"0")</f>
        <v>1</v>
      </c>
      <c r="Z457" s="547">
        <f>IFERROR(IF(Z451="",0,Z451),"0")+IFERROR(IF(Z452="",0,Z452),"0")+IFERROR(IF(Z453="",0,Z453),"0")+IFERROR(IF(Z454="",0,Z454),"0")+IFERROR(IF(Z455="",0,Z455),"0")+IFERROR(IF(Z456="",0,Z456),"0")</f>
        <v>1.196E-2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5</v>
      </c>
      <c r="Y458" s="547">
        <f>IFERROR(SUM(Y451:Y456),"0")</f>
        <v>5.28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60</v>
      </c>
      <c r="Y470" s="546">
        <f>IFERROR(IF(X470="",0,CEILING((X470/$H470),1)*$H470),"")</f>
        <v>60</v>
      </c>
      <c r="Z470" s="36">
        <f>IFERROR(IF(Y470=0,"",ROUNDUP(Y470/H470,0)*0.01898),"")</f>
        <v>9.4899999999999998E-2</v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62.175000000000004</v>
      </c>
      <c r="BN470" s="64">
        <f>IFERROR(Y470*I470/H470,"0")</f>
        <v>62.175000000000004</v>
      </c>
      <c r="BO470" s="64">
        <f>IFERROR(1/J470*(X470/H470),"0")</f>
        <v>7.8125E-2</v>
      </c>
      <c r="BP470" s="64">
        <f>IFERROR(1/J470*(Y470/H470),"0")</f>
        <v>7.8125E-2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5</v>
      </c>
      <c r="Y472" s="547">
        <f>IFERROR(Y468/H468,"0")+IFERROR(Y469/H469,"0")+IFERROR(Y470/H470,"0")+IFERROR(Y471/H471,"0")</f>
        <v>5</v>
      </c>
      <c r="Z472" s="547">
        <f>IFERROR(IF(Z468="",0,Z468),"0")+IFERROR(IF(Z469="",0,Z469),"0")+IFERROR(IF(Z470="",0,Z470),"0")+IFERROR(IF(Z471="",0,Z471),"0")</f>
        <v>9.4899999999999998E-2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60</v>
      </c>
      <c r="Y473" s="547">
        <f>IFERROR(SUM(Y468:Y471),"0")</f>
        <v>60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1683.7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1731.2799999999997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1765.1361113886107</v>
      </c>
      <c r="Y500" s="547">
        <f>IFERROR(SUM(BN22:BN496),"0")</f>
        <v>1815.222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3</v>
      </c>
      <c r="Y501" s="38">
        <f>ROUNDUP(SUM(BP22:BP496),0)</f>
        <v>3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1840.1361113886107</v>
      </c>
      <c r="Y502" s="547">
        <f>GrossWeightTotalR+PalletQtyTotalR*25</f>
        <v>1890.222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197.60996719330052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204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3.3182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0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410.4</v>
      </c>
      <c r="E509" s="46">
        <f>IFERROR(Y86*1,"0")+IFERROR(Y87*1,"0")+IFERROR(Y88*1,"0")+IFERROR(Y92*1,"0")+IFERROR(Y93*1,"0")+IFERROR(Y94*1,"0")+IFERROR(Y95*1,"0")</f>
        <v>64.8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13.5</v>
      </c>
      <c r="G509" s="46">
        <f>IFERROR(Y125*1,"0")+IFERROR(Y126*1,"0")+IFERROR(Y130*1,"0")+IFERROR(Y131*1,"0")+IFERROR(Y135*1,"0")+IFERROR(Y136*1,"0")</f>
        <v>6.4</v>
      </c>
      <c r="H509" s="46">
        <f>IFERROR(Y141*1,"0")+IFERROR(Y142*1,"0")+IFERROR(Y146*1,"0")+IFERROR(Y147*1,"0")+IFERROR(Y148*1,"0")</f>
        <v>9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39.600000000000009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54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712.8</v>
      </c>
      <c r="S509" s="46">
        <f>IFERROR(Y334*1,"0")+IFERROR(Y335*1,"0")+IFERROR(Y336*1,"0")</f>
        <v>6.3000000000000007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270</v>
      </c>
      <c r="U509" s="46">
        <f>IFERROR(Y367*1,"0")+IFERROR(Y368*1,"0")+IFERROR(Y369*1,"0")+IFERROR(Y373*1,"0")+IFERROR(Y377*1,"0")+IFERROR(Y378*1,"0")+IFERROR(Y382*1,"0")</f>
        <v>0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84.48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60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2025-10-13T08:31:15Z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