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788DEEE-BB5D-4C7C-9435-8E081EC3F5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Z229" i="1" s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Z414" i="1" s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Z254" i="1"/>
  <c r="BP250" i="1"/>
  <c r="BN250" i="1"/>
  <c r="Z250" i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262" i="1" l="1"/>
  <c r="Z369" i="1"/>
  <c r="Z316" i="1"/>
  <c r="Z310" i="1"/>
  <c r="Z269" i="1"/>
  <c r="Z245" i="1"/>
  <c r="Z43" i="1"/>
  <c r="Z31" i="1"/>
  <c r="Y502" i="1"/>
  <c r="Y499" i="1"/>
  <c r="Z441" i="1"/>
  <c r="Z456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<sst xmlns="http://schemas.openxmlformats.org/spreadsheetml/2006/main" count="2188" uniqueCount="796">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</sst>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245</v>
      </c>
      <c r="Y86" s="544">
        <f>IFERROR(IF(X86="",0,CEILING((X86/$H86),1)*$H86),"")</f>
        <v>248.4</v>
      </c>
      <c r="Z86" s="36">
        <f>IFERROR(IF(Y86=0,"",ROUNDUP(Y86/H86,0)*0.01898),"")</f>
        <v>0.43653999999999998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254.86805555555551</v>
      </c>
      <c r="BN86" s="64">
        <f>IFERROR(Y86*I86/H86,"0")</f>
        <v>258.40499999999997</v>
      </c>
      <c r="BO86" s="64">
        <f>IFERROR(1/J86*(X86/H86),"0")</f>
        <v>0.35445601851851849</v>
      </c>
      <c r="BP86" s="64">
        <f>IFERROR(1/J86*(Y86/H86),"0")</f>
        <v>0.359375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22.685185185185183</v>
      </c>
      <c r="Y89" s="545">
        <f>IFERROR(Y86/H86,"0")+IFERROR(Y87/H87,"0")+IFERROR(Y88/H88,"0")</f>
        <v>23</v>
      </c>
      <c r="Z89" s="545">
        <f>IFERROR(IF(Z86="",0,Z86),"0")+IFERROR(IF(Z87="",0,Z87),"0")+IFERROR(IF(Z88="",0,Z88),"0")</f>
        <v>0.43653999999999998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245</v>
      </c>
      <c r="Y90" s="545">
        <f>IFERROR(SUM(Y86:Y88),"0")</f>
        <v>248.4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222</v>
      </c>
      <c r="Y100" s="544">
        <f>IFERROR(IF(X100="",0,CEILING((X100/$H100),1)*$H100),"")</f>
        <v>226.8</v>
      </c>
      <c r="Z100" s="36">
        <f>IFERROR(IF(Y100=0,"",ROUNDUP(Y100/H100,0)*0.01898),"")</f>
        <v>0.39857999999999999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230.94166666666666</v>
      </c>
      <c r="BN100" s="64">
        <f>IFERROR(Y100*I100/H100,"0")</f>
        <v>235.93499999999997</v>
      </c>
      <c r="BO100" s="64">
        <f>IFERROR(1/J100*(X100/H100),"0")</f>
        <v>0.32118055555555552</v>
      </c>
      <c r="BP100" s="64">
        <f>IFERROR(1/J100*(Y100/H100),"0")</f>
        <v>0.328125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20.555555555555554</v>
      </c>
      <c r="Y104" s="545">
        <f>IFERROR(Y100/H100,"0")+IFERROR(Y101/H101,"0")+IFERROR(Y102/H102,"0")+IFERROR(Y103/H103,"0")</f>
        <v>21</v>
      </c>
      <c r="Z104" s="545">
        <f>IFERROR(IF(Z100="",0,Z100),"0")+IFERROR(IF(Z101="",0,Z101),"0")+IFERROR(IF(Z102="",0,Z102),"0")+IFERROR(IF(Z103="",0,Z103),"0")</f>
        <v>0.39857999999999999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222</v>
      </c>
      <c r="Y105" s="545">
        <f>IFERROR(SUM(Y100:Y103),"0")</f>
        <v>226.8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822</v>
      </c>
      <c r="Y341" s="544">
        <f t="shared" ref="Y341:Y347" si="32">IFERROR(IF(X341="",0,CEILING((X341/$H341),1)*$H341),"")</f>
        <v>825</v>
      </c>
      <c r="Z341" s="36">
        <f>IFERROR(IF(Y341=0,"",ROUNDUP(Y341/H341,0)*0.02175),"")</f>
        <v>1.1962499999999998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848.30399999999997</v>
      </c>
      <c r="BN341" s="64">
        <f t="shared" ref="BN341:BN347" si="34">IFERROR(Y341*I341/H341,"0")</f>
        <v>851.4</v>
      </c>
      <c r="BO341" s="64">
        <f t="shared" ref="BO341:BO347" si="35">IFERROR(1/J341*(X341/H341),"0")</f>
        <v>1.1416666666666666</v>
      </c>
      <c r="BP341" s="64">
        <f t="shared" ref="BP341:BP347" si="36">IFERROR(1/J341*(Y341/H341),"0")</f>
        <v>1.1458333333333333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0</v>
      </c>
      <c r="Y342" s="544">
        <f t="shared" si="32"/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0</v>
      </c>
      <c r="BN342" s="64">
        <f t="shared" si="34"/>
        <v>0</v>
      </c>
      <c r="BO342" s="64">
        <f t="shared" si="35"/>
        <v>0</v>
      </c>
      <c r="BP342" s="64">
        <f t="shared" si="36"/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261</v>
      </c>
      <c r="Y343" s="544">
        <f t="shared" si="32"/>
        <v>270</v>
      </c>
      <c r="Z343" s="36">
        <f>IFERROR(IF(Y343=0,"",ROUNDUP(Y343/H343,0)*0.02175),"")</f>
        <v>0.39149999999999996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269.35200000000003</v>
      </c>
      <c r="BN343" s="64">
        <f t="shared" si="34"/>
        <v>278.64000000000004</v>
      </c>
      <c r="BO343" s="64">
        <f t="shared" si="35"/>
        <v>0.36249999999999993</v>
      </c>
      <c r="BP343" s="64">
        <f t="shared" si="36"/>
        <v>0.375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634</v>
      </c>
      <c r="Y344" s="544">
        <f t="shared" si="32"/>
        <v>645</v>
      </c>
      <c r="Z344" s="36">
        <f>IFERROR(IF(Y344=0,"",ROUNDUP(Y344/H344,0)*0.02175),"")</f>
        <v>0.93524999999999991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654.28800000000001</v>
      </c>
      <c r="BN344" s="64">
        <f t="shared" si="34"/>
        <v>665.64</v>
      </c>
      <c r="BO344" s="64">
        <f t="shared" si="35"/>
        <v>0.88055555555555554</v>
      </c>
      <c r="BP344" s="64">
        <f t="shared" si="36"/>
        <v>0.89583333333333326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114.46666666666665</v>
      </c>
      <c r="Y348" s="545">
        <f>IFERROR(Y341/H341,"0")+IFERROR(Y342/H342,"0")+IFERROR(Y343/H343,"0")+IFERROR(Y344/H344,"0")+IFERROR(Y345/H345,"0")+IFERROR(Y346/H346,"0")+IFERROR(Y347/H347,"0")</f>
        <v>116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2.5229999999999997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1717</v>
      </c>
      <c r="Y349" s="545">
        <f>IFERROR(SUM(Y341:Y347),"0")</f>
        <v>1740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0</v>
      </c>
      <c r="Y351" s="54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0</v>
      </c>
      <c r="Y353" s="545">
        <f>IFERROR(Y351/H351,"0")+IFERROR(Y352/H352,"0")</f>
        <v>0</v>
      </c>
      <c r="Z353" s="545">
        <f>IFERROR(IF(Z351="",0,Z351),"0")+IFERROR(IF(Z352="",0,Z352),"0")</f>
        <v>0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0</v>
      </c>
      <c r="Y354" s="545">
        <f>IFERROR(SUM(Y351:Y352),"0")</f>
        <v>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618</v>
      </c>
      <c r="Y431" s="544">
        <f t="shared" si="43"/>
        <v>623.04000000000008</v>
      </c>
      <c r="Z431" s="36">
        <f t="shared" si="44"/>
        <v>1.4112800000000001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660.13636363636363</v>
      </c>
      <c r="BN431" s="64">
        <f t="shared" si="46"/>
        <v>665.52</v>
      </c>
      <c r="BO431" s="64">
        <f t="shared" si="47"/>
        <v>1.1254370629370629</v>
      </c>
      <c r="BP431" s="64">
        <f t="shared" si="48"/>
        <v>1.1346153846153848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832</v>
      </c>
      <c r="Y434" s="544">
        <f t="shared" si="43"/>
        <v>834.24</v>
      </c>
      <c r="Z434" s="36">
        <f t="shared" si="44"/>
        <v>1.88968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888.72727272727263</v>
      </c>
      <c r="BN434" s="64">
        <f t="shared" si="46"/>
        <v>891.11999999999989</v>
      </c>
      <c r="BO434" s="64">
        <f t="shared" si="47"/>
        <v>1.5151515151515151</v>
      </c>
      <c r="BP434" s="64">
        <f t="shared" si="48"/>
        <v>1.5192307692307694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274.62121212121212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276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3.3009599999999999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1450</v>
      </c>
      <c r="Y442" s="545">
        <f>IFERROR(SUM(Y429:Y440),"0")</f>
        <v>1457.2800000000002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571</v>
      </c>
      <c r="Y444" s="544">
        <f>IFERROR(IF(X444="",0,CEILING((X444/$H444),1)*$H444),"")</f>
        <v>575.52</v>
      </c>
      <c r="Z444" s="36">
        <f>IFERROR(IF(Y444=0,"",ROUNDUP(Y444/H444,0)*0.01196),"")</f>
        <v>1.3036399999999999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609.93181818181813</v>
      </c>
      <c r="BN444" s="64">
        <f>IFERROR(Y444*I444/H444,"0")</f>
        <v>614.75999999999988</v>
      </c>
      <c r="BO444" s="64">
        <f>IFERROR(1/J444*(X444/H444),"0")</f>
        <v>1.0398455710955712</v>
      </c>
      <c r="BP444" s="64">
        <f>IFERROR(1/J444*(Y444/H444),"0")</f>
        <v>1.0480769230769229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108.14393939393939</v>
      </c>
      <c r="Y447" s="545">
        <f>IFERROR(Y444/H444,"0")+IFERROR(Y445/H445,"0")+IFERROR(Y446/H446,"0")</f>
        <v>108.99999999999999</v>
      </c>
      <c r="Z447" s="545">
        <f>IFERROR(IF(Z444="",0,Z444),"0")+IFERROR(IF(Z445="",0,Z445),"0")+IFERROR(IF(Z446="",0,Z446),"0")</f>
        <v>1.3036399999999999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571</v>
      </c>
      <c r="Y448" s="545">
        <f>IFERROR(SUM(Y444:Y446),"0")</f>
        <v>575.52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190</v>
      </c>
      <c r="Y451" s="544">
        <f t="shared" si="49"/>
        <v>190.08</v>
      </c>
      <c r="Z451" s="36">
        <f>IFERROR(IF(Y451=0,"",ROUNDUP(Y451/H451,0)*0.01196),"")</f>
        <v>0.43056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202.95454545454544</v>
      </c>
      <c r="BN451" s="64">
        <f t="shared" si="51"/>
        <v>203.04000000000002</v>
      </c>
      <c r="BO451" s="64">
        <f t="shared" si="52"/>
        <v>0.34600815850815853</v>
      </c>
      <c r="BP451" s="64">
        <f t="shared" si="53"/>
        <v>0.34615384615384615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424</v>
      </c>
      <c r="Y452" s="544">
        <f t="shared" si="49"/>
        <v>427.68</v>
      </c>
      <c r="Z452" s="36">
        <f>IFERROR(IF(Y452=0,"",ROUNDUP(Y452/H452,0)*0.01196),"")</f>
        <v>0.96876000000000007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452.90909090909082</v>
      </c>
      <c r="BN452" s="64">
        <f t="shared" si="51"/>
        <v>456.83999999999992</v>
      </c>
      <c r="BO452" s="64">
        <f t="shared" si="52"/>
        <v>0.77214452214452212</v>
      </c>
      <c r="BP452" s="64">
        <f t="shared" si="53"/>
        <v>0.77884615384615385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116.28787878787878</v>
      </c>
      <c r="Y456" s="545">
        <f>IFERROR(Y450/H450,"0")+IFERROR(Y451/H451,"0")+IFERROR(Y452/H452,"0")+IFERROR(Y453/H453,"0")+IFERROR(Y454/H454,"0")+IFERROR(Y455/H455,"0")</f>
        <v>117</v>
      </c>
      <c r="Z456" s="545">
        <f>IFERROR(IF(Z450="",0,Z450),"0")+IFERROR(IF(Z451="",0,Z451),"0")+IFERROR(IF(Z452="",0,Z452),"0")+IFERROR(IF(Z453="",0,Z453),"0")+IFERROR(IF(Z454="",0,Z454),"0")+IFERROR(IF(Z455="",0,Z455),"0")</f>
        <v>1.3993200000000001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614</v>
      </c>
      <c r="Y457" s="545">
        <f>IFERROR(SUM(Y450:Y455),"0")</f>
        <v>617.76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4819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4865.76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5072.4128131313128</v>
      </c>
      <c r="Y499" s="545">
        <f>IFERROR(SUM(BN22:BN495),"0")</f>
        <v>5121.3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8</v>
      </c>
      <c r="Y500" s="38">
        <f>ROUNDUP(SUM(BP22:BP495),0)</f>
        <v>8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5272.4128131313128</v>
      </c>
      <c r="Y501" s="545">
        <f>GrossWeightTotalR+PalletQtyTotalR*25</f>
        <v>5321.3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656.76043771043771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662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9.3620399999999986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46">
        <f>IFERROR(Y86*1,"0")+IFERROR(Y87*1,"0")+IFERROR(Y88*1,"0")+IFERROR(Y92*1,"0")+IFERROR(Y93*1,"0")+IFERROR(Y94*1,"0")+IFERROR(Y95*1,"0")</f>
        <v>248.4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226.8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1740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2650.56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2025-10-13T08:09:26Z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