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Ост СЫР филиалы\"/>
    </mc:Choice>
  </mc:AlternateContent>
  <xr:revisionPtr revIDLastSave="0" documentId="13_ncr:1_{A72BB954-0396-4686-9B8D-095085DC7A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91029" refMode="R1C1"/>
</workbook>
</file>

<file path=xl/calcChain.xml><?xml version="1.0" encoding="utf-8"?>
<calcChain xmlns="http://schemas.openxmlformats.org/spreadsheetml/2006/main">
  <c r="P5" i="1" l="1"/>
  <c r="O43" i="1"/>
  <c r="T43" i="1" s="1"/>
  <c r="O42" i="1"/>
  <c r="S42" i="1" s="1"/>
  <c r="P36" i="1"/>
  <c r="AF36" i="1" s="1"/>
  <c r="AF13" i="1"/>
  <c r="AF31" i="1"/>
  <c r="P30" i="1"/>
  <c r="AF30" i="1" s="1"/>
  <c r="AF29" i="1"/>
  <c r="AF20" i="1"/>
  <c r="AF18" i="1"/>
  <c r="AF16" i="1"/>
  <c r="AF7" i="1"/>
  <c r="O7" i="1"/>
  <c r="S7" i="1" s="1"/>
  <c r="O8" i="1"/>
  <c r="S8" i="1" s="1"/>
  <c r="O9" i="1"/>
  <c r="S9" i="1" s="1"/>
  <c r="O10" i="1"/>
  <c r="S10" i="1" s="1"/>
  <c r="O11" i="1"/>
  <c r="S11" i="1" s="1"/>
  <c r="O14" i="1"/>
  <c r="S14" i="1" s="1"/>
  <c r="O12" i="1"/>
  <c r="O13" i="1"/>
  <c r="S13" i="1" s="1"/>
  <c r="O15" i="1"/>
  <c r="O16" i="1"/>
  <c r="O17" i="1"/>
  <c r="S17" i="1" s="1"/>
  <c r="O18" i="1"/>
  <c r="O19" i="1"/>
  <c r="O20" i="1"/>
  <c r="O21" i="1"/>
  <c r="S21" i="1" s="1"/>
  <c r="O22" i="1"/>
  <c r="S22" i="1" s="1"/>
  <c r="O24" i="1"/>
  <c r="S24" i="1" s="1"/>
  <c r="O26" i="1"/>
  <c r="S26" i="1" s="1"/>
  <c r="O34" i="1"/>
  <c r="S34" i="1" s="1"/>
  <c r="O28" i="1"/>
  <c r="P28" i="1" s="1"/>
  <c r="AF28" i="1" s="1"/>
  <c r="O29" i="1"/>
  <c r="O30" i="1"/>
  <c r="O31" i="1"/>
  <c r="O23" i="1"/>
  <c r="S23" i="1" s="1"/>
  <c r="O25" i="1"/>
  <c r="S25" i="1" s="1"/>
  <c r="O27" i="1"/>
  <c r="S27" i="1" s="1"/>
  <c r="O32" i="1"/>
  <c r="S32" i="1" s="1"/>
  <c r="O33" i="1"/>
  <c r="S33" i="1" s="1"/>
  <c r="O35" i="1"/>
  <c r="P35" i="1" s="1"/>
  <c r="AF35" i="1" s="1"/>
  <c r="O36" i="1"/>
  <c r="O37" i="1"/>
  <c r="P37" i="1" s="1"/>
  <c r="AF37" i="1" s="1"/>
  <c r="O38" i="1"/>
  <c r="S38" i="1" s="1"/>
  <c r="O39" i="1"/>
  <c r="P39" i="1" s="1"/>
  <c r="AF39" i="1" s="1"/>
  <c r="O40" i="1"/>
  <c r="S40" i="1" s="1"/>
  <c r="O6" i="1"/>
  <c r="T6" i="1" s="1"/>
  <c r="AF40" i="1"/>
  <c r="K40" i="1"/>
  <c r="K39" i="1"/>
  <c r="AF38" i="1"/>
  <c r="K38" i="1"/>
  <c r="K37" i="1"/>
  <c r="K36" i="1"/>
  <c r="K35" i="1"/>
  <c r="AF33" i="1"/>
  <c r="K33" i="1"/>
  <c r="AF32" i="1"/>
  <c r="K32" i="1"/>
  <c r="K27" i="1"/>
  <c r="K25" i="1"/>
  <c r="K23" i="1"/>
  <c r="K31" i="1"/>
  <c r="K30" i="1"/>
  <c r="K29" i="1"/>
  <c r="K28" i="1"/>
  <c r="K34" i="1"/>
  <c r="AF26" i="1"/>
  <c r="K26" i="1"/>
  <c r="AF24" i="1"/>
  <c r="K24" i="1"/>
  <c r="AF22" i="1"/>
  <c r="K22" i="1"/>
  <c r="AF21" i="1"/>
  <c r="K21" i="1"/>
  <c r="K20" i="1"/>
  <c r="K19" i="1"/>
  <c r="K18" i="1"/>
  <c r="AF17" i="1"/>
  <c r="K17" i="1"/>
  <c r="K16" i="1"/>
  <c r="K15" i="1"/>
  <c r="K13" i="1"/>
  <c r="K12" i="1"/>
  <c r="K14" i="1"/>
  <c r="AF11" i="1"/>
  <c r="K11" i="1"/>
  <c r="AF10" i="1"/>
  <c r="K10" i="1"/>
  <c r="K43" i="1"/>
  <c r="K42" i="1"/>
  <c r="K9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3" i="1" l="1"/>
  <c r="P12" i="1"/>
  <c r="AF12" i="1" s="1"/>
  <c r="S30" i="1"/>
  <c r="P19" i="1"/>
  <c r="AF19" i="1" s="1"/>
  <c r="P15" i="1"/>
  <c r="AF15" i="1" s="1"/>
  <c r="T42" i="1"/>
  <c r="S36" i="1"/>
  <c r="S28" i="1"/>
  <c r="S39" i="1"/>
  <c r="S37" i="1"/>
  <c r="S35" i="1"/>
  <c r="S31" i="1"/>
  <c r="S29" i="1"/>
  <c r="S20" i="1"/>
  <c r="S18" i="1"/>
  <c r="S16" i="1"/>
  <c r="T22" i="1"/>
  <c r="T31" i="1"/>
  <c r="T13" i="1"/>
  <c r="T39" i="1"/>
  <c r="T32" i="1"/>
  <c r="T18" i="1"/>
  <c r="T10" i="1"/>
  <c r="S6" i="1"/>
  <c r="T38" i="1"/>
  <c r="T35" i="1"/>
  <c r="T25" i="1"/>
  <c r="T29" i="1"/>
  <c r="T26" i="1"/>
  <c r="T20" i="1"/>
  <c r="T16" i="1"/>
  <c r="T14" i="1"/>
  <c r="T7" i="1"/>
  <c r="T40" i="1"/>
  <c r="T37" i="1"/>
  <c r="T36" i="1"/>
  <c r="T33" i="1"/>
  <c r="T27" i="1"/>
  <c r="T23" i="1"/>
  <c r="T30" i="1"/>
  <c r="T28" i="1"/>
  <c r="T34" i="1"/>
  <c r="T24" i="1"/>
  <c r="T21" i="1"/>
  <c r="T19" i="1"/>
  <c r="T17" i="1"/>
  <c r="T15" i="1"/>
  <c r="T12" i="1"/>
  <c r="T11" i="1"/>
  <c r="T9" i="1"/>
  <c r="T8" i="1"/>
  <c r="K5" i="1"/>
  <c r="O5" i="1"/>
  <c r="S19" i="1" l="1"/>
  <c r="AF5" i="1"/>
  <c r="S12" i="1"/>
  <c r="S15" i="1"/>
</calcChain>
</file>

<file path=xl/sharedStrings.xml><?xml version="1.0" encoding="utf-8"?>
<sst xmlns="http://schemas.openxmlformats.org/spreadsheetml/2006/main" count="146" uniqueCount="83">
  <si>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</si>
  <si>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</si>
  <si>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</si>
  <si>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</si>
  <si>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</si>
  <si>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</si>
  <si>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</si>
  <si>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</si>
  <si>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</si>
  <si>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</si>
  <si>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</si>
  <si>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</si>
  <si>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</si>
  <si>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</si>
  <si>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</si>
  <si>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</si>
  <si>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</si>
  <si>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</si>
  <si>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</si>
  <si>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</si>
  <si>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</si>
  <si>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</si>
  <si>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</si>
  <si>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</si>
  <si>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</si>
  <si>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</si>
  <si>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</si>
  <si>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</si>
  <si>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</si>
  <si>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</si>
  <si>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</si>
  <si>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</si>
  <si>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</si>
  <si>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</si>
  <si>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</si>
  <si>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</si>
  <si>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</si>
  <si>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</si>
  <si>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</si>
  <si>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не в матрице</t>
  </si>
  <si>
    <t>Cыр Перлини копченый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</si>
  <si>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</si>
  <si>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</si>
  <si>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</si>
  <si>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</si>
  <si>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</si>
  <si>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</si>
  <si>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</si>
  <si>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</si>
  <si>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</si>
  <si>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</si>
  <si>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</si>
  <si>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</si>
  <si>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</si>
  <si>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</si>
  <si>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</si>
  <si>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</si>
  <si>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</si>
  <si>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</si>
  <si>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</si>
  <si>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</si>
  <si>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</si>
  <si>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</si>
  <si>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</si>
  <si>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</si>
  <si>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</si>
  <si>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</si>
  <si>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</si>
  <si>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</si>
  <si>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</si>
  <si>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</si>
  <si>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</si>
  <si>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</si>
  <si>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</si>
  <si>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</si>
  <si>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</si>
  <si>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</si>
  <si>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</si>
  <si>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</si>
  <si>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</si>
  <si>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17,02,25 завод не отгрузил</t>
    </r>
  </si>
  <si>
    <t>заказ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</si>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</sst>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8" sqref="R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0.425781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81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2649.3139999999994</v>
      </c>
      <c r="F5" s="4">
        <f>SUM(F6:F494)</f>
        <v>10316.962</v>
      </c>
      <c r="G5" s="7"/>
      <c r="H5" s="1"/>
      <c r="I5" s="1"/>
      <c r="J5" s="4">
        <f t="shared" ref="J5:Q5" si="0">SUM(J6:J494)</f>
        <v>2721.8</v>
      </c>
      <c r="K5" s="4">
        <f t="shared" si="0"/>
        <v>-72.486000000000018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529.86279999999999</v>
      </c>
      <c r="P5" s="4">
        <f>SUM(P6:P40)</f>
        <v>1525</v>
      </c>
      <c r="Q5" s="4">
        <f t="shared" si="0"/>
        <v>0</v>
      </c>
      <c r="R5" s="1"/>
      <c r="S5" s="1"/>
      <c r="T5" s="1"/>
      <c r="U5" s="4">
        <f t="shared" ref="U5:AD5" si="1">SUM(U6:U494)</f>
        <v>522.87240000000008</v>
      </c>
      <c r="V5" s="4">
        <f t="shared" si="1"/>
        <v>564.99720000000002</v>
      </c>
      <c r="W5" s="4">
        <f t="shared" si="1"/>
        <v>655.57540000000006</v>
      </c>
      <c r="X5" s="4">
        <f t="shared" si="1"/>
        <v>846.90340000000003</v>
      </c>
      <c r="Y5" s="4">
        <f t="shared" si="1"/>
        <v>703.77199999999993</v>
      </c>
      <c r="Z5" s="4">
        <f t="shared" si="1"/>
        <v>717.73980000000006</v>
      </c>
      <c r="AA5" s="4">
        <f t="shared" si="1"/>
        <v>711.53520000000003</v>
      </c>
      <c r="AB5" s="4">
        <f t="shared" si="1"/>
        <v>770.22679999999991</v>
      </c>
      <c r="AC5" s="4">
        <f t="shared" si="1"/>
        <v>804.48880000000008</v>
      </c>
      <c r="AD5" s="4">
        <f t="shared" si="1"/>
        <v>793.36079999999993</v>
      </c>
      <c r="AE5" s="1"/>
      <c r="AF5" s="4">
        <f>SUM(AF6:AF494)</f>
        <v>178.64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44</v>
      </c>
      <c r="D6" s="1"/>
      <c r="E6" s="1">
        <v>8</v>
      </c>
      <c r="F6" s="1">
        <v>34</v>
      </c>
      <c r="G6" s="7">
        <v>0.14000000000000001</v>
      </c>
      <c r="H6" s="1">
        <v>180</v>
      </c>
      <c r="I6" s="1">
        <v>9988421</v>
      </c>
      <c r="J6" s="1">
        <v>8</v>
      </c>
      <c r="K6" s="1">
        <f t="shared" ref="K6:K40" si="2">E6-J6</f>
        <v>0</v>
      </c>
      <c r="L6" s="1"/>
      <c r="M6" s="1"/>
      <c r="N6" s="1"/>
      <c r="O6" s="1">
        <f>E6/5</f>
        <v>1.6</v>
      </c>
      <c r="P6" s="5"/>
      <c r="Q6" s="5"/>
      <c r="R6" s="1"/>
      <c r="S6" s="1">
        <f>(F6+P6)/O6</f>
        <v>21.25</v>
      </c>
      <c r="T6" s="1">
        <f>F6/O6</f>
        <v>21.25</v>
      </c>
      <c r="U6" s="1">
        <v>2.4</v>
      </c>
      <c r="V6" s="1">
        <v>2</v>
      </c>
      <c r="W6" s="1">
        <v>2.8</v>
      </c>
      <c r="X6" s="1">
        <v>1.6</v>
      </c>
      <c r="Y6" s="1">
        <v>3.6</v>
      </c>
      <c r="Z6" s="1">
        <v>2.2000000000000002</v>
      </c>
      <c r="AA6" s="1">
        <v>1</v>
      </c>
      <c r="AB6" s="1">
        <v>5</v>
      </c>
      <c r="AC6" s="1">
        <v>1.2</v>
      </c>
      <c r="AD6" s="1">
        <v>1.8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223</v>
      </c>
      <c r="D7" s="1"/>
      <c r="E7" s="1">
        <v>32</v>
      </c>
      <c r="F7" s="1">
        <v>187</v>
      </c>
      <c r="G7" s="7">
        <v>0.18</v>
      </c>
      <c r="H7" s="1">
        <v>270</v>
      </c>
      <c r="I7" s="1">
        <v>9988438</v>
      </c>
      <c r="J7" s="1">
        <v>32</v>
      </c>
      <c r="K7" s="1">
        <f t="shared" si="2"/>
        <v>0</v>
      </c>
      <c r="L7" s="1"/>
      <c r="M7" s="1"/>
      <c r="N7" s="1"/>
      <c r="O7" s="1">
        <f t="shared" ref="O7:O40" si="3">E7/5</f>
        <v>6.4</v>
      </c>
      <c r="P7" s="5"/>
      <c r="Q7" s="5"/>
      <c r="R7" s="1"/>
      <c r="S7" s="1">
        <f t="shared" ref="S7:S40" si="4">(F7+P7)/O7</f>
        <v>29.21875</v>
      </c>
      <c r="T7" s="1">
        <f t="shared" ref="T7:T40" si="5">F7/O7</f>
        <v>29.21875</v>
      </c>
      <c r="U7" s="1">
        <v>4.2</v>
      </c>
      <c r="V7" s="1">
        <v>3.8</v>
      </c>
      <c r="W7" s="1">
        <v>11</v>
      </c>
      <c r="X7" s="1">
        <v>6.6</v>
      </c>
      <c r="Y7" s="1">
        <v>9.1999999999999993</v>
      </c>
      <c r="Z7" s="1">
        <v>9.1999999999999993</v>
      </c>
      <c r="AA7" s="1">
        <v>7.6</v>
      </c>
      <c r="AB7" s="1">
        <v>5.4</v>
      </c>
      <c r="AC7" s="1">
        <v>9.4</v>
      </c>
      <c r="AD7" s="1">
        <v>10.8</v>
      </c>
      <c r="AE7" s="27" t="s">
        <v>37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174</v>
      </c>
      <c r="D8" s="1"/>
      <c r="E8" s="1">
        <v>32</v>
      </c>
      <c r="F8" s="1">
        <v>139</v>
      </c>
      <c r="G8" s="7">
        <v>0.18</v>
      </c>
      <c r="H8" s="1">
        <v>270</v>
      </c>
      <c r="I8" s="1">
        <v>9988445</v>
      </c>
      <c r="J8" s="1">
        <v>32</v>
      </c>
      <c r="K8" s="1">
        <f t="shared" si="2"/>
        <v>0</v>
      </c>
      <c r="L8" s="1"/>
      <c r="M8" s="1"/>
      <c r="N8" s="1"/>
      <c r="O8" s="1">
        <f t="shared" si="3"/>
        <v>6.4</v>
      </c>
      <c r="P8" s="5"/>
      <c r="Q8" s="5"/>
      <c r="R8" s="1"/>
      <c r="S8" s="1">
        <f t="shared" si="4"/>
        <v>21.71875</v>
      </c>
      <c r="T8" s="1">
        <f t="shared" si="5"/>
        <v>21.71875</v>
      </c>
      <c r="U8" s="1">
        <v>4</v>
      </c>
      <c r="V8" s="1">
        <v>1.8</v>
      </c>
      <c r="W8" s="1">
        <v>8.4</v>
      </c>
      <c r="X8" s="1">
        <v>6.6</v>
      </c>
      <c r="Y8" s="1">
        <v>7.8</v>
      </c>
      <c r="Z8" s="1">
        <v>7.6</v>
      </c>
      <c r="AA8" s="1">
        <v>5</v>
      </c>
      <c r="AB8" s="1">
        <v>5.8</v>
      </c>
      <c r="AC8" s="1">
        <v>8.8000000000000007</v>
      </c>
      <c r="AD8" s="1">
        <v>8.8000000000000007</v>
      </c>
      <c r="AE8" s="28" t="s">
        <v>77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40</v>
      </c>
      <c r="B9" s="12" t="s">
        <v>35</v>
      </c>
      <c r="C9" s="12">
        <v>4</v>
      </c>
      <c r="D9" s="12"/>
      <c r="E9" s="12">
        <v>4</v>
      </c>
      <c r="F9" s="12"/>
      <c r="G9" s="13">
        <v>0</v>
      </c>
      <c r="H9" s="12" t="e">
        <v>#N/A</v>
      </c>
      <c r="I9" s="12" t="s">
        <v>39</v>
      </c>
      <c r="J9" s="12">
        <v>6</v>
      </c>
      <c r="K9" s="12">
        <f t="shared" si="2"/>
        <v>-2</v>
      </c>
      <c r="L9" s="12"/>
      <c r="M9" s="12"/>
      <c r="N9" s="12"/>
      <c r="O9" s="12">
        <f t="shared" si="3"/>
        <v>0.8</v>
      </c>
      <c r="P9" s="14"/>
      <c r="Q9" s="14"/>
      <c r="R9" s="12"/>
      <c r="S9" s="12">
        <f t="shared" si="4"/>
        <v>0</v>
      </c>
      <c r="T9" s="12">
        <f t="shared" si="5"/>
        <v>0</v>
      </c>
      <c r="U9" s="12">
        <v>0.8</v>
      </c>
      <c r="V9" s="12">
        <v>4.2</v>
      </c>
      <c r="W9" s="12">
        <v>0.6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123</v>
      </c>
      <c r="D10" s="1"/>
      <c r="E10" s="1">
        <v>20</v>
      </c>
      <c r="F10" s="1">
        <v>103</v>
      </c>
      <c r="G10" s="7">
        <v>0.4</v>
      </c>
      <c r="H10" s="1">
        <v>270</v>
      </c>
      <c r="I10" s="1">
        <v>9988452</v>
      </c>
      <c r="J10" s="1">
        <v>20</v>
      </c>
      <c r="K10" s="1">
        <f t="shared" si="2"/>
        <v>0</v>
      </c>
      <c r="L10" s="1"/>
      <c r="M10" s="1"/>
      <c r="N10" s="1"/>
      <c r="O10" s="1">
        <f t="shared" si="3"/>
        <v>4</v>
      </c>
      <c r="P10" s="5"/>
      <c r="Q10" s="5"/>
      <c r="R10" s="1"/>
      <c r="S10" s="1">
        <f t="shared" si="4"/>
        <v>25.75</v>
      </c>
      <c r="T10" s="1">
        <f t="shared" si="5"/>
        <v>25.75</v>
      </c>
      <c r="U10" s="1">
        <v>1.8</v>
      </c>
      <c r="V10" s="1">
        <v>1.6</v>
      </c>
      <c r="W10" s="1">
        <v>4.2</v>
      </c>
      <c r="X10" s="1">
        <v>6.4</v>
      </c>
      <c r="Y10" s="1">
        <v>3.2</v>
      </c>
      <c r="Z10" s="1">
        <v>0.4</v>
      </c>
      <c r="AA10" s="1">
        <v>7</v>
      </c>
      <c r="AB10" s="1">
        <v>9.1999999999999993</v>
      </c>
      <c r="AC10" s="1">
        <v>0.6</v>
      </c>
      <c r="AD10" s="1">
        <v>0.4</v>
      </c>
      <c r="AE10" s="27" t="s">
        <v>37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35</v>
      </c>
      <c r="C11" s="1">
        <v>86</v>
      </c>
      <c r="D11" s="1"/>
      <c r="E11" s="1"/>
      <c r="F11" s="1">
        <v>86</v>
      </c>
      <c r="G11" s="7">
        <v>0.4</v>
      </c>
      <c r="H11" s="1">
        <v>270</v>
      </c>
      <c r="I11" s="1">
        <v>9988476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0.4</v>
      </c>
      <c r="W11" s="1">
        <v>1.2</v>
      </c>
      <c r="X11" s="1">
        <v>1</v>
      </c>
      <c r="Y11" s="1">
        <v>0.4</v>
      </c>
      <c r="Z11" s="1">
        <v>0.6</v>
      </c>
      <c r="AA11" s="1">
        <v>4.8</v>
      </c>
      <c r="AB11" s="1">
        <v>4.8</v>
      </c>
      <c r="AC11" s="1">
        <v>0.8</v>
      </c>
      <c r="AD11" s="1">
        <v>0</v>
      </c>
      <c r="AE11" s="27" t="s">
        <v>37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.75" thickBot="1" x14ac:dyDescent="0.3">
      <c r="A12" s="1" t="s">
        <v>48</v>
      </c>
      <c r="B12" s="1" t="s">
        <v>35</v>
      </c>
      <c r="C12" s="1">
        <v>194</v>
      </c>
      <c r="D12" s="1">
        <v>5</v>
      </c>
      <c r="E12" s="1">
        <v>47</v>
      </c>
      <c r="F12" s="1">
        <v>145</v>
      </c>
      <c r="G12" s="7">
        <v>0.18</v>
      </c>
      <c r="H12" s="1">
        <v>150</v>
      </c>
      <c r="I12" s="1">
        <v>5034819</v>
      </c>
      <c r="J12" s="1">
        <v>49</v>
      </c>
      <c r="K12" s="1">
        <f t="shared" si="2"/>
        <v>-2</v>
      </c>
      <c r="L12" s="1"/>
      <c r="M12" s="1"/>
      <c r="N12" s="1"/>
      <c r="O12" s="1">
        <f t="shared" si="3"/>
        <v>9.4</v>
      </c>
      <c r="P12" s="5">
        <f t="shared" ref="P12" si="6">20*O12-F12</f>
        <v>43</v>
      </c>
      <c r="Q12" s="5"/>
      <c r="R12" s="1"/>
      <c r="S12" s="1">
        <f t="shared" si="4"/>
        <v>20</v>
      </c>
      <c r="T12" s="1">
        <f t="shared" si="5"/>
        <v>15.425531914893616</v>
      </c>
      <c r="U12" s="1">
        <v>10.6</v>
      </c>
      <c r="V12" s="1">
        <v>2.4</v>
      </c>
      <c r="W12" s="1">
        <v>-1.2</v>
      </c>
      <c r="X12" s="1">
        <v>10.6</v>
      </c>
      <c r="Y12" s="1">
        <v>5.8</v>
      </c>
      <c r="Z12" s="1">
        <v>12.6</v>
      </c>
      <c r="AA12" s="1">
        <v>9</v>
      </c>
      <c r="AB12" s="1">
        <v>14.4</v>
      </c>
      <c r="AC12" s="1">
        <v>13.6</v>
      </c>
      <c r="AD12" s="1">
        <v>15.6</v>
      </c>
      <c r="AE12" s="1" t="s">
        <v>49</v>
      </c>
      <c r="AF12" s="1">
        <f t="shared" ref="AF12:AF26" si="7">G12*P12</f>
        <v>7.7399999999999993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8" t="s">
        <v>50</v>
      </c>
      <c r="B13" s="19" t="s">
        <v>46</v>
      </c>
      <c r="C13" s="19"/>
      <c r="D13" s="19"/>
      <c r="E13" s="19"/>
      <c r="F13" s="20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24" t="s">
        <v>45</v>
      </c>
      <c r="B14" s="25" t="s">
        <v>46</v>
      </c>
      <c r="C14" s="25">
        <v>194.36</v>
      </c>
      <c r="D14" s="25"/>
      <c r="E14" s="25"/>
      <c r="F14" s="26">
        <v>194.36</v>
      </c>
      <c r="G14" s="13">
        <v>0</v>
      </c>
      <c r="H14" s="12" t="e">
        <v>#N/A</v>
      </c>
      <c r="I14" s="12" t="s">
        <v>47</v>
      </c>
      <c r="J14" s="12"/>
      <c r="K14" s="12">
        <f>E14-J14</f>
        <v>0</v>
      </c>
      <c r="L14" s="12"/>
      <c r="M14" s="12"/>
      <c r="N14" s="12"/>
      <c r="O14" s="12">
        <f>E14/5</f>
        <v>0</v>
      </c>
      <c r="P14" s="14"/>
      <c r="Q14" s="14"/>
      <c r="R14" s="12"/>
      <c r="S14" s="12" t="e">
        <f>(F14+P14)/O14</f>
        <v>#DIV/0!</v>
      </c>
      <c r="T14" s="12" t="e">
        <f>F14/O14</f>
        <v>#DIV/0!</v>
      </c>
      <c r="U14" s="12">
        <v>0.97599999999999998</v>
      </c>
      <c r="V14" s="12">
        <v>0</v>
      </c>
      <c r="W14" s="12">
        <v>0.50800000000000001</v>
      </c>
      <c r="X14" s="12">
        <v>0</v>
      </c>
      <c r="Y14" s="12">
        <v>0.5</v>
      </c>
      <c r="Z14" s="12">
        <v>0.90800000000000003</v>
      </c>
      <c r="AA14" s="12">
        <v>0.96</v>
      </c>
      <c r="AB14" s="12">
        <v>0.98199999999999998</v>
      </c>
      <c r="AC14" s="12">
        <v>0</v>
      </c>
      <c r="AD14" s="12">
        <v>0</v>
      </c>
      <c r="AE14" s="27" t="s">
        <v>37</v>
      </c>
      <c r="AF14" s="1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35</v>
      </c>
      <c r="C15" s="1">
        <v>144</v>
      </c>
      <c r="D15" s="1">
        <v>8</v>
      </c>
      <c r="E15" s="1">
        <v>53</v>
      </c>
      <c r="F15" s="1">
        <v>85</v>
      </c>
      <c r="G15" s="7">
        <v>0.1</v>
      </c>
      <c r="H15" s="1">
        <v>90</v>
      </c>
      <c r="I15" s="1">
        <v>8444163</v>
      </c>
      <c r="J15" s="1">
        <v>64</v>
      </c>
      <c r="K15" s="1">
        <f t="shared" si="2"/>
        <v>-11</v>
      </c>
      <c r="L15" s="1"/>
      <c r="M15" s="1"/>
      <c r="N15" s="1"/>
      <c r="O15" s="1">
        <f t="shared" si="3"/>
        <v>10.6</v>
      </c>
      <c r="P15" s="5">
        <f>18*O15-F15</f>
        <v>105.79999999999998</v>
      </c>
      <c r="Q15" s="5"/>
      <c r="R15" s="1"/>
      <c r="S15" s="1">
        <f t="shared" si="4"/>
        <v>18</v>
      </c>
      <c r="T15" s="1">
        <f t="shared" si="5"/>
        <v>8.018867924528303</v>
      </c>
      <c r="U15" s="1">
        <v>9.8000000000000007</v>
      </c>
      <c r="V15" s="1">
        <v>5.6</v>
      </c>
      <c r="W15" s="1">
        <v>7.6</v>
      </c>
      <c r="X15" s="1">
        <v>11</v>
      </c>
      <c r="Y15" s="1">
        <v>16.2</v>
      </c>
      <c r="Z15" s="1">
        <v>7.6</v>
      </c>
      <c r="AA15" s="1">
        <v>9.6</v>
      </c>
      <c r="AB15" s="1">
        <v>12.8</v>
      </c>
      <c r="AC15" s="1">
        <v>24.4</v>
      </c>
      <c r="AD15" s="1">
        <v>6.6</v>
      </c>
      <c r="AE15" s="1"/>
      <c r="AF15" s="1">
        <f t="shared" si="7"/>
        <v>10.579999999999998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35</v>
      </c>
      <c r="C16" s="1">
        <v>725</v>
      </c>
      <c r="D16" s="1">
        <v>3</v>
      </c>
      <c r="E16" s="1">
        <v>113</v>
      </c>
      <c r="F16" s="1">
        <v>604</v>
      </c>
      <c r="G16" s="7">
        <v>0.18</v>
      </c>
      <c r="H16" s="1">
        <v>150</v>
      </c>
      <c r="I16" s="1">
        <v>5038411</v>
      </c>
      <c r="J16" s="1">
        <v>114</v>
      </c>
      <c r="K16" s="1">
        <f t="shared" si="2"/>
        <v>-1</v>
      </c>
      <c r="L16" s="1"/>
      <c r="M16" s="1"/>
      <c r="N16" s="1"/>
      <c r="O16" s="1">
        <f t="shared" si="3"/>
        <v>22.6</v>
      </c>
      <c r="P16" s="5"/>
      <c r="Q16" s="5"/>
      <c r="R16" s="1"/>
      <c r="S16" s="1">
        <f t="shared" si="4"/>
        <v>26.725663716814157</v>
      </c>
      <c r="T16" s="1">
        <f t="shared" si="5"/>
        <v>26.725663716814157</v>
      </c>
      <c r="U16" s="1">
        <v>25.4</v>
      </c>
      <c r="V16" s="1">
        <v>26.4</v>
      </c>
      <c r="W16" s="1">
        <v>40.6</v>
      </c>
      <c r="X16" s="1">
        <v>36.4</v>
      </c>
      <c r="Y16" s="1">
        <v>26</v>
      </c>
      <c r="Z16" s="1">
        <v>31.8</v>
      </c>
      <c r="AA16" s="1">
        <v>27.2</v>
      </c>
      <c r="AB16" s="1">
        <v>39.6</v>
      </c>
      <c r="AC16" s="1">
        <v>30.4</v>
      </c>
      <c r="AD16" s="1">
        <v>47</v>
      </c>
      <c r="AE16" s="27" t="s">
        <v>37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35</v>
      </c>
      <c r="C17" s="1">
        <v>538</v>
      </c>
      <c r="D17" s="1">
        <v>2</v>
      </c>
      <c r="E17" s="1">
        <v>102</v>
      </c>
      <c r="F17" s="1">
        <v>424</v>
      </c>
      <c r="G17" s="7">
        <v>0.18</v>
      </c>
      <c r="H17" s="1">
        <v>150</v>
      </c>
      <c r="I17" s="1">
        <v>5038459</v>
      </c>
      <c r="J17" s="1">
        <v>107</v>
      </c>
      <c r="K17" s="1">
        <f t="shared" si="2"/>
        <v>-5</v>
      </c>
      <c r="L17" s="1"/>
      <c r="M17" s="1"/>
      <c r="N17" s="1"/>
      <c r="O17" s="1">
        <f t="shared" si="3"/>
        <v>20.399999999999999</v>
      </c>
      <c r="P17" s="5"/>
      <c r="Q17" s="5"/>
      <c r="R17" s="1"/>
      <c r="S17" s="1">
        <f t="shared" si="4"/>
        <v>20.784313725490197</v>
      </c>
      <c r="T17" s="1">
        <f t="shared" si="5"/>
        <v>20.784313725490197</v>
      </c>
      <c r="U17" s="1">
        <v>22.8</v>
      </c>
      <c r="V17" s="1">
        <v>30</v>
      </c>
      <c r="W17" s="1">
        <v>31.8</v>
      </c>
      <c r="X17" s="1">
        <v>28</v>
      </c>
      <c r="Y17" s="1">
        <v>28.8</v>
      </c>
      <c r="Z17" s="1">
        <v>41.6</v>
      </c>
      <c r="AA17" s="1">
        <v>38.6</v>
      </c>
      <c r="AB17" s="1">
        <v>18.8</v>
      </c>
      <c r="AC17" s="1">
        <v>25.2</v>
      </c>
      <c r="AD17" s="1">
        <v>58</v>
      </c>
      <c r="AE17" s="28" t="s">
        <v>77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35</v>
      </c>
      <c r="C18" s="1">
        <v>272</v>
      </c>
      <c r="D18" s="1">
        <v>7</v>
      </c>
      <c r="E18" s="1">
        <v>42</v>
      </c>
      <c r="F18" s="1">
        <v>219</v>
      </c>
      <c r="G18" s="7">
        <v>0.18</v>
      </c>
      <c r="H18" s="1">
        <v>150</v>
      </c>
      <c r="I18" s="1">
        <v>5038831</v>
      </c>
      <c r="J18" s="1">
        <v>52</v>
      </c>
      <c r="K18" s="1">
        <f t="shared" si="2"/>
        <v>-10</v>
      </c>
      <c r="L18" s="1"/>
      <c r="M18" s="1"/>
      <c r="N18" s="1"/>
      <c r="O18" s="1">
        <f t="shared" si="3"/>
        <v>8.4</v>
      </c>
      <c r="P18" s="5"/>
      <c r="Q18" s="5"/>
      <c r="R18" s="1"/>
      <c r="S18" s="1">
        <f t="shared" si="4"/>
        <v>26.071428571428569</v>
      </c>
      <c r="T18" s="1">
        <f t="shared" si="5"/>
        <v>26.071428571428569</v>
      </c>
      <c r="U18" s="1">
        <v>17.2</v>
      </c>
      <c r="V18" s="1">
        <v>17.2</v>
      </c>
      <c r="W18" s="1">
        <v>18.8</v>
      </c>
      <c r="X18" s="1">
        <v>20.399999999999999</v>
      </c>
      <c r="Y18" s="1">
        <v>12.4</v>
      </c>
      <c r="Z18" s="1">
        <v>15.6</v>
      </c>
      <c r="AA18" s="1">
        <v>14.2</v>
      </c>
      <c r="AB18" s="1">
        <v>15.6</v>
      </c>
      <c r="AC18" s="1">
        <v>17.399999999999999</v>
      </c>
      <c r="AD18" s="1">
        <v>29.6</v>
      </c>
      <c r="AE18" s="28" t="s">
        <v>77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35</v>
      </c>
      <c r="C19" s="1">
        <v>156</v>
      </c>
      <c r="D19" s="1"/>
      <c r="E19" s="1">
        <v>66</v>
      </c>
      <c r="F19" s="1">
        <v>79</v>
      </c>
      <c r="G19" s="7">
        <v>0.18</v>
      </c>
      <c r="H19" s="1">
        <v>120</v>
      </c>
      <c r="I19" s="1">
        <v>5038855</v>
      </c>
      <c r="J19" s="1">
        <v>75</v>
      </c>
      <c r="K19" s="1">
        <f t="shared" si="2"/>
        <v>-9</v>
      </c>
      <c r="L19" s="1"/>
      <c r="M19" s="1"/>
      <c r="N19" s="1"/>
      <c r="O19" s="1">
        <f t="shared" si="3"/>
        <v>13.2</v>
      </c>
      <c r="P19" s="5">
        <f t="shared" ref="P19" si="8">20*O19-F19</f>
        <v>185</v>
      </c>
      <c r="Q19" s="5"/>
      <c r="R19" s="1"/>
      <c r="S19" s="1">
        <f t="shared" si="4"/>
        <v>20</v>
      </c>
      <c r="T19" s="1">
        <f t="shared" si="5"/>
        <v>5.9848484848484853</v>
      </c>
      <c r="U19" s="1">
        <v>12.4</v>
      </c>
      <c r="V19" s="1">
        <v>19</v>
      </c>
      <c r="W19" s="1">
        <v>14</v>
      </c>
      <c r="X19" s="1">
        <v>15</v>
      </c>
      <c r="Y19" s="1">
        <v>15</v>
      </c>
      <c r="Z19" s="1">
        <v>13.8</v>
      </c>
      <c r="AA19" s="1">
        <v>9.1999999999999993</v>
      </c>
      <c r="AB19" s="1">
        <v>12.2</v>
      </c>
      <c r="AC19" s="1">
        <v>18.600000000000001</v>
      </c>
      <c r="AD19" s="1">
        <v>23.6</v>
      </c>
      <c r="AE19" s="1"/>
      <c r="AF19" s="1">
        <f t="shared" si="7"/>
        <v>33.299999999999997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35</v>
      </c>
      <c r="C20" s="1">
        <v>809</v>
      </c>
      <c r="D20" s="1">
        <v>7</v>
      </c>
      <c r="E20" s="1">
        <v>157</v>
      </c>
      <c r="F20" s="1">
        <v>640</v>
      </c>
      <c r="G20" s="7">
        <v>0.18</v>
      </c>
      <c r="H20" s="1">
        <v>150</v>
      </c>
      <c r="I20" s="1">
        <v>5038435</v>
      </c>
      <c r="J20" s="1">
        <v>169</v>
      </c>
      <c r="K20" s="1">
        <f t="shared" si="2"/>
        <v>-12</v>
      </c>
      <c r="L20" s="1"/>
      <c r="M20" s="1"/>
      <c r="N20" s="1"/>
      <c r="O20" s="1">
        <f t="shared" si="3"/>
        <v>31.4</v>
      </c>
      <c r="P20" s="5"/>
      <c r="Q20" s="5"/>
      <c r="R20" s="1"/>
      <c r="S20" s="1">
        <f t="shared" si="4"/>
        <v>20.382165605095544</v>
      </c>
      <c r="T20" s="1">
        <f t="shared" si="5"/>
        <v>20.382165605095544</v>
      </c>
      <c r="U20" s="1">
        <v>36.4</v>
      </c>
      <c r="V20" s="1">
        <v>42.2</v>
      </c>
      <c r="W20" s="1">
        <v>49</v>
      </c>
      <c r="X20" s="1">
        <v>45</v>
      </c>
      <c r="Y20" s="1">
        <v>48.2</v>
      </c>
      <c r="Z20" s="1">
        <v>48.2</v>
      </c>
      <c r="AA20" s="1">
        <v>37.6</v>
      </c>
      <c r="AB20" s="1">
        <v>72.2</v>
      </c>
      <c r="AC20" s="1">
        <v>65.599999999999994</v>
      </c>
      <c r="AD20" s="1">
        <v>37.200000000000003</v>
      </c>
      <c r="AE20" s="1"/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57</v>
      </c>
      <c r="B21" s="1" t="s">
        <v>35</v>
      </c>
      <c r="C21" s="1">
        <v>493</v>
      </c>
      <c r="D21" s="1">
        <v>10</v>
      </c>
      <c r="E21" s="1">
        <v>73</v>
      </c>
      <c r="F21" s="1">
        <v>412</v>
      </c>
      <c r="G21" s="7">
        <v>0.18</v>
      </c>
      <c r="H21" s="1">
        <v>120</v>
      </c>
      <c r="I21" s="1">
        <v>5038398</v>
      </c>
      <c r="J21" s="1">
        <v>84</v>
      </c>
      <c r="K21" s="1">
        <f t="shared" si="2"/>
        <v>-11</v>
      </c>
      <c r="L21" s="1"/>
      <c r="M21" s="1"/>
      <c r="N21" s="1"/>
      <c r="O21" s="1">
        <f t="shared" si="3"/>
        <v>14.6</v>
      </c>
      <c r="P21" s="5"/>
      <c r="Q21" s="5"/>
      <c r="R21" s="1"/>
      <c r="S21" s="1">
        <f t="shared" si="4"/>
        <v>28.219178082191782</v>
      </c>
      <c r="T21" s="1">
        <f t="shared" si="5"/>
        <v>28.219178082191782</v>
      </c>
      <c r="U21" s="1">
        <v>19</v>
      </c>
      <c r="V21" s="1">
        <v>20.8</v>
      </c>
      <c r="W21" s="1">
        <v>27</v>
      </c>
      <c r="X21" s="1">
        <v>26.8</v>
      </c>
      <c r="Y21" s="1">
        <v>22.4</v>
      </c>
      <c r="Z21" s="1">
        <v>20.6</v>
      </c>
      <c r="AA21" s="1">
        <v>19</v>
      </c>
      <c r="AB21" s="1">
        <v>20</v>
      </c>
      <c r="AC21" s="1">
        <v>20</v>
      </c>
      <c r="AD21" s="1">
        <v>34.4</v>
      </c>
      <c r="AE21" s="27" t="s">
        <v>37</v>
      </c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58</v>
      </c>
      <c r="B22" s="19" t="s">
        <v>46</v>
      </c>
      <c r="C22" s="19">
        <v>185.77</v>
      </c>
      <c r="D22" s="19">
        <v>1</v>
      </c>
      <c r="E22" s="19">
        <v>2.5499999999999998</v>
      </c>
      <c r="F22" s="20">
        <v>183.22</v>
      </c>
      <c r="G22" s="7">
        <v>1</v>
      </c>
      <c r="H22" s="1">
        <v>150</v>
      </c>
      <c r="I22" s="1">
        <v>5038572</v>
      </c>
      <c r="J22" s="1">
        <v>2.5</v>
      </c>
      <c r="K22" s="1">
        <f t="shared" si="2"/>
        <v>4.9999999999999822E-2</v>
      </c>
      <c r="L22" s="1"/>
      <c r="M22" s="1"/>
      <c r="N22" s="1"/>
      <c r="O22" s="1">
        <f t="shared" si="3"/>
        <v>0.51</v>
      </c>
      <c r="P22" s="5"/>
      <c r="Q22" s="5"/>
      <c r="R22" s="1"/>
      <c r="S22" s="1">
        <f t="shared" si="4"/>
        <v>359.25490196078431</v>
      </c>
      <c r="T22" s="1">
        <f t="shared" si="5"/>
        <v>359.25490196078431</v>
      </c>
      <c r="U22" s="1">
        <v>0.45600000000000002</v>
      </c>
      <c r="V22" s="1">
        <v>1.42</v>
      </c>
      <c r="W22" s="1">
        <v>1.41</v>
      </c>
      <c r="X22" s="1">
        <v>1.9319999999999999</v>
      </c>
      <c r="Y22" s="1">
        <v>0.998</v>
      </c>
      <c r="Z22" s="1">
        <v>4.4960000000000004</v>
      </c>
      <c r="AA22" s="1">
        <v>1.9119999999999999</v>
      </c>
      <c r="AB22" s="1">
        <v>1.524</v>
      </c>
      <c r="AC22" s="1">
        <v>0</v>
      </c>
      <c r="AD22" s="1">
        <v>0</v>
      </c>
      <c r="AE22" s="27" t="s">
        <v>37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4" t="s">
        <v>67</v>
      </c>
      <c r="B23" s="25" t="s">
        <v>46</v>
      </c>
      <c r="C23" s="25">
        <v>19.928000000000001</v>
      </c>
      <c r="D23" s="25"/>
      <c r="E23" s="25">
        <v>5.2859999999999996</v>
      </c>
      <c r="F23" s="26">
        <v>14.641999999999999</v>
      </c>
      <c r="G23" s="13">
        <v>0</v>
      </c>
      <c r="H23" s="12" t="e">
        <v>#N/A</v>
      </c>
      <c r="I23" s="12" t="s">
        <v>47</v>
      </c>
      <c r="J23" s="12">
        <v>5</v>
      </c>
      <c r="K23" s="12">
        <f>E23-J23</f>
        <v>0.28599999999999959</v>
      </c>
      <c r="L23" s="12"/>
      <c r="M23" s="12"/>
      <c r="N23" s="12"/>
      <c r="O23" s="12">
        <f>E23/5</f>
        <v>1.0571999999999999</v>
      </c>
      <c r="P23" s="14"/>
      <c r="Q23" s="14"/>
      <c r="R23" s="12"/>
      <c r="S23" s="12">
        <f>(F23+P23)/O23</f>
        <v>13.849791903140371</v>
      </c>
      <c r="T23" s="12">
        <f>F23/O23</f>
        <v>13.849791903140371</v>
      </c>
      <c r="U23" s="12">
        <v>0.22900000000000001</v>
      </c>
      <c r="V23" s="12">
        <v>1.9767999999999999</v>
      </c>
      <c r="W23" s="12">
        <v>0.63760000000000006</v>
      </c>
      <c r="X23" s="12">
        <v>0.45800000000000002</v>
      </c>
      <c r="Y23" s="12">
        <v>0</v>
      </c>
      <c r="Z23" s="12">
        <v>0.46079999999999999</v>
      </c>
      <c r="AA23" s="12">
        <v>4.4859999999999998</v>
      </c>
      <c r="AB23" s="12">
        <v>11.0594</v>
      </c>
      <c r="AC23" s="12">
        <v>0</v>
      </c>
      <c r="AD23" s="12">
        <v>0</v>
      </c>
      <c r="AE23" s="28" t="s">
        <v>77</v>
      </c>
      <c r="AF23" s="12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59</v>
      </c>
      <c r="B24" s="19" t="s">
        <v>46</v>
      </c>
      <c r="C24" s="19">
        <v>112.205</v>
      </c>
      <c r="D24" s="19"/>
      <c r="E24" s="19">
        <v>2.21</v>
      </c>
      <c r="F24" s="20">
        <v>107.72499999999999</v>
      </c>
      <c r="G24" s="7">
        <v>1</v>
      </c>
      <c r="H24" s="1">
        <v>150</v>
      </c>
      <c r="I24" s="1">
        <v>5038596</v>
      </c>
      <c r="J24" s="1">
        <v>2.5</v>
      </c>
      <c r="K24" s="1">
        <f t="shared" si="2"/>
        <v>-0.29000000000000004</v>
      </c>
      <c r="L24" s="1"/>
      <c r="M24" s="1"/>
      <c r="N24" s="1"/>
      <c r="O24" s="1">
        <f t="shared" si="3"/>
        <v>0.442</v>
      </c>
      <c r="P24" s="5"/>
      <c r="Q24" s="5"/>
      <c r="R24" s="1"/>
      <c r="S24" s="1">
        <f t="shared" si="4"/>
        <v>243.72171945701356</v>
      </c>
      <c r="T24" s="1">
        <f t="shared" si="5"/>
        <v>243.72171945701356</v>
      </c>
      <c r="U24" s="1">
        <v>0.217</v>
      </c>
      <c r="V24" s="1">
        <v>1.034</v>
      </c>
      <c r="W24" s="1">
        <v>2.52</v>
      </c>
      <c r="X24" s="1">
        <v>0.81159999999999999</v>
      </c>
      <c r="Y24" s="1">
        <v>1.6572</v>
      </c>
      <c r="Z24" s="1">
        <v>5.55</v>
      </c>
      <c r="AA24" s="1">
        <v>12.1554</v>
      </c>
      <c r="AB24" s="1">
        <v>10.9246</v>
      </c>
      <c r="AC24" s="1">
        <v>0</v>
      </c>
      <c r="AD24" s="1">
        <v>0</v>
      </c>
      <c r="AE24" s="27" t="s">
        <v>37</v>
      </c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4" t="s">
        <v>68</v>
      </c>
      <c r="B25" s="25" t="s">
        <v>46</v>
      </c>
      <c r="C25" s="25">
        <v>17.428000000000001</v>
      </c>
      <c r="D25" s="25"/>
      <c r="E25" s="25">
        <v>3.7440000000000002</v>
      </c>
      <c r="F25" s="26">
        <v>13.683999999999999</v>
      </c>
      <c r="G25" s="13">
        <v>0</v>
      </c>
      <c r="H25" s="12" t="e">
        <v>#N/A</v>
      </c>
      <c r="I25" s="12" t="s">
        <v>47</v>
      </c>
      <c r="J25" s="12">
        <v>2.5</v>
      </c>
      <c r="K25" s="12">
        <f>E25-J25</f>
        <v>1.2440000000000002</v>
      </c>
      <c r="L25" s="12"/>
      <c r="M25" s="12"/>
      <c r="N25" s="12"/>
      <c r="O25" s="12">
        <f>E25/5</f>
        <v>0.74880000000000002</v>
      </c>
      <c r="P25" s="14"/>
      <c r="Q25" s="14"/>
      <c r="R25" s="12"/>
      <c r="S25" s="12">
        <f>(F25+P25)/O25</f>
        <v>18.274572649572647</v>
      </c>
      <c r="T25" s="12">
        <f>F25/O25</f>
        <v>18.274572649572647</v>
      </c>
      <c r="U25" s="12">
        <v>1.2332000000000001</v>
      </c>
      <c r="V25" s="12">
        <v>2.0811999999999999</v>
      </c>
      <c r="W25" s="12">
        <v>2.5659999999999998</v>
      </c>
      <c r="X25" s="12">
        <v>4.9811999999999994</v>
      </c>
      <c r="Y25" s="12">
        <v>4.0671999999999997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28" t="s">
        <v>77</v>
      </c>
      <c r="AF25" s="1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60</v>
      </c>
      <c r="B26" s="22" t="s">
        <v>46</v>
      </c>
      <c r="C26" s="22"/>
      <c r="D26" s="22"/>
      <c r="E26" s="22"/>
      <c r="F26" s="23"/>
      <c r="G26" s="16">
        <v>1</v>
      </c>
      <c r="H26" s="15">
        <v>120</v>
      </c>
      <c r="I26" s="15">
        <v>8785204</v>
      </c>
      <c r="J26" s="15"/>
      <c r="K26" s="15">
        <f t="shared" si="2"/>
        <v>0</v>
      </c>
      <c r="L26" s="15"/>
      <c r="M26" s="15"/>
      <c r="N26" s="15"/>
      <c r="O26" s="15">
        <f t="shared" si="3"/>
        <v>0</v>
      </c>
      <c r="P26" s="17"/>
      <c r="Q26" s="17"/>
      <c r="R26" s="15"/>
      <c r="S26" s="15" t="e">
        <f t="shared" si="4"/>
        <v>#DIV/0!</v>
      </c>
      <c r="T26" s="15" t="e">
        <f t="shared" si="5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 t="s">
        <v>61</v>
      </c>
      <c r="AF26" s="15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4" t="s">
        <v>69</v>
      </c>
      <c r="B27" s="25" t="s">
        <v>46</v>
      </c>
      <c r="C27" s="25">
        <v>83.524000000000001</v>
      </c>
      <c r="D27" s="25"/>
      <c r="E27" s="25">
        <v>45.036000000000001</v>
      </c>
      <c r="F27" s="26">
        <v>35.473999999999997</v>
      </c>
      <c r="G27" s="13">
        <v>0</v>
      </c>
      <c r="H27" s="12" t="e">
        <v>#N/A</v>
      </c>
      <c r="I27" s="12" t="s">
        <v>47</v>
      </c>
      <c r="J27" s="12">
        <v>41</v>
      </c>
      <c r="K27" s="12">
        <f>E27-J27</f>
        <v>4.0360000000000014</v>
      </c>
      <c r="L27" s="12"/>
      <c r="M27" s="12"/>
      <c r="N27" s="12"/>
      <c r="O27" s="12">
        <f>E27/5</f>
        <v>9.007200000000001</v>
      </c>
      <c r="P27" s="14"/>
      <c r="Q27" s="14"/>
      <c r="R27" s="12"/>
      <c r="S27" s="12">
        <f>(F27+P27)/O27</f>
        <v>3.9384048316902027</v>
      </c>
      <c r="T27" s="12">
        <f>F27/O27</f>
        <v>3.9384048316902027</v>
      </c>
      <c r="U27" s="12">
        <v>7.0780000000000003</v>
      </c>
      <c r="V27" s="12">
        <v>8.2943999999999996</v>
      </c>
      <c r="W27" s="12">
        <v>8.8617999999999988</v>
      </c>
      <c r="X27" s="12">
        <v>15.319599999999999</v>
      </c>
      <c r="Y27" s="12">
        <v>5.1731999999999996</v>
      </c>
      <c r="Z27" s="12">
        <v>6.4308000000000014</v>
      </c>
      <c r="AA27" s="12">
        <v>0</v>
      </c>
      <c r="AB27" s="12">
        <v>0</v>
      </c>
      <c r="AC27" s="12">
        <v>0</v>
      </c>
      <c r="AD27" s="12">
        <v>0</v>
      </c>
      <c r="AE27" s="12"/>
      <c r="AF27" s="1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35</v>
      </c>
      <c r="C28" s="1">
        <v>128</v>
      </c>
      <c r="D28" s="1">
        <v>2</v>
      </c>
      <c r="E28" s="1">
        <v>82</v>
      </c>
      <c r="F28" s="1">
        <v>41</v>
      </c>
      <c r="G28" s="7">
        <v>0.1</v>
      </c>
      <c r="H28" s="1">
        <v>60</v>
      </c>
      <c r="I28" s="1">
        <v>8444170</v>
      </c>
      <c r="J28" s="1">
        <v>89</v>
      </c>
      <c r="K28" s="1">
        <f t="shared" si="2"/>
        <v>-7</v>
      </c>
      <c r="L28" s="1"/>
      <c r="M28" s="1"/>
      <c r="N28" s="1"/>
      <c r="O28" s="1">
        <f t="shared" si="3"/>
        <v>16.399999999999999</v>
      </c>
      <c r="P28" s="5">
        <f>16*O28-F28</f>
        <v>221.39999999999998</v>
      </c>
      <c r="Q28" s="5"/>
      <c r="R28" s="1"/>
      <c r="S28" s="1">
        <f t="shared" si="4"/>
        <v>16</v>
      </c>
      <c r="T28" s="1">
        <f t="shared" si="5"/>
        <v>2.5</v>
      </c>
      <c r="U28" s="1">
        <v>18</v>
      </c>
      <c r="V28" s="1">
        <v>8.4</v>
      </c>
      <c r="W28" s="1">
        <v>9.6</v>
      </c>
      <c r="X28" s="1">
        <v>15.6</v>
      </c>
      <c r="Y28" s="1">
        <v>14.8</v>
      </c>
      <c r="Z28" s="1">
        <v>12.6</v>
      </c>
      <c r="AA28" s="1">
        <v>14.6</v>
      </c>
      <c r="AB28" s="1">
        <v>9.1999999999999993</v>
      </c>
      <c r="AC28" s="1">
        <v>25.2</v>
      </c>
      <c r="AD28" s="1">
        <v>21.2</v>
      </c>
      <c r="AE28" s="1"/>
      <c r="AF28" s="1">
        <f t="shared" ref="AF28:AF33" si="9">G28*P28</f>
        <v>22.14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46</v>
      </c>
      <c r="C29" s="1">
        <v>183.25899999999999</v>
      </c>
      <c r="D29" s="1">
        <v>5.4359999999999999</v>
      </c>
      <c r="E29" s="1">
        <v>24.088999999999999</v>
      </c>
      <c r="F29" s="1">
        <v>153.73400000000001</v>
      </c>
      <c r="G29" s="7">
        <v>1</v>
      </c>
      <c r="H29" s="1">
        <v>120</v>
      </c>
      <c r="I29" s="1">
        <v>5522704</v>
      </c>
      <c r="J29" s="1">
        <v>27.7</v>
      </c>
      <c r="K29" s="1">
        <f t="shared" si="2"/>
        <v>-3.6110000000000007</v>
      </c>
      <c r="L29" s="1"/>
      <c r="M29" s="1"/>
      <c r="N29" s="1"/>
      <c r="O29" s="1">
        <f t="shared" si="3"/>
        <v>4.8178000000000001</v>
      </c>
      <c r="P29" s="5"/>
      <c r="Q29" s="5"/>
      <c r="R29" s="1"/>
      <c r="S29" s="1">
        <f t="shared" si="4"/>
        <v>31.909585287890739</v>
      </c>
      <c r="T29" s="1">
        <f t="shared" si="5"/>
        <v>31.909585287890739</v>
      </c>
      <c r="U29" s="1">
        <v>1.6148</v>
      </c>
      <c r="V29" s="1">
        <v>3.335</v>
      </c>
      <c r="W29" s="1">
        <v>7.466800000000001</v>
      </c>
      <c r="X29" s="1">
        <v>8.58</v>
      </c>
      <c r="Y29" s="1">
        <v>3.8332000000000002</v>
      </c>
      <c r="Z29" s="1">
        <v>4.5747999999999998</v>
      </c>
      <c r="AA29" s="1">
        <v>8.5939999999999994</v>
      </c>
      <c r="AB29" s="1">
        <v>15.179600000000001</v>
      </c>
      <c r="AC29" s="1">
        <v>11.458600000000001</v>
      </c>
      <c r="AD29" s="1">
        <v>10.415800000000001</v>
      </c>
      <c r="AE29" s="27" t="s">
        <v>37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42</v>
      </c>
      <c r="D30" s="1"/>
      <c r="E30" s="1">
        <v>24</v>
      </c>
      <c r="F30" s="1">
        <v>16</v>
      </c>
      <c r="G30" s="7">
        <v>0.14000000000000001</v>
      </c>
      <c r="H30" s="1">
        <v>180</v>
      </c>
      <c r="I30" s="1">
        <v>9988391</v>
      </c>
      <c r="J30" s="1">
        <v>24</v>
      </c>
      <c r="K30" s="1">
        <f t="shared" si="2"/>
        <v>0</v>
      </c>
      <c r="L30" s="1"/>
      <c r="M30" s="1"/>
      <c r="N30" s="1"/>
      <c r="O30" s="1">
        <f t="shared" si="3"/>
        <v>4.8</v>
      </c>
      <c r="P30" s="5">
        <f t="shared" ref="P30" si="10">20*O30-F30</f>
        <v>80</v>
      </c>
      <c r="Q30" s="5"/>
      <c r="R30" s="1"/>
      <c r="S30" s="1">
        <f t="shared" si="4"/>
        <v>20</v>
      </c>
      <c r="T30" s="1">
        <f t="shared" si="5"/>
        <v>3.3333333333333335</v>
      </c>
      <c r="U30" s="1">
        <v>4.8</v>
      </c>
      <c r="V30" s="1">
        <v>3.2</v>
      </c>
      <c r="W30" s="1">
        <v>5.4</v>
      </c>
      <c r="X30" s="1">
        <v>4.8</v>
      </c>
      <c r="Y30" s="1">
        <v>5</v>
      </c>
      <c r="Z30" s="1">
        <v>5.2</v>
      </c>
      <c r="AA30" s="1">
        <v>4.2</v>
      </c>
      <c r="AB30" s="1">
        <v>3.2</v>
      </c>
      <c r="AC30" s="1">
        <v>2.6</v>
      </c>
      <c r="AD30" s="1">
        <v>4</v>
      </c>
      <c r="AE30" s="1"/>
      <c r="AF30" s="1">
        <f t="shared" si="9"/>
        <v>11.200000000000001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35</v>
      </c>
      <c r="C31" s="1">
        <v>480</v>
      </c>
      <c r="D31" s="1">
        <v>8</v>
      </c>
      <c r="E31" s="1">
        <v>75</v>
      </c>
      <c r="F31" s="1">
        <v>398</v>
      </c>
      <c r="G31" s="7">
        <v>0.18</v>
      </c>
      <c r="H31" s="1">
        <v>270</v>
      </c>
      <c r="I31" s="1">
        <v>9988681</v>
      </c>
      <c r="J31" s="1">
        <v>69</v>
      </c>
      <c r="K31" s="1">
        <f t="shared" si="2"/>
        <v>6</v>
      </c>
      <c r="L31" s="1"/>
      <c r="M31" s="1"/>
      <c r="N31" s="1"/>
      <c r="O31" s="1">
        <f t="shared" si="3"/>
        <v>15</v>
      </c>
      <c r="P31" s="5"/>
      <c r="Q31" s="5"/>
      <c r="R31" s="1"/>
      <c r="S31" s="1">
        <f t="shared" si="4"/>
        <v>26.533333333333335</v>
      </c>
      <c r="T31" s="1">
        <f t="shared" si="5"/>
        <v>26.533333333333335</v>
      </c>
      <c r="U31" s="1">
        <v>14</v>
      </c>
      <c r="V31" s="1">
        <v>17.399999999999999</v>
      </c>
      <c r="W31" s="1">
        <v>26.4</v>
      </c>
      <c r="X31" s="1">
        <v>13.2</v>
      </c>
      <c r="Y31" s="1">
        <v>15.6</v>
      </c>
      <c r="Z31" s="1">
        <v>19.600000000000001</v>
      </c>
      <c r="AA31" s="1">
        <v>15.6</v>
      </c>
      <c r="AB31" s="1">
        <v>28.4</v>
      </c>
      <c r="AC31" s="1">
        <v>17.399999999999999</v>
      </c>
      <c r="AD31" s="1">
        <v>22.8</v>
      </c>
      <c r="AE31" s="27" t="s">
        <v>37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" t="s">
        <v>70</v>
      </c>
      <c r="B32" s="1" t="s">
        <v>46</v>
      </c>
      <c r="C32" s="1">
        <v>142.9</v>
      </c>
      <c r="D32" s="1">
        <v>1</v>
      </c>
      <c r="E32" s="1">
        <v>26.425000000000001</v>
      </c>
      <c r="F32" s="1">
        <v>116.47499999999999</v>
      </c>
      <c r="G32" s="7">
        <v>1</v>
      </c>
      <c r="H32" s="1">
        <v>120</v>
      </c>
      <c r="I32" s="1">
        <v>8785198</v>
      </c>
      <c r="J32" s="1">
        <v>26.5</v>
      </c>
      <c r="K32" s="1">
        <f t="shared" si="2"/>
        <v>-7.4999999999999289E-2</v>
      </c>
      <c r="L32" s="1"/>
      <c r="M32" s="1"/>
      <c r="N32" s="1"/>
      <c r="O32" s="1">
        <f t="shared" si="3"/>
        <v>5.2850000000000001</v>
      </c>
      <c r="P32" s="5"/>
      <c r="Q32" s="5"/>
      <c r="R32" s="1"/>
      <c r="S32" s="1">
        <f t="shared" si="4"/>
        <v>22.038789025543991</v>
      </c>
      <c r="T32" s="1">
        <f t="shared" si="5"/>
        <v>22.038789025543991</v>
      </c>
      <c r="U32" s="1">
        <v>8.7523999999999997</v>
      </c>
      <c r="V32" s="1">
        <v>8.2279999999999998</v>
      </c>
      <c r="W32" s="1">
        <v>5.6752000000000002</v>
      </c>
      <c r="X32" s="1">
        <v>10.676600000000001</v>
      </c>
      <c r="Y32" s="1">
        <v>6.8372000000000002</v>
      </c>
      <c r="Z32" s="1">
        <v>7.5900000000000007</v>
      </c>
      <c r="AA32" s="1">
        <v>5.0848000000000004</v>
      </c>
      <c r="AB32" s="1">
        <v>0.60199999999999998</v>
      </c>
      <c r="AC32" s="1">
        <v>12.613</v>
      </c>
      <c r="AD32" s="1">
        <v>0</v>
      </c>
      <c r="AE32" s="1" t="s">
        <v>71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72</v>
      </c>
      <c r="B33" s="19" t="s">
        <v>46</v>
      </c>
      <c r="C33" s="19">
        <v>27.896000000000001</v>
      </c>
      <c r="D33" s="19"/>
      <c r="E33" s="19">
        <v>9.4179999999999993</v>
      </c>
      <c r="F33" s="20">
        <v>15.43</v>
      </c>
      <c r="G33" s="7">
        <v>1</v>
      </c>
      <c r="H33" s="1">
        <v>180</v>
      </c>
      <c r="I33" s="1">
        <v>5038619</v>
      </c>
      <c r="J33" s="1">
        <v>7.5</v>
      </c>
      <c r="K33" s="1">
        <f t="shared" si="2"/>
        <v>1.9179999999999993</v>
      </c>
      <c r="L33" s="1"/>
      <c r="M33" s="1"/>
      <c r="N33" s="1"/>
      <c r="O33" s="1">
        <f t="shared" si="3"/>
        <v>1.8835999999999999</v>
      </c>
      <c r="P33" s="5"/>
      <c r="Q33" s="5"/>
      <c r="R33" s="1"/>
      <c r="S33" s="1">
        <f t="shared" si="4"/>
        <v>8.1917604586961144</v>
      </c>
      <c r="T33" s="1">
        <f t="shared" si="5"/>
        <v>8.1917604586961144</v>
      </c>
      <c r="U33" s="1">
        <v>2.1404000000000001</v>
      </c>
      <c r="V33" s="1">
        <v>1.8804000000000001</v>
      </c>
      <c r="W33" s="1">
        <v>1.3148</v>
      </c>
      <c r="X33" s="1">
        <v>4.0584000000000007</v>
      </c>
      <c r="Y33" s="1">
        <v>5.98</v>
      </c>
      <c r="Z33" s="1">
        <v>2.0076000000000001</v>
      </c>
      <c r="AA33" s="1">
        <v>5.7295999999999996</v>
      </c>
      <c r="AB33" s="1">
        <v>5.31</v>
      </c>
      <c r="AC33" s="1">
        <v>0</v>
      </c>
      <c r="AD33" s="1">
        <v>0</v>
      </c>
      <c r="AE33" s="1"/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24" t="s">
        <v>62</v>
      </c>
      <c r="B34" s="25" t="s">
        <v>46</v>
      </c>
      <c r="C34" s="25">
        <v>37.131999999999998</v>
      </c>
      <c r="D34" s="25"/>
      <c r="E34" s="25">
        <v>-0.7</v>
      </c>
      <c r="F34" s="26">
        <v>37.131999999999998</v>
      </c>
      <c r="G34" s="13">
        <v>0</v>
      </c>
      <c r="H34" s="12" t="e">
        <v>#N/A</v>
      </c>
      <c r="I34" s="12" t="s">
        <v>47</v>
      </c>
      <c r="J34" s="12"/>
      <c r="K34" s="12">
        <f>E34-J34</f>
        <v>-0.7</v>
      </c>
      <c r="L34" s="12"/>
      <c r="M34" s="12"/>
      <c r="N34" s="12"/>
      <c r="O34" s="12">
        <f>E34/5</f>
        <v>-0.13999999999999999</v>
      </c>
      <c r="P34" s="14"/>
      <c r="Q34" s="14"/>
      <c r="R34" s="12"/>
      <c r="S34" s="12">
        <f>(F34+P34)/O34</f>
        <v>-265.22857142857146</v>
      </c>
      <c r="T34" s="12">
        <f>F34/O34</f>
        <v>-265.22857142857146</v>
      </c>
      <c r="U34" s="12">
        <v>0</v>
      </c>
      <c r="V34" s="12">
        <v>1.1736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27" t="s">
        <v>37</v>
      </c>
      <c r="AF34" s="1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35</v>
      </c>
      <c r="C35" s="1">
        <v>496</v>
      </c>
      <c r="D35" s="1">
        <v>11</v>
      </c>
      <c r="E35" s="1">
        <v>225</v>
      </c>
      <c r="F35" s="1">
        <v>248</v>
      </c>
      <c r="G35" s="7">
        <v>0.1</v>
      </c>
      <c r="H35" s="1">
        <v>60</v>
      </c>
      <c r="I35" s="1">
        <v>8444187</v>
      </c>
      <c r="J35" s="1">
        <v>229</v>
      </c>
      <c r="K35" s="1">
        <f t="shared" si="2"/>
        <v>-4</v>
      </c>
      <c r="L35" s="1"/>
      <c r="M35" s="1"/>
      <c r="N35" s="1"/>
      <c r="O35" s="1">
        <f t="shared" si="3"/>
        <v>45</v>
      </c>
      <c r="P35" s="5">
        <f>16*O35-F35</f>
        <v>472</v>
      </c>
      <c r="Q35" s="5"/>
      <c r="R35" s="1"/>
      <c r="S35" s="1">
        <f t="shared" si="4"/>
        <v>16</v>
      </c>
      <c r="T35" s="1">
        <f t="shared" si="5"/>
        <v>5.5111111111111111</v>
      </c>
      <c r="U35" s="1">
        <v>50.6</v>
      </c>
      <c r="V35" s="1">
        <v>39.6</v>
      </c>
      <c r="W35" s="1">
        <v>50</v>
      </c>
      <c r="X35" s="1">
        <v>48.6</v>
      </c>
      <c r="Y35" s="1">
        <v>59.6</v>
      </c>
      <c r="Z35" s="1">
        <v>50.8</v>
      </c>
      <c r="AA35" s="1">
        <v>61.6</v>
      </c>
      <c r="AB35" s="1">
        <v>53</v>
      </c>
      <c r="AC35" s="1">
        <v>78</v>
      </c>
      <c r="AD35" s="1">
        <v>25.8</v>
      </c>
      <c r="AE35" s="1"/>
      <c r="AF35" s="1">
        <f t="shared" ref="AF35:AF40" si="11">G35*P35</f>
        <v>47.2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35</v>
      </c>
      <c r="C36" s="1">
        <v>302</v>
      </c>
      <c r="D36" s="1">
        <v>6</v>
      </c>
      <c r="E36" s="1">
        <v>143</v>
      </c>
      <c r="F36" s="1">
        <v>144</v>
      </c>
      <c r="G36" s="7">
        <v>0.1</v>
      </c>
      <c r="H36" s="1">
        <v>90</v>
      </c>
      <c r="I36" s="1">
        <v>8444194</v>
      </c>
      <c r="J36" s="1">
        <v>147</v>
      </c>
      <c r="K36" s="1">
        <f t="shared" si="2"/>
        <v>-4</v>
      </c>
      <c r="L36" s="1"/>
      <c r="M36" s="1"/>
      <c r="N36" s="1"/>
      <c r="O36" s="1">
        <f t="shared" si="3"/>
        <v>28.6</v>
      </c>
      <c r="P36" s="5">
        <f>18*O36-F36</f>
        <v>370.80000000000007</v>
      </c>
      <c r="Q36" s="5"/>
      <c r="R36" s="1"/>
      <c r="S36" s="1">
        <f t="shared" si="4"/>
        <v>18</v>
      </c>
      <c r="T36" s="1">
        <f t="shared" si="5"/>
        <v>5.034965034965035</v>
      </c>
      <c r="U36" s="1">
        <v>27.6</v>
      </c>
      <c r="V36" s="1">
        <v>28.6</v>
      </c>
      <c r="W36" s="1">
        <v>28</v>
      </c>
      <c r="X36" s="1">
        <v>28.4</v>
      </c>
      <c r="Y36" s="1">
        <v>32.799999999999997</v>
      </c>
      <c r="Z36" s="1">
        <v>19.399999999999999</v>
      </c>
      <c r="AA36" s="1">
        <v>36.799999999999997</v>
      </c>
      <c r="AB36" s="1">
        <v>32.200000000000003</v>
      </c>
      <c r="AC36" s="1">
        <v>35.6</v>
      </c>
      <c r="AD36" s="1">
        <v>41</v>
      </c>
      <c r="AE36" s="1"/>
      <c r="AF36" s="1">
        <f t="shared" si="11"/>
        <v>37.080000000000005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35</v>
      </c>
      <c r="C37" s="1">
        <v>134</v>
      </c>
      <c r="D37" s="1"/>
      <c r="E37" s="1">
        <v>34</v>
      </c>
      <c r="F37" s="1">
        <v>95</v>
      </c>
      <c r="G37" s="7">
        <v>0.2</v>
      </c>
      <c r="H37" s="1">
        <v>120</v>
      </c>
      <c r="I37" s="1">
        <v>783798</v>
      </c>
      <c r="J37" s="1">
        <v>34</v>
      </c>
      <c r="K37" s="1">
        <f t="shared" si="2"/>
        <v>0</v>
      </c>
      <c r="L37" s="1"/>
      <c r="M37" s="1"/>
      <c r="N37" s="1"/>
      <c r="O37" s="1">
        <f t="shared" si="3"/>
        <v>6.8</v>
      </c>
      <c r="P37" s="5">
        <f t="shared" ref="P37:P39" si="12">20*O37-F37</f>
        <v>41</v>
      </c>
      <c r="Q37" s="5"/>
      <c r="R37" s="1"/>
      <c r="S37" s="1">
        <f t="shared" si="4"/>
        <v>20</v>
      </c>
      <c r="T37" s="1">
        <f t="shared" si="5"/>
        <v>13.970588235294118</v>
      </c>
      <c r="U37" s="1">
        <v>8.6</v>
      </c>
      <c r="V37" s="1">
        <v>6.4</v>
      </c>
      <c r="W37" s="1">
        <v>6.4</v>
      </c>
      <c r="X37" s="1">
        <v>10.6</v>
      </c>
      <c r="Y37" s="1">
        <v>8.1999999999999993</v>
      </c>
      <c r="Z37" s="1">
        <v>15.4</v>
      </c>
      <c r="AA37" s="1">
        <v>4.5999999999999996</v>
      </c>
      <c r="AB37" s="1">
        <v>5.2</v>
      </c>
      <c r="AC37" s="1">
        <v>10.6</v>
      </c>
      <c r="AD37" s="1">
        <v>21.2</v>
      </c>
      <c r="AE37" s="1"/>
      <c r="AF37" s="1">
        <f t="shared" si="11"/>
        <v>8.2000000000000011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46</v>
      </c>
      <c r="C38" s="1">
        <v>232.84200000000001</v>
      </c>
      <c r="D38" s="1"/>
      <c r="E38" s="1">
        <v>34.405999999999999</v>
      </c>
      <c r="F38" s="1">
        <v>198.43600000000001</v>
      </c>
      <c r="G38" s="7">
        <v>1</v>
      </c>
      <c r="H38" s="1">
        <v>120</v>
      </c>
      <c r="I38" s="1">
        <v>783811</v>
      </c>
      <c r="J38" s="1">
        <v>38.5</v>
      </c>
      <c r="K38" s="1">
        <f t="shared" si="2"/>
        <v>-4.0940000000000012</v>
      </c>
      <c r="L38" s="1"/>
      <c r="M38" s="1"/>
      <c r="N38" s="1"/>
      <c r="O38" s="1">
        <f t="shared" si="3"/>
        <v>6.8811999999999998</v>
      </c>
      <c r="P38" s="5"/>
      <c r="Q38" s="5"/>
      <c r="R38" s="1"/>
      <c r="S38" s="1">
        <f t="shared" si="4"/>
        <v>28.837412079288498</v>
      </c>
      <c r="T38" s="1">
        <f t="shared" si="5"/>
        <v>28.837412079288498</v>
      </c>
      <c r="U38" s="1">
        <v>7.1482000000000001</v>
      </c>
      <c r="V38" s="1">
        <v>4.6130000000000004</v>
      </c>
      <c r="W38" s="1">
        <v>9.2352000000000007</v>
      </c>
      <c r="X38" s="1">
        <v>15.222</v>
      </c>
      <c r="Y38" s="1">
        <v>5.4429999999999996</v>
      </c>
      <c r="Z38" s="1">
        <v>6.9769999999999994</v>
      </c>
      <c r="AA38" s="1">
        <v>12.372</v>
      </c>
      <c r="AB38" s="1">
        <v>21.498000000000001</v>
      </c>
      <c r="AC38" s="1">
        <v>0</v>
      </c>
      <c r="AD38" s="1">
        <v>1.9450000000000001</v>
      </c>
      <c r="AE38" s="27" t="s">
        <v>37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35</v>
      </c>
      <c r="C39" s="1">
        <v>156</v>
      </c>
      <c r="D39" s="1"/>
      <c r="E39" s="1">
        <v>31</v>
      </c>
      <c r="F39" s="1">
        <v>118</v>
      </c>
      <c r="G39" s="7">
        <v>0.2</v>
      </c>
      <c r="H39" s="1">
        <v>120</v>
      </c>
      <c r="I39" s="1">
        <v>783804</v>
      </c>
      <c r="J39" s="1">
        <v>32</v>
      </c>
      <c r="K39" s="1">
        <f t="shared" si="2"/>
        <v>-1</v>
      </c>
      <c r="L39" s="1"/>
      <c r="M39" s="1"/>
      <c r="N39" s="1"/>
      <c r="O39" s="1">
        <f t="shared" si="3"/>
        <v>6.2</v>
      </c>
      <c r="P39" s="5">
        <f t="shared" si="12"/>
        <v>6</v>
      </c>
      <c r="Q39" s="5"/>
      <c r="R39" s="1"/>
      <c r="S39" s="1">
        <f t="shared" si="4"/>
        <v>20</v>
      </c>
      <c r="T39" s="1">
        <f t="shared" si="5"/>
        <v>19.032258064516128</v>
      </c>
      <c r="U39" s="1">
        <v>6.6</v>
      </c>
      <c r="V39" s="1">
        <v>4.4000000000000004</v>
      </c>
      <c r="W39" s="1">
        <v>3.8</v>
      </c>
      <c r="X39" s="1">
        <v>9.1999999999999993</v>
      </c>
      <c r="Y39" s="1">
        <v>6</v>
      </c>
      <c r="Z39" s="1">
        <v>13.6</v>
      </c>
      <c r="AA39" s="1">
        <v>5.8</v>
      </c>
      <c r="AB39" s="1">
        <v>16</v>
      </c>
      <c r="AC39" s="1">
        <v>10</v>
      </c>
      <c r="AD39" s="1">
        <v>14.4</v>
      </c>
      <c r="AE39" s="1"/>
      <c r="AF39" s="1">
        <f t="shared" si="11"/>
        <v>1.2000000000000002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46</v>
      </c>
      <c r="C40" s="1">
        <v>617.5</v>
      </c>
      <c r="D40" s="1"/>
      <c r="E40" s="1">
        <v>64.849999999999994</v>
      </c>
      <c r="F40" s="1">
        <v>552.65</v>
      </c>
      <c r="G40" s="7">
        <v>1</v>
      </c>
      <c r="H40" s="1">
        <v>120</v>
      </c>
      <c r="I40" s="1">
        <v>783828</v>
      </c>
      <c r="J40" s="1">
        <v>63.1</v>
      </c>
      <c r="K40" s="1">
        <f t="shared" si="2"/>
        <v>1.7499999999999929</v>
      </c>
      <c r="L40" s="1"/>
      <c r="M40" s="1"/>
      <c r="N40" s="1"/>
      <c r="O40" s="1">
        <f t="shared" si="3"/>
        <v>12.969999999999999</v>
      </c>
      <c r="P40" s="5"/>
      <c r="Q40" s="5"/>
      <c r="R40" s="1"/>
      <c r="S40" s="1">
        <f t="shared" si="4"/>
        <v>42.609868928296066</v>
      </c>
      <c r="T40" s="1">
        <f t="shared" si="5"/>
        <v>42.609868928296066</v>
      </c>
      <c r="U40" s="1">
        <v>9.8274000000000008</v>
      </c>
      <c r="V40" s="1">
        <v>12.7608</v>
      </c>
      <c r="W40" s="1">
        <v>17.78</v>
      </c>
      <c r="X40" s="1">
        <v>27.463999999999999</v>
      </c>
      <c r="Y40" s="1">
        <v>43.883000000000003</v>
      </c>
      <c r="Z40" s="1">
        <v>18.744800000000001</v>
      </c>
      <c r="AA40" s="1">
        <v>15.041399999999999</v>
      </c>
      <c r="AB40" s="1">
        <v>8.7471999999999994</v>
      </c>
      <c r="AC40" s="1">
        <v>8.4171999999999993</v>
      </c>
      <c r="AD40" s="1">
        <v>0</v>
      </c>
      <c r="AE40" s="28" t="s">
        <v>80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41</v>
      </c>
      <c r="B42" s="1" t="s">
        <v>35</v>
      </c>
      <c r="C42" s="1">
        <v>1211</v>
      </c>
      <c r="D42" s="1">
        <v>5</v>
      </c>
      <c r="E42" s="1">
        <v>282</v>
      </c>
      <c r="F42" s="1">
        <v>924</v>
      </c>
      <c r="G42" s="7">
        <v>0.18</v>
      </c>
      <c r="H42" s="1">
        <v>120</v>
      </c>
      <c r="I42" s="1"/>
      <c r="J42" s="1">
        <v>282</v>
      </c>
      <c r="K42" s="1">
        <f>E42-J42</f>
        <v>0</v>
      </c>
      <c r="L42" s="1"/>
      <c r="M42" s="1"/>
      <c r="N42" s="1"/>
      <c r="O42" s="1">
        <f t="shared" ref="O42:O43" si="13">E42/5</f>
        <v>56.4</v>
      </c>
      <c r="P42" s="5">
        <v>500</v>
      </c>
      <c r="Q42" s="5"/>
      <c r="R42" s="1"/>
      <c r="S42" s="1">
        <f t="shared" ref="S42:S43" si="14">(F42+P42)/O42</f>
        <v>25.24822695035461</v>
      </c>
      <c r="T42" s="1">
        <f t="shared" ref="T42:T43" si="15">F42/O42</f>
        <v>16.382978723404257</v>
      </c>
      <c r="U42" s="1">
        <v>47.4</v>
      </c>
      <c r="V42" s="1">
        <v>48.4</v>
      </c>
      <c r="W42" s="1">
        <v>49.8</v>
      </c>
      <c r="X42" s="1">
        <v>95.6</v>
      </c>
      <c r="Y42" s="1">
        <v>59</v>
      </c>
      <c r="Z42" s="1">
        <v>78.400000000000006</v>
      </c>
      <c r="AA42" s="1">
        <v>55.8</v>
      </c>
      <c r="AB42" s="1">
        <v>72</v>
      </c>
      <c r="AC42" s="1">
        <v>90.8</v>
      </c>
      <c r="AD42" s="1">
        <v>86.8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42</v>
      </c>
      <c r="B43" s="1" t="s">
        <v>35</v>
      </c>
      <c r="C43" s="1">
        <v>4345</v>
      </c>
      <c r="D43" s="1">
        <v>15</v>
      </c>
      <c r="E43" s="1">
        <v>787</v>
      </c>
      <c r="F43" s="1">
        <v>3553</v>
      </c>
      <c r="G43" s="7">
        <v>0.18</v>
      </c>
      <c r="H43" s="1">
        <v>120</v>
      </c>
      <c r="I43" s="1"/>
      <c r="J43" s="1">
        <v>787</v>
      </c>
      <c r="K43" s="1">
        <f>E43-J43</f>
        <v>0</v>
      </c>
      <c r="L43" s="1"/>
      <c r="M43" s="1"/>
      <c r="N43" s="1"/>
      <c r="O43" s="1">
        <f t="shared" si="13"/>
        <v>157.4</v>
      </c>
      <c r="P43" s="5"/>
      <c r="Q43" s="5"/>
      <c r="R43" s="1"/>
      <c r="S43" s="1">
        <f t="shared" si="14"/>
        <v>22.573062261753492</v>
      </c>
      <c r="T43" s="1">
        <f t="shared" si="15"/>
        <v>22.573062261753492</v>
      </c>
      <c r="U43" s="1">
        <v>138.80000000000001</v>
      </c>
      <c r="V43" s="1">
        <v>184.4</v>
      </c>
      <c r="W43" s="1">
        <v>202.4</v>
      </c>
      <c r="X43" s="1">
        <v>316</v>
      </c>
      <c r="Y43" s="1">
        <v>225.4</v>
      </c>
      <c r="Z43" s="1">
        <v>233.2</v>
      </c>
      <c r="AA43" s="1">
        <v>256.39999999999998</v>
      </c>
      <c r="AB43" s="1">
        <v>239.4</v>
      </c>
      <c r="AC43" s="1">
        <v>265.8</v>
      </c>
      <c r="AD43" s="1">
        <v>270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F40" xr:uid="{79573D0F-CC50-490B-9DF1-2670A6C8BB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2025-05-12T11:54:54Z</dcterms:created>
  <dcterms:modified xsi:type="dcterms:W3CDTF">2025-05-14T11:47:09Z</dcterms:modified>
</cp:coreProperties>
</file>