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E60EE8-1B84-462E-92A0-2F957B43FE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O382" i="1"/>
  <c r="BM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T546" i="1" s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P159" i="1"/>
  <c r="BO158" i="1"/>
  <c r="BM158" i="1"/>
  <c r="Y158" i="1"/>
  <c r="P158" i="1"/>
  <c r="BO157" i="1"/>
  <c r="BM157" i="1"/>
  <c r="Y157" i="1"/>
  <c r="Y161" i="1" s="1"/>
  <c r="P157" i="1"/>
  <c r="X155" i="1"/>
  <c r="X154" i="1"/>
  <c r="BO153" i="1"/>
  <c r="BM153" i="1"/>
  <c r="Y153" i="1"/>
  <c r="Y154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F546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Z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138" i="1" l="1"/>
  <c r="BN138" i="1"/>
  <c r="Z138" i="1"/>
  <c r="BP175" i="1"/>
  <c r="BN175" i="1"/>
  <c r="Z175" i="1"/>
  <c r="BP206" i="1"/>
  <c r="BN206" i="1"/>
  <c r="Z206" i="1"/>
  <c r="BP236" i="1"/>
  <c r="BN236" i="1"/>
  <c r="Z236" i="1"/>
  <c r="BP270" i="1"/>
  <c r="BN270" i="1"/>
  <c r="Z270" i="1"/>
  <c r="BP313" i="1"/>
  <c r="BN313" i="1"/>
  <c r="Z313" i="1"/>
  <c r="BP347" i="1"/>
  <c r="BN347" i="1"/>
  <c r="Z347" i="1"/>
  <c r="BP376" i="1"/>
  <c r="BN376" i="1"/>
  <c r="Z376" i="1"/>
  <c r="BP420" i="1"/>
  <c r="BN420" i="1"/>
  <c r="Z420" i="1"/>
  <c r="BP461" i="1"/>
  <c r="BN461" i="1"/>
  <c r="Z461" i="1"/>
  <c r="BP481" i="1"/>
  <c r="BN481" i="1"/>
  <c r="Z481" i="1"/>
  <c r="BP516" i="1"/>
  <c r="BN516" i="1"/>
  <c r="Z516" i="1"/>
  <c r="B546" i="1"/>
  <c r="X538" i="1"/>
  <c r="Y32" i="1"/>
  <c r="Z35" i="1"/>
  <c r="Z36" i="1" s="1"/>
  <c r="BN35" i="1"/>
  <c r="BP35" i="1"/>
  <c r="Y36" i="1"/>
  <c r="Z41" i="1"/>
  <c r="BN41" i="1"/>
  <c r="Y46" i="1"/>
  <c r="Z58" i="1"/>
  <c r="BN58" i="1"/>
  <c r="Y66" i="1"/>
  <c r="Z76" i="1"/>
  <c r="BN76" i="1"/>
  <c r="Z91" i="1"/>
  <c r="BN91" i="1"/>
  <c r="Z98" i="1"/>
  <c r="BN98" i="1"/>
  <c r="Z111" i="1"/>
  <c r="BN111" i="1"/>
  <c r="BP123" i="1"/>
  <c r="BN123" i="1"/>
  <c r="Z123" i="1"/>
  <c r="BP159" i="1"/>
  <c r="BN159" i="1"/>
  <c r="Z159" i="1"/>
  <c r="Y189" i="1"/>
  <c r="Y188" i="1"/>
  <c r="BP187" i="1"/>
  <c r="BN187" i="1"/>
  <c r="Z187" i="1"/>
  <c r="Z188" i="1" s="1"/>
  <c r="BP192" i="1"/>
  <c r="BN192" i="1"/>
  <c r="Z192" i="1"/>
  <c r="BP218" i="1"/>
  <c r="BN218" i="1"/>
  <c r="Z218" i="1"/>
  <c r="BP254" i="1"/>
  <c r="BN254" i="1"/>
  <c r="Z254" i="1"/>
  <c r="BP278" i="1"/>
  <c r="BN278" i="1"/>
  <c r="Z278" i="1"/>
  <c r="BP327" i="1"/>
  <c r="BN327" i="1"/>
  <c r="Z327" i="1"/>
  <c r="BP366" i="1"/>
  <c r="BN366" i="1"/>
  <c r="Z366" i="1"/>
  <c r="Y400" i="1"/>
  <c r="Y399" i="1"/>
  <c r="BP398" i="1"/>
  <c r="BN398" i="1"/>
  <c r="Z398" i="1"/>
  <c r="Z399" i="1" s="1"/>
  <c r="BP402" i="1"/>
  <c r="BN402" i="1"/>
  <c r="Z402" i="1"/>
  <c r="BP439" i="1"/>
  <c r="BN439" i="1"/>
  <c r="Z439" i="1"/>
  <c r="BP469" i="1"/>
  <c r="BN469" i="1"/>
  <c r="Z469" i="1"/>
  <c r="Y518" i="1"/>
  <c r="Y517" i="1"/>
  <c r="BP515" i="1"/>
  <c r="BN515" i="1"/>
  <c r="Z515" i="1"/>
  <c r="Y179" i="1"/>
  <c r="Y195" i="1"/>
  <c r="L546" i="1"/>
  <c r="BP360" i="1"/>
  <c r="BN360" i="1"/>
  <c r="Z360" i="1"/>
  <c r="BP372" i="1"/>
  <c r="BN372" i="1"/>
  <c r="Z372" i="1"/>
  <c r="BP393" i="1"/>
  <c r="BN393" i="1"/>
  <c r="Z393" i="1"/>
  <c r="BP418" i="1"/>
  <c r="BN418" i="1"/>
  <c r="Z418" i="1"/>
  <c r="Y435" i="1"/>
  <c r="BP433" i="1"/>
  <c r="BN433" i="1"/>
  <c r="Z433" i="1"/>
  <c r="BP459" i="1"/>
  <c r="BN459" i="1"/>
  <c r="Z459" i="1"/>
  <c r="BP467" i="1"/>
  <c r="BN467" i="1"/>
  <c r="Z467" i="1"/>
  <c r="Y487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X537" i="1"/>
  <c r="X540" i="1"/>
  <c r="Z27" i="1"/>
  <c r="BN27" i="1"/>
  <c r="Z31" i="1"/>
  <c r="BN31" i="1"/>
  <c r="Z43" i="1"/>
  <c r="BN43" i="1"/>
  <c r="D546" i="1"/>
  <c r="Z56" i="1"/>
  <c r="BN56" i="1"/>
  <c r="Z62" i="1"/>
  <c r="BN62" i="1"/>
  <c r="BP62" i="1"/>
  <c r="Y67" i="1"/>
  <c r="Z70" i="1"/>
  <c r="BN70" i="1"/>
  <c r="Z78" i="1"/>
  <c r="BN78" i="1"/>
  <c r="Z84" i="1"/>
  <c r="BN84" i="1"/>
  <c r="Y94" i="1"/>
  <c r="Z100" i="1"/>
  <c r="BN100" i="1"/>
  <c r="Z109" i="1"/>
  <c r="BN109" i="1"/>
  <c r="Z115" i="1"/>
  <c r="BN115" i="1"/>
  <c r="BP115" i="1"/>
  <c r="Y118" i="1"/>
  <c r="Z121" i="1"/>
  <c r="BN121" i="1"/>
  <c r="BP121" i="1"/>
  <c r="Y128" i="1"/>
  <c r="Z125" i="1"/>
  <c r="BN125" i="1"/>
  <c r="Z131" i="1"/>
  <c r="BN131" i="1"/>
  <c r="BP131" i="1"/>
  <c r="Y134" i="1"/>
  <c r="G546" i="1"/>
  <c r="Z142" i="1"/>
  <c r="BN142" i="1"/>
  <c r="BP142" i="1"/>
  <c r="Y145" i="1"/>
  <c r="Z153" i="1"/>
  <c r="Z154" i="1" s="1"/>
  <c r="BN153" i="1"/>
  <c r="BP153" i="1"/>
  <c r="Z157" i="1"/>
  <c r="BN157" i="1"/>
  <c r="BP157" i="1"/>
  <c r="Y160" i="1"/>
  <c r="Z165" i="1"/>
  <c r="Z166" i="1" s="1"/>
  <c r="BN165" i="1"/>
  <c r="BP165" i="1"/>
  <c r="Z169" i="1"/>
  <c r="BN169" i="1"/>
  <c r="BP169" i="1"/>
  <c r="Y178" i="1"/>
  <c r="Z173" i="1"/>
  <c r="BN173" i="1"/>
  <c r="Z177" i="1"/>
  <c r="BN177" i="1"/>
  <c r="Y185" i="1"/>
  <c r="Z183" i="1"/>
  <c r="BN183" i="1"/>
  <c r="Z198" i="1"/>
  <c r="BN198" i="1"/>
  <c r="Y210" i="1"/>
  <c r="Z204" i="1"/>
  <c r="BN204" i="1"/>
  <c r="Z208" i="1"/>
  <c r="BN208" i="1"/>
  <c r="Y223" i="1"/>
  <c r="Z216" i="1"/>
  <c r="BN216" i="1"/>
  <c r="Z220" i="1"/>
  <c r="BN220" i="1"/>
  <c r="Z234" i="1"/>
  <c r="BN234" i="1"/>
  <c r="Z238" i="1"/>
  <c r="BN238" i="1"/>
  <c r="Y244" i="1"/>
  <c r="Z252" i="1"/>
  <c r="BN252" i="1"/>
  <c r="Z261" i="1"/>
  <c r="BN261" i="1"/>
  <c r="Z265" i="1"/>
  <c r="BN265" i="1"/>
  <c r="Z272" i="1"/>
  <c r="BN272" i="1"/>
  <c r="Z273" i="1"/>
  <c r="BN273" i="1"/>
  <c r="Z280" i="1"/>
  <c r="BN280" i="1"/>
  <c r="Z311" i="1"/>
  <c r="BN311" i="1"/>
  <c r="Z315" i="1"/>
  <c r="BN315" i="1"/>
  <c r="Y323" i="1"/>
  <c r="Z321" i="1"/>
  <c r="BN321" i="1"/>
  <c r="Y331" i="1"/>
  <c r="Z329" i="1"/>
  <c r="BN329" i="1"/>
  <c r="Y337" i="1"/>
  <c r="Y345" i="1"/>
  <c r="Z343" i="1"/>
  <c r="BN343" i="1"/>
  <c r="Y351" i="1"/>
  <c r="Z349" i="1"/>
  <c r="BN349" i="1"/>
  <c r="U546" i="1"/>
  <c r="Y362" i="1"/>
  <c r="BP368" i="1"/>
  <c r="BN368" i="1"/>
  <c r="Z368" i="1"/>
  <c r="BP382" i="1"/>
  <c r="BN382" i="1"/>
  <c r="Z382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22" i="1"/>
  <c r="BN422" i="1"/>
  <c r="Z422" i="1"/>
  <c r="BP441" i="1"/>
  <c r="BN441" i="1"/>
  <c r="Z441" i="1"/>
  <c r="BP463" i="1"/>
  <c r="BN463" i="1"/>
  <c r="Z463" i="1"/>
  <c r="BP473" i="1"/>
  <c r="BN473" i="1"/>
  <c r="Z473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378" i="1"/>
  <c r="Y406" i="1"/>
  <c r="Y405" i="1"/>
  <c r="Y546" i="1"/>
  <c r="H9" i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BP79" i="1"/>
  <c r="BN79" i="1"/>
  <c r="Z79" i="1"/>
  <c r="Y86" i="1"/>
  <c r="BP92" i="1"/>
  <c r="BN92" i="1"/>
  <c r="Z92" i="1"/>
  <c r="Y105" i="1"/>
  <c r="Y104" i="1"/>
  <c r="BP96" i="1"/>
  <c r="BN96" i="1"/>
  <c r="Z96" i="1"/>
  <c r="BP99" i="1"/>
  <c r="BN99" i="1"/>
  <c r="Z99" i="1"/>
  <c r="F9" i="1"/>
  <c r="J9" i="1"/>
  <c r="Y24" i="1"/>
  <c r="Y59" i="1"/>
  <c r="Y82" i="1"/>
  <c r="BP75" i="1"/>
  <c r="BN75" i="1"/>
  <c r="BP77" i="1"/>
  <c r="BN77" i="1"/>
  <c r="Z77" i="1"/>
  <c r="Z81" i="1" s="1"/>
  <c r="Y81" i="1"/>
  <c r="BP85" i="1"/>
  <c r="BN85" i="1"/>
  <c r="Z85" i="1"/>
  <c r="Z86" i="1" s="1"/>
  <c r="Y87" i="1"/>
  <c r="E546" i="1"/>
  <c r="Y93" i="1"/>
  <c r="BP90" i="1"/>
  <c r="BN90" i="1"/>
  <c r="Z90" i="1"/>
  <c r="Z93" i="1" s="1"/>
  <c r="BP97" i="1"/>
  <c r="BN97" i="1"/>
  <c r="Z97" i="1"/>
  <c r="BP101" i="1"/>
  <c r="BN101" i="1"/>
  <c r="Z101" i="1"/>
  <c r="Z103" i="1"/>
  <c r="BN103" i="1"/>
  <c r="Z108" i="1"/>
  <c r="BN108" i="1"/>
  <c r="BP108" i="1"/>
  <c r="Z110" i="1"/>
  <c r="BN110" i="1"/>
  <c r="Y113" i="1"/>
  <c r="Z116" i="1"/>
  <c r="Z118" i="1" s="1"/>
  <c r="BN116" i="1"/>
  <c r="BP116" i="1"/>
  <c r="Z122" i="1"/>
  <c r="Z128" i="1" s="1"/>
  <c r="BN122" i="1"/>
  <c r="BP122" i="1"/>
  <c r="Z124" i="1"/>
  <c r="BN124" i="1"/>
  <c r="Z126" i="1"/>
  <c r="BN126" i="1"/>
  <c r="Z132" i="1"/>
  <c r="Z133" i="1" s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Z149" i="1" s="1"/>
  <c r="BN147" i="1"/>
  <c r="BP147" i="1"/>
  <c r="Y150" i="1"/>
  <c r="H546" i="1"/>
  <c r="Y155" i="1"/>
  <c r="Z158" i="1"/>
  <c r="Z160" i="1" s="1"/>
  <c r="BN158" i="1"/>
  <c r="BP158" i="1"/>
  <c r="I546" i="1"/>
  <c r="Y167" i="1"/>
  <c r="Z170" i="1"/>
  <c r="Z178" i="1" s="1"/>
  <c r="BN170" i="1"/>
  <c r="BP170" i="1"/>
  <c r="Z172" i="1"/>
  <c r="BN172" i="1"/>
  <c r="Z174" i="1"/>
  <c r="BN174" i="1"/>
  <c r="Z176" i="1"/>
  <c r="BN176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Y257" i="1"/>
  <c r="Y112" i="1"/>
  <c r="Y139" i="1"/>
  <c r="BP233" i="1"/>
  <c r="BN233" i="1"/>
  <c r="Z233" i="1"/>
  <c r="BP237" i="1"/>
  <c r="BN237" i="1"/>
  <c r="Z237" i="1"/>
  <c r="BP253" i="1"/>
  <c r="BN253" i="1"/>
  <c r="Z253" i="1"/>
  <c r="Y266" i="1"/>
  <c r="Y274" i="1"/>
  <c r="Y281" i="1"/>
  <c r="Y302" i="1"/>
  <c r="Y307" i="1"/>
  <c r="Y316" i="1"/>
  <c r="Y324" i="1"/>
  <c r="Y332" i="1"/>
  <c r="Y338" i="1"/>
  <c r="Y344" i="1"/>
  <c r="Y350" i="1"/>
  <c r="Y361" i="1"/>
  <c r="Y373" i="1"/>
  <c r="Y379" i="1"/>
  <c r="Y383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BP440" i="1"/>
  <c r="BN440" i="1"/>
  <c r="Z440" i="1"/>
  <c r="BP460" i="1"/>
  <c r="BN460" i="1"/>
  <c r="Z460" i="1"/>
  <c r="BP464" i="1"/>
  <c r="BN464" i="1"/>
  <c r="Z464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BP511" i="1"/>
  <c r="BN511" i="1"/>
  <c r="Z511" i="1"/>
  <c r="Y513" i="1"/>
  <c r="Y522" i="1"/>
  <c r="BP520" i="1"/>
  <c r="BN520" i="1"/>
  <c r="Z520" i="1"/>
  <c r="Y523" i="1"/>
  <c r="Q546" i="1"/>
  <c r="Z255" i="1"/>
  <c r="BN255" i="1"/>
  <c r="Z260" i="1"/>
  <c r="BN260" i="1"/>
  <c r="BP260" i="1"/>
  <c r="Z262" i="1"/>
  <c r="BN262" i="1"/>
  <c r="Z264" i="1"/>
  <c r="BN264" i="1"/>
  <c r="Y267" i="1"/>
  <c r="M546" i="1"/>
  <c r="Z271" i="1"/>
  <c r="Z274" i="1" s="1"/>
  <c r="BN271" i="1"/>
  <c r="Y275" i="1"/>
  <c r="O546" i="1"/>
  <c r="Z279" i="1"/>
  <c r="Z281" i="1" s="1"/>
  <c r="BN279" i="1"/>
  <c r="Y282" i="1"/>
  <c r="Y287" i="1"/>
  <c r="R546" i="1"/>
  <c r="Z300" i="1"/>
  <c r="Z301" i="1" s="1"/>
  <c r="BN300" i="1"/>
  <c r="Y301" i="1"/>
  <c r="Z305" i="1"/>
  <c r="Z306" i="1" s="1"/>
  <c r="BN305" i="1"/>
  <c r="BP305" i="1"/>
  <c r="Y306" i="1"/>
  <c r="Z310" i="1"/>
  <c r="BN310" i="1"/>
  <c r="BP310" i="1"/>
  <c r="Z312" i="1"/>
  <c r="BN312" i="1"/>
  <c r="Z314" i="1"/>
  <c r="BN314" i="1"/>
  <c r="Y317" i="1"/>
  <c r="Z320" i="1"/>
  <c r="BN320" i="1"/>
  <c r="Z322" i="1"/>
  <c r="BN322" i="1"/>
  <c r="Z326" i="1"/>
  <c r="BN326" i="1"/>
  <c r="BP326" i="1"/>
  <c r="Z328" i="1"/>
  <c r="BN328" i="1"/>
  <c r="Z330" i="1"/>
  <c r="BN330" i="1"/>
  <c r="Z334" i="1"/>
  <c r="BN334" i="1"/>
  <c r="BP334" i="1"/>
  <c r="Z336" i="1"/>
  <c r="BN336" i="1"/>
  <c r="Z342" i="1"/>
  <c r="Z344" i="1" s="1"/>
  <c r="BN342" i="1"/>
  <c r="Z348" i="1"/>
  <c r="Z350" i="1" s="1"/>
  <c r="BN348" i="1"/>
  <c r="Y356" i="1"/>
  <c r="Z359" i="1"/>
  <c r="Z361" i="1" s="1"/>
  <c r="BN359" i="1"/>
  <c r="V546" i="1"/>
  <c r="Z367" i="1"/>
  <c r="BN367" i="1"/>
  <c r="Z369" i="1"/>
  <c r="BN369" i="1"/>
  <c r="Z371" i="1"/>
  <c r="BN371" i="1"/>
  <c r="Y374" i="1"/>
  <c r="Z377" i="1"/>
  <c r="BN377" i="1"/>
  <c r="Z381" i="1"/>
  <c r="BN381" i="1"/>
  <c r="BP381" i="1"/>
  <c r="W546" i="1"/>
  <c r="Y396" i="1"/>
  <c r="Z392" i="1"/>
  <c r="BN392" i="1"/>
  <c r="Z394" i="1"/>
  <c r="BN394" i="1"/>
  <c r="Y395" i="1"/>
  <c r="BP403" i="1"/>
  <c r="BN403" i="1"/>
  <c r="Z403" i="1"/>
  <c r="BP417" i="1"/>
  <c r="BN417" i="1"/>
  <c r="Z417" i="1"/>
  <c r="BP421" i="1"/>
  <c r="BN421" i="1"/>
  <c r="Z421" i="1"/>
  <c r="Y429" i="1"/>
  <c r="BP434" i="1"/>
  <c r="BN434" i="1"/>
  <c r="Z434" i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AC54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35" i="1" l="1"/>
  <c r="Z405" i="1"/>
  <c r="Z378" i="1"/>
  <c r="X539" i="1"/>
  <c r="Z517" i="1"/>
  <c r="Z470" i="1"/>
  <c r="Z395" i="1"/>
  <c r="Z373" i="1"/>
  <c r="Z323" i="1"/>
  <c r="Z512" i="1"/>
  <c r="Z383" i="1"/>
  <c r="Z337" i="1"/>
  <c r="Z266" i="1"/>
  <c r="Z424" i="1"/>
  <c r="Z210" i="1"/>
  <c r="Z112" i="1"/>
  <c r="Z66" i="1"/>
  <c r="Z59" i="1"/>
  <c r="Z45" i="1"/>
  <c r="Z529" i="1"/>
  <c r="Z505" i="1"/>
  <c r="Z487" i="1"/>
  <c r="Z331" i="1"/>
  <c r="Z316" i="1"/>
  <c r="Z522" i="1"/>
  <c r="Z493" i="1"/>
  <c r="Z239" i="1"/>
  <c r="Z222" i="1"/>
  <c r="Z72" i="1"/>
  <c r="Z32" i="1"/>
  <c r="Z541" i="1" s="1"/>
  <c r="Y540" i="1"/>
  <c r="Y537" i="1"/>
  <c r="Z256" i="1"/>
  <c r="Y536" i="1"/>
  <c r="Z104" i="1"/>
  <c r="Y538" i="1"/>
  <c r="Y539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<sst xmlns="http://schemas.openxmlformats.org/spreadsheetml/2006/main" count="2388" uniqueCount="853">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</sst>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45801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829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5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0.41666666666666669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16</v>
      </c>
      <c r="Y56" s="592">
        <f t="shared" si="6"/>
        <v>16</v>
      </c>
      <c r="Z56" s="36">
        <f>IFERROR(IF(Y56=0,"",ROUNDUP(Y56/H56,0)*0.00902),"")</f>
        <v>3.6080000000000001E-2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16.84</v>
      </c>
      <c r="BN56" s="64">
        <f t="shared" si="8"/>
        <v>16.84</v>
      </c>
      <c r="BO56" s="64">
        <f t="shared" si="9"/>
        <v>3.0303030303030304E-2</v>
      </c>
      <c r="BP56" s="64">
        <f t="shared" si="10"/>
        <v>3.0303030303030304E-2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4</v>
      </c>
      <c r="Y59" s="593">
        <f>IFERROR(Y53/H53,"0")+IFERROR(Y54/H54,"0")+IFERROR(Y55/H55,"0")+IFERROR(Y56/H56,"0")+IFERROR(Y57/H57,"0")+IFERROR(Y58/H58,"0")</f>
        <v>4</v>
      </c>
      <c r="Z59" s="593">
        <f>IFERROR(IF(Z53="",0,Z53),"0")+IFERROR(IF(Z54="",0,Z54),"0")+IFERROR(IF(Z55="",0,Z55),"0")+IFERROR(IF(Z56="",0,Z56),"0")+IFERROR(IF(Z57="",0,Z57),"0")+IFERROR(IF(Z58="",0,Z58),"0")</f>
        <v>3.6080000000000001E-2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16</v>
      </c>
      <c r="Y60" s="593">
        <f>IFERROR(SUM(Y53:Y58),"0")</f>
        <v>16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20</v>
      </c>
      <c r="Y62" s="592">
        <f>IFERROR(IF(X62="",0,CEILING((X62/$H62),1)*$H62),"")</f>
        <v>21.6</v>
      </c>
      <c r="Z62" s="36">
        <f>IFERROR(IF(Y62=0,"",ROUNDUP(Y62/H62,0)*0.01898),"")</f>
        <v>3.7960000000000001E-2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20.805555555555554</v>
      </c>
      <c r="BN62" s="64">
        <f>IFERROR(Y62*I62/H62,"0")</f>
        <v>22.47</v>
      </c>
      <c r="BO62" s="64">
        <f>IFERROR(1/J62*(X62/H62),"0")</f>
        <v>2.8935185185185182E-2</v>
      </c>
      <c r="BP62" s="64">
        <f>IFERROR(1/J62*(Y62/H62),"0")</f>
        <v>3.125E-2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1.8518518518518516</v>
      </c>
      <c r="Y66" s="593">
        <f>IFERROR(Y62/H62,"0")+IFERROR(Y63/H63,"0")+IFERROR(Y64/H64,"0")+IFERROR(Y65/H65,"0")</f>
        <v>2</v>
      </c>
      <c r="Z66" s="593">
        <f>IFERROR(IF(Z62="",0,Z62),"0")+IFERROR(IF(Z63="",0,Z63),"0")+IFERROR(IF(Z64="",0,Z64),"0")+IFERROR(IF(Z65="",0,Z65),"0")</f>
        <v>3.7960000000000001E-2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20</v>
      </c>
      <c r="Y67" s="593">
        <f>IFERROR(SUM(Y62:Y65),"0")</f>
        <v>21.6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54</v>
      </c>
      <c r="Y101" s="592">
        <f t="shared" si="16"/>
        <v>54</v>
      </c>
      <c r="Z101" s="36">
        <f>IFERROR(IF(Y101=0,"",ROUNDUP(Y101/H101,0)*0.00651),"")</f>
        <v>0.13020000000000001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59.039999999999992</v>
      </c>
      <c r="BN101" s="64">
        <f t="shared" si="18"/>
        <v>59.039999999999992</v>
      </c>
      <c r="BO101" s="64">
        <f t="shared" si="19"/>
        <v>0.1098901098901099</v>
      </c>
      <c r="BP101" s="64">
        <f t="shared" si="20"/>
        <v>0.1098901098901099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20</v>
      </c>
      <c r="Y104" s="593">
        <f>IFERROR(Y96/H96,"0")+IFERROR(Y97/H97,"0")+IFERROR(Y98/H98,"0")+IFERROR(Y99/H99,"0")+IFERROR(Y100/H100,"0")+IFERROR(Y101/H101,"0")+IFERROR(Y102/H102,"0")+IFERROR(Y103/H103,"0")</f>
        <v>20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0.13020000000000001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54</v>
      </c>
      <c r="Y105" s="593">
        <f>IFERROR(SUM(Y96:Y103),"0")</f>
        <v>54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80</v>
      </c>
      <c r="Y115" s="592">
        <f>IFERROR(IF(X115="",0,CEILING((X115/$H115),1)*$H115),"")</f>
        <v>86.4</v>
      </c>
      <c r="Z115" s="36">
        <f>IFERROR(IF(Y115=0,"",ROUNDUP(Y115/H115,0)*0.01898),"")</f>
        <v>0.15184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83.222222222222214</v>
      </c>
      <c r="BN115" s="64">
        <f>IFERROR(Y115*I115/H115,"0")</f>
        <v>89.88</v>
      </c>
      <c r="BO115" s="64">
        <f>IFERROR(1/J115*(X115/H115),"0")</f>
        <v>0.11574074074074073</v>
      </c>
      <c r="BP115" s="64">
        <f>IFERROR(1/J115*(Y115/H115),"0")</f>
        <v>0.125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7.4074074074074066</v>
      </c>
      <c r="Y118" s="593">
        <f>IFERROR(Y115/H115,"0")+IFERROR(Y116/H116,"0")+IFERROR(Y117/H117,"0")</f>
        <v>8</v>
      </c>
      <c r="Z118" s="593">
        <f>IFERROR(IF(Z115="",0,Z115),"0")+IFERROR(IF(Z116="",0,Z116),"0")+IFERROR(IF(Z117="",0,Z117),"0")</f>
        <v>0.15184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80</v>
      </c>
      <c r="Y119" s="593">
        <f>IFERROR(SUM(Y115:Y117),"0")</f>
        <v>86.4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54</v>
      </c>
      <c r="Y125" s="592">
        <f t="shared" si="21"/>
        <v>54</v>
      </c>
      <c r="Z125" s="36">
        <f>IFERROR(IF(Y125=0,"",ROUNDUP(Y125/H125,0)*0.00651),"")</f>
        <v>0.13020000000000001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59.039999999999992</v>
      </c>
      <c r="BN125" s="64">
        <f t="shared" si="23"/>
        <v>59.039999999999992</v>
      </c>
      <c r="BO125" s="64">
        <f t="shared" si="24"/>
        <v>0.1098901098901099</v>
      </c>
      <c r="BP125" s="64">
        <f t="shared" si="25"/>
        <v>0.1098901098901099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20</v>
      </c>
      <c r="Y128" s="593">
        <f>IFERROR(Y121/H121,"0")+IFERROR(Y122/H122,"0")+IFERROR(Y123/H123,"0")+IFERROR(Y124/H124,"0")+IFERROR(Y125/H125,"0")+IFERROR(Y126/H126,"0")+IFERROR(Y127/H127,"0")</f>
        <v>20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0.13020000000000001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54</v>
      </c>
      <c r="Y129" s="593">
        <f>IFERROR(SUM(Y121:Y127),"0")</f>
        <v>54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42</v>
      </c>
      <c r="Y172" s="592">
        <f t="shared" si="26"/>
        <v>42</v>
      </c>
      <c r="Z172" s="36">
        <f>IFERROR(IF(Y172=0,"",ROUNDUP(Y172/H172,0)*0.00502),"")</f>
        <v>0.1004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44.599999999999994</v>
      </c>
      <c r="BN172" s="64">
        <f t="shared" si="28"/>
        <v>44.599999999999994</v>
      </c>
      <c r="BO172" s="64">
        <f t="shared" si="29"/>
        <v>8.5470085470085472E-2</v>
      </c>
      <c r="BP172" s="64">
        <f t="shared" si="30"/>
        <v>8.5470085470085472E-2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32</v>
      </c>
      <c r="Y175" s="592">
        <f t="shared" si="26"/>
        <v>33.6</v>
      </c>
      <c r="Z175" s="36">
        <f>IFERROR(IF(Y175=0,"",ROUNDUP(Y175/H175,0)*0.00502),"")</f>
        <v>8.0320000000000003E-2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33.523809523809526</v>
      </c>
      <c r="BN175" s="64">
        <f t="shared" si="28"/>
        <v>35.200000000000003</v>
      </c>
      <c r="BO175" s="64">
        <f t="shared" si="29"/>
        <v>6.5120065120065129E-2</v>
      </c>
      <c r="BP175" s="64">
        <f t="shared" si="30"/>
        <v>6.8376068376068383E-2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35.238095238095241</v>
      </c>
      <c r="Y178" s="593">
        <f>IFERROR(Y169/H169,"0")+IFERROR(Y170/H170,"0")+IFERROR(Y171/H171,"0")+IFERROR(Y172/H172,"0")+IFERROR(Y173/H173,"0")+IFERROR(Y174/H174,"0")+IFERROR(Y175/H175,"0")+IFERROR(Y176/H176,"0")+IFERROR(Y177/H177,"0")</f>
        <v>36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0.18071999999999999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74</v>
      </c>
      <c r="Y179" s="593">
        <f>IFERROR(SUM(Y169:Y177),"0")</f>
        <v>75.599999999999994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40</v>
      </c>
      <c r="Y202" s="592">
        <f t="shared" ref="Y202:Y209" si="31">IFERROR(IF(X202="",0,CEILING((X202/$H202),1)*$H202),"")</f>
        <v>43.2</v>
      </c>
      <c r="Z202" s="36">
        <f>IFERROR(IF(Y202=0,"",ROUNDUP(Y202/H202,0)*0.00902),"")</f>
        <v>7.2160000000000002E-2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41.555555555555557</v>
      </c>
      <c r="BN202" s="64">
        <f t="shared" ref="BN202:BN209" si="33">IFERROR(Y202*I202/H202,"0")</f>
        <v>44.88</v>
      </c>
      <c r="BO202" s="64">
        <f t="shared" ref="BO202:BO209" si="34">IFERROR(1/J202*(X202/H202),"0")</f>
        <v>5.6116722783389444E-2</v>
      </c>
      <c r="BP202" s="64">
        <f t="shared" ref="BP202:BP209" si="35">IFERROR(1/J202*(Y202/H202),"0")</f>
        <v>6.0606060606060608E-2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40</v>
      </c>
      <c r="Y203" s="592">
        <f t="shared" si="31"/>
        <v>43.2</v>
      </c>
      <c r="Z203" s="36">
        <f>IFERROR(IF(Y203=0,"",ROUNDUP(Y203/H203,0)*0.00902),"")</f>
        <v>7.2160000000000002E-2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41.555555555555557</v>
      </c>
      <c r="BN203" s="64">
        <f t="shared" si="33"/>
        <v>44.88</v>
      </c>
      <c r="BO203" s="64">
        <f t="shared" si="34"/>
        <v>5.6116722783389444E-2</v>
      </c>
      <c r="BP203" s="64">
        <f t="shared" si="35"/>
        <v>6.0606060606060608E-2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40</v>
      </c>
      <c r="Y205" s="592">
        <f t="shared" si="31"/>
        <v>43.2</v>
      </c>
      <c r="Z205" s="36">
        <f>IFERROR(IF(Y205=0,"",ROUNDUP(Y205/H205,0)*0.00902),"")</f>
        <v>7.2160000000000002E-2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41.555555555555557</v>
      </c>
      <c r="BN205" s="64">
        <f t="shared" si="33"/>
        <v>44.88</v>
      </c>
      <c r="BO205" s="64">
        <f t="shared" si="34"/>
        <v>5.6116722783389444E-2</v>
      </c>
      <c r="BP205" s="64">
        <f t="shared" si="35"/>
        <v>6.0606060606060608E-2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22.222222222222221</v>
      </c>
      <c r="Y210" s="593">
        <f>IFERROR(Y202/H202,"0")+IFERROR(Y203/H203,"0")+IFERROR(Y204/H204,"0")+IFERROR(Y205/H205,"0")+IFERROR(Y206/H206,"0")+IFERROR(Y207/H207,"0")+IFERROR(Y208/H208,"0")+IFERROR(Y209/H209,"0")</f>
        <v>24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0.21648000000000001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120</v>
      </c>
      <c r="Y211" s="593">
        <f>IFERROR(SUM(Y202:Y209),"0")</f>
        <v>129.60000000000002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40</v>
      </c>
      <c r="Y215" s="592">
        <f t="shared" si="36"/>
        <v>43.5</v>
      </c>
      <c r="Z215" s="36">
        <f>IFERROR(IF(Y215=0,"",ROUNDUP(Y215/H215,0)*0.01898),"")</f>
        <v>9.4899999999999998E-2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42.386206896551727</v>
      </c>
      <c r="BN215" s="64">
        <f t="shared" si="38"/>
        <v>46.095000000000006</v>
      </c>
      <c r="BO215" s="64">
        <f t="shared" si="39"/>
        <v>7.1839080459770124E-2</v>
      </c>
      <c r="BP215" s="64">
        <f t="shared" si="40"/>
        <v>7.8125E-2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48</v>
      </c>
      <c r="Y216" s="592">
        <f t="shared" si="36"/>
        <v>48</v>
      </c>
      <c r="Z216" s="36">
        <f t="shared" ref="Z216:Z221" si="41">IFERROR(IF(Y216=0,"",ROUNDUP(Y216/H216,0)*0.00651),"")</f>
        <v>0.13020000000000001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53.4</v>
      </c>
      <c r="BN216" s="64">
        <f t="shared" si="38"/>
        <v>53.4</v>
      </c>
      <c r="BO216" s="64">
        <f t="shared" si="39"/>
        <v>0.1098901098901099</v>
      </c>
      <c r="BP216" s="64">
        <f t="shared" si="40"/>
        <v>0.1098901098901099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48</v>
      </c>
      <c r="Y218" s="592">
        <f t="shared" si="36"/>
        <v>48</v>
      </c>
      <c r="Z218" s="36">
        <f t="shared" si="41"/>
        <v>0.13020000000000001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53.040000000000006</v>
      </c>
      <c r="BN218" s="64">
        <f t="shared" si="38"/>
        <v>53.040000000000006</v>
      </c>
      <c r="BO218" s="64">
        <f t="shared" si="39"/>
        <v>0.1098901098901099</v>
      </c>
      <c r="BP218" s="64">
        <f t="shared" si="40"/>
        <v>0.1098901098901099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48</v>
      </c>
      <c r="Y219" s="592">
        <f t="shared" si="36"/>
        <v>48</v>
      </c>
      <c r="Z219" s="36">
        <f t="shared" si="41"/>
        <v>0.13020000000000001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53.040000000000006</v>
      </c>
      <c r="BN219" s="64">
        <f t="shared" si="38"/>
        <v>53.040000000000006</v>
      </c>
      <c r="BO219" s="64">
        <f t="shared" si="39"/>
        <v>0.1098901098901099</v>
      </c>
      <c r="BP219" s="64">
        <f t="shared" si="40"/>
        <v>0.1098901098901099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48</v>
      </c>
      <c r="Y221" s="592">
        <f t="shared" si="36"/>
        <v>48</v>
      </c>
      <c r="Z221" s="36">
        <f t="shared" si="41"/>
        <v>0.13020000000000001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53.160000000000004</v>
      </c>
      <c r="BN221" s="64">
        <f t="shared" si="38"/>
        <v>53.160000000000004</v>
      </c>
      <c r="BO221" s="64">
        <f t="shared" si="39"/>
        <v>0.1098901098901099</v>
      </c>
      <c r="BP221" s="64">
        <f t="shared" si="40"/>
        <v>0.1098901098901099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84.597701149425291</v>
      </c>
      <c r="Y222" s="593">
        <f>IFERROR(Y213/H213,"0")+IFERROR(Y214/H214,"0")+IFERROR(Y215/H215,"0")+IFERROR(Y216/H216,"0")+IFERROR(Y217/H217,"0")+IFERROR(Y218/H218,"0")+IFERROR(Y219/H219,"0")+IFERROR(Y220/H220,"0")+IFERROR(Y221/H221,"0")</f>
        <v>85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0.61570000000000003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232</v>
      </c>
      <c r="Y223" s="593">
        <f>IFERROR(SUM(Y213:Y221),"0")</f>
        <v>235.5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200</v>
      </c>
      <c r="Y335" s="592">
        <f>IFERROR(IF(X335="",0,CEILING((X335/$H335),1)*$H335),"")</f>
        <v>202.79999999999998</v>
      </c>
      <c r="Z335" s="36">
        <f>IFERROR(IF(Y335=0,"",ROUNDUP(Y335/H335,0)*0.01898),"")</f>
        <v>0.49348000000000003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213.30769230769235</v>
      </c>
      <c r="BN335" s="64">
        <f>IFERROR(Y335*I335/H335,"0")</f>
        <v>216.29400000000001</v>
      </c>
      <c r="BO335" s="64">
        <f>IFERROR(1/J335*(X335/H335),"0")</f>
        <v>0.40064102564102566</v>
      </c>
      <c r="BP335" s="64">
        <f>IFERROR(1/J335*(Y335/H335),"0")</f>
        <v>0.40625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25.641025641025642</v>
      </c>
      <c r="Y337" s="593">
        <f>IFERROR(Y334/H334,"0")+IFERROR(Y335/H335,"0")+IFERROR(Y336/H336,"0")</f>
        <v>26</v>
      </c>
      <c r="Z337" s="593">
        <f>IFERROR(IF(Z334="",0,Z334),"0")+IFERROR(IF(Z335="",0,Z335),"0")+IFERROR(IF(Z336="",0,Z336),"0")</f>
        <v>0.49348000000000003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200</v>
      </c>
      <c r="Y338" s="593">
        <f>IFERROR(SUM(Y334:Y336),"0")</f>
        <v>202.79999999999998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3</v>
      </c>
      <c r="Y342" s="592">
        <f>IFERROR(IF(X342="",0,CEILING((X342/$H342),1)*$H342),"")</f>
        <v>5.0999999999999996</v>
      </c>
      <c r="Z342" s="36">
        <f>IFERROR(IF(Y342=0,"",ROUNDUP(Y342/H342,0)*0.00651),"")</f>
        <v>1.302E-2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3.4764705882352946</v>
      </c>
      <c r="BN342" s="64">
        <f>IFERROR(Y342*I342/H342,"0")</f>
        <v>5.91</v>
      </c>
      <c r="BO342" s="64">
        <f>IFERROR(1/J342*(X342/H342),"0")</f>
        <v>6.4641241111829352E-3</v>
      </c>
      <c r="BP342" s="64">
        <f>IFERROR(1/J342*(Y342/H342),"0")</f>
        <v>1.098901098901099E-2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10</v>
      </c>
      <c r="Y343" s="592">
        <f>IFERROR(IF(X343="",0,CEILING((X343/$H343),1)*$H343),"")</f>
        <v>10.199999999999999</v>
      </c>
      <c r="Z343" s="36">
        <f>IFERROR(IF(Y343=0,"",ROUNDUP(Y343/H343,0)*0.00651),"")</f>
        <v>2.6040000000000001E-2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11.294117647058822</v>
      </c>
      <c r="BN343" s="64">
        <f>IFERROR(Y343*I343/H343,"0")</f>
        <v>11.52</v>
      </c>
      <c r="BO343" s="64">
        <f>IFERROR(1/J343*(X343/H343),"0")</f>
        <v>2.1547080370609786E-2</v>
      </c>
      <c r="BP343" s="64">
        <f>IFERROR(1/J343*(Y343/H343),"0")</f>
        <v>2.197802197802198E-2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5.098039215686275</v>
      </c>
      <c r="Y344" s="593">
        <f>IFERROR(Y340/H340,"0")+IFERROR(Y341/H341,"0")+IFERROR(Y342/H342,"0")+IFERROR(Y343/H343,"0")</f>
        <v>6</v>
      </c>
      <c r="Z344" s="593">
        <f>IFERROR(IF(Z340="",0,Z340),"0")+IFERROR(IF(Z341="",0,Z341),"0")+IFERROR(IF(Z342="",0,Z342),"0")+IFERROR(IF(Z343="",0,Z343),"0")</f>
        <v>3.9059999999999997E-2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13</v>
      </c>
      <c r="Y345" s="593">
        <f>IFERROR(SUM(Y340:Y343),"0")</f>
        <v>15.299999999999999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750</v>
      </c>
      <c r="Y366" s="592">
        <f t="shared" ref="Y366:Y372" si="57">IFERROR(IF(X366="",0,CEILING((X366/$H366),1)*$H366),"")</f>
        <v>750</v>
      </c>
      <c r="Z366" s="36">
        <f>IFERROR(IF(Y366=0,"",ROUNDUP(Y366/H366,0)*0.02175),"")</f>
        <v>1.0874999999999999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774</v>
      </c>
      <c r="BN366" s="64">
        <f t="shared" ref="BN366:BN372" si="59">IFERROR(Y366*I366/H366,"0")</f>
        <v>774</v>
      </c>
      <c r="BO366" s="64">
        <f t="shared" ref="BO366:BO372" si="60">IFERROR(1/J366*(X366/H366),"0")</f>
        <v>1.0416666666666665</v>
      </c>
      <c r="BP366" s="64">
        <f t="shared" ref="BP366:BP372" si="61">IFERROR(1/J366*(Y366/H366),"0")</f>
        <v>1.0416666666666665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300</v>
      </c>
      <c r="Y367" s="592">
        <f t="shared" si="57"/>
        <v>300</v>
      </c>
      <c r="Z367" s="36">
        <f>IFERROR(IF(Y367=0,"",ROUNDUP(Y367/H367,0)*0.02175),"")</f>
        <v>0.43499999999999994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309.60000000000002</v>
      </c>
      <c r="BN367" s="64">
        <f t="shared" si="59"/>
        <v>309.60000000000002</v>
      </c>
      <c r="BO367" s="64">
        <f t="shared" si="60"/>
        <v>0.41666666666666663</v>
      </c>
      <c r="BP367" s="64">
        <f t="shared" si="61"/>
        <v>0.41666666666666663</v>
      </c>
    </row>
    <row r="368" spans="1:68" ht="37.5" hidden="1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1000</v>
      </c>
      <c r="Y369" s="592">
        <f t="shared" si="57"/>
        <v>1005</v>
      </c>
      <c r="Z369" s="36">
        <f>IFERROR(IF(Y369=0,"",ROUNDUP(Y369/H369,0)*0.02175),"")</f>
        <v>1.4572499999999999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1032</v>
      </c>
      <c r="BN369" s="64">
        <f t="shared" si="59"/>
        <v>1037.1600000000001</v>
      </c>
      <c r="BO369" s="64">
        <f t="shared" si="60"/>
        <v>1.3888888888888888</v>
      </c>
      <c r="BP369" s="64">
        <f t="shared" si="61"/>
        <v>1.3958333333333333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136.66666666666669</v>
      </c>
      <c r="Y373" s="593">
        <f>IFERROR(Y366/H366,"0")+IFERROR(Y367/H367,"0")+IFERROR(Y368/H368,"0")+IFERROR(Y369/H369,"0")+IFERROR(Y370/H370,"0")+IFERROR(Y371/H371,"0")+IFERROR(Y372/H372,"0")</f>
        <v>137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2.9797500000000001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2050</v>
      </c>
      <c r="Y374" s="593">
        <f>IFERROR(SUM(Y366:Y372),"0")</f>
        <v>2055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750</v>
      </c>
      <c r="Y376" s="592">
        <f>IFERROR(IF(X376="",0,CEILING((X376/$H376),1)*$H376),"")</f>
        <v>750</v>
      </c>
      <c r="Z376" s="36">
        <f>IFERROR(IF(Y376=0,"",ROUNDUP(Y376/H376,0)*0.02175),"")</f>
        <v>1.0874999999999999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774</v>
      </c>
      <c r="BN376" s="64">
        <f>IFERROR(Y376*I376/H376,"0")</f>
        <v>774</v>
      </c>
      <c r="BO376" s="64">
        <f>IFERROR(1/J376*(X376/H376),"0")</f>
        <v>1.0416666666666665</v>
      </c>
      <c r="BP376" s="64">
        <f>IFERROR(1/J376*(Y376/H376),"0")</f>
        <v>1.0416666666666665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50</v>
      </c>
      <c r="Y378" s="593">
        <f>IFERROR(Y376/H376,"0")+IFERROR(Y377/H377,"0")</f>
        <v>50</v>
      </c>
      <c r="Z378" s="593">
        <f>IFERROR(IF(Z376="",0,Z376),"0")+IFERROR(IF(Z377="",0,Z377),"0")</f>
        <v>1.0874999999999999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750</v>
      </c>
      <c r="Y379" s="593">
        <f>IFERROR(SUM(Y376:Y377),"0")</f>
        <v>750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800</v>
      </c>
      <c r="Y459" s="592">
        <f t="shared" si="68"/>
        <v>802.56000000000006</v>
      </c>
      <c r="Z459" s="36">
        <f t="shared" si="69"/>
        <v>1.81792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854.5454545454545</v>
      </c>
      <c r="BN459" s="64">
        <f t="shared" si="71"/>
        <v>857.28</v>
      </c>
      <c r="BO459" s="64">
        <f t="shared" si="72"/>
        <v>1.4568764568764567</v>
      </c>
      <c r="BP459" s="64">
        <f t="shared" si="73"/>
        <v>1.4615384615384617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151.5151515151515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152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1.81792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800</v>
      </c>
      <c r="Y471" s="593">
        <f>IFERROR(SUM(Y457:Y469),"0")</f>
        <v>802.56000000000006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hidden="1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4463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4498.3600000000006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4668.9881959532468</v>
      </c>
      <c r="Y537" s="593">
        <f>IFERROR(SUM(BN22:BN533),"0")</f>
        <v>4706.2089999999998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7</v>
      </c>
      <c r="Y538" s="38">
        <f>ROUNDUP(SUM(BP22:BP533),0)</f>
        <v>8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4843.9881959532468</v>
      </c>
      <c r="Y539" s="593">
        <f>GrossWeightTotalR+PalletQtyTotalR*25</f>
        <v>4906.2089999999998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564.23816090753212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570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7.9168899999999995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37.6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54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140.4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75.599999999999994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365.1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218.09999999999997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2805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802.56000000000006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,85"/>
        <filter val="10,00"/>
        <filter val="120,00"/>
        <filter val="13,00"/>
        <filter val="136,67"/>
        <filter val="151,52"/>
        <filter val="16,00"/>
        <filter val="2 050,00"/>
        <filter val="20,00"/>
        <filter val="200,00"/>
        <filter val="22,22"/>
        <filter val="232,00"/>
        <filter val="25,64"/>
        <filter val="3,00"/>
        <filter val="300,00"/>
        <filter val="32,00"/>
        <filter val="35,24"/>
        <filter val="4 463,00"/>
        <filter val="4 668,99"/>
        <filter val="4 843,99"/>
        <filter val="4,00"/>
        <filter val="40,00"/>
        <filter val="42,00"/>
        <filter val="48,00"/>
        <filter val="5,10"/>
        <filter val="50,00"/>
        <filter val="54,00"/>
        <filter val="564,24"/>
        <filter val="7"/>
        <filter val="7,41"/>
        <filter val="74,00"/>
        <filter val="750,00"/>
        <filter val="80,00"/>
        <filter val="800,00"/>
        <filter val="84,6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2025-05-22T09:57:49Z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