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ПОКОМ КИ филиалы\4 машина Луганск\"/>
    </mc:Choice>
  </mc:AlternateContent>
  <xr:revisionPtr revIDLastSave="0" documentId="13_ncr:1_{7E645268-02C0-48ED-968E-253EA10E68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3" i="1" s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6" i="1" s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P202" i="1"/>
  <c r="X200" i="1"/>
  <c r="Y199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H546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Y128" i="1" s="1"/>
  <c r="P122" i="1"/>
  <c r="BP121" i="1"/>
  <c r="BO121" i="1"/>
  <c r="BN121" i="1"/>
  <c r="BM121" i="1"/>
  <c r="Z121" i="1"/>
  <c r="Y121" i="1"/>
  <c r="P121" i="1"/>
  <c r="X119" i="1"/>
  <c r="Y118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2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2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4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536" i="1" s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A10" i="1" s="1"/>
  <c r="D7" i="1"/>
  <c r="Q6" i="1"/>
  <c r="P2" i="1"/>
  <c r="F9" i="1" l="1"/>
  <c r="J9" i="1"/>
  <c r="F10" i="1"/>
  <c r="Y24" i="1"/>
  <c r="Z27" i="1"/>
  <c r="Z32" i="1" s="1"/>
  <c r="BN27" i="1"/>
  <c r="Z29" i="1"/>
  <c r="BN29" i="1"/>
  <c r="Z31" i="1"/>
  <c r="BN31" i="1"/>
  <c r="Y32" i="1"/>
  <c r="Z35" i="1"/>
  <c r="Z36" i="1" s="1"/>
  <c r="BN35" i="1"/>
  <c r="BP35" i="1"/>
  <c r="Y36" i="1"/>
  <c r="Z41" i="1"/>
  <c r="Z45" i="1" s="1"/>
  <c r="BN41" i="1"/>
  <c r="BP41" i="1"/>
  <c r="Z43" i="1"/>
  <c r="BN43" i="1"/>
  <c r="Y46" i="1"/>
  <c r="D546" i="1"/>
  <c r="Z54" i="1"/>
  <c r="Z59" i="1" s="1"/>
  <c r="BN54" i="1"/>
  <c r="Z56" i="1"/>
  <c r="BN56" i="1"/>
  <c r="Z58" i="1"/>
  <c r="BN58" i="1"/>
  <c r="Y59" i="1"/>
  <c r="Z62" i="1"/>
  <c r="Z66" i="1" s="1"/>
  <c r="BN62" i="1"/>
  <c r="BP62" i="1"/>
  <c r="Z64" i="1"/>
  <c r="BN64" i="1"/>
  <c r="Y67" i="1"/>
  <c r="Z70" i="1"/>
  <c r="Z72" i="1" s="1"/>
  <c r="BN70" i="1"/>
  <c r="Y73" i="1"/>
  <c r="Z76" i="1"/>
  <c r="Z81" i="1" s="1"/>
  <c r="BN76" i="1"/>
  <c r="Z78" i="1"/>
  <c r="BN78" i="1"/>
  <c r="Z80" i="1"/>
  <c r="BN80" i="1"/>
  <c r="Y81" i="1"/>
  <c r="Z84" i="1"/>
  <c r="BN84" i="1"/>
  <c r="BP84" i="1"/>
  <c r="Y87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Y129" i="1"/>
  <c r="BP124" i="1"/>
  <c r="BN124" i="1"/>
  <c r="Z124" i="1"/>
  <c r="BP132" i="1"/>
  <c r="BN132" i="1"/>
  <c r="Z132" i="1"/>
  <c r="Z133" i="1" s="1"/>
  <c r="Y134" i="1"/>
  <c r="G546" i="1"/>
  <c r="Y140" i="1"/>
  <c r="BP137" i="1"/>
  <c r="BN137" i="1"/>
  <c r="Z137" i="1"/>
  <c r="Z139" i="1" s="1"/>
  <c r="Y144" i="1"/>
  <c r="BP158" i="1"/>
  <c r="BN158" i="1"/>
  <c r="Z158" i="1"/>
  <c r="Z160" i="1" s="1"/>
  <c r="Y179" i="1"/>
  <c r="BP172" i="1"/>
  <c r="BN172" i="1"/>
  <c r="Z172" i="1"/>
  <c r="BP176" i="1"/>
  <c r="BN176" i="1"/>
  <c r="Z176" i="1"/>
  <c r="Y185" i="1"/>
  <c r="BP193" i="1"/>
  <c r="BN193" i="1"/>
  <c r="Z193" i="1"/>
  <c r="Z194" i="1" s="1"/>
  <c r="Y195" i="1"/>
  <c r="Y200" i="1"/>
  <c r="BP197" i="1"/>
  <c r="BN197" i="1"/>
  <c r="Z197" i="1"/>
  <c r="Z199" i="1" s="1"/>
  <c r="Y210" i="1"/>
  <c r="BP205" i="1"/>
  <c r="BN205" i="1"/>
  <c r="Z205" i="1"/>
  <c r="BP209" i="1"/>
  <c r="BN209" i="1"/>
  <c r="Z209" i="1"/>
  <c r="Y223" i="1"/>
  <c r="Y222" i="1"/>
  <c r="BP213" i="1"/>
  <c r="BN213" i="1"/>
  <c r="Z213" i="1"/>
  <c r="BP217" i="1"/>
  <c r="BN217" i="1"/>
  <c r="Z217" i="1"/>
  <c r="H9" i="1"/>
  <c r="Z22" i="1"/>
  <c r="Z23" i="1" s="1"/>
  <c r="BN22" i="1"/>
  <c r="BP22" i="1"/>
  <c r="Y23" i="1"/>
  <c r="Y45" i="1"/>
  <c r="Y60" i="1"/>
  <c r="Z85" i="1"/>
  <c r="BN85" i="1"/>
  <c r="BP97" i="1"/>
  <c r="BN97" i="1"/>
  <c r="Z97" i="1"/>
  <c r="BP101" i="1"/>
  <c r="BN101" i="1"/>
  <c r="Z101" i="1"/>
  <c r="BP110" i="1"/>
  <c r="BN110" i="1"/>
  <c r="Z110" i="1"/>
  <c r="BP122" i="1"/>
  <c r="BN122" i="1"/>
  <c r="Z122" i="1"/>
  <c r="Z128" i="1" s="1"/>
  <c r="BP126" i="1"/>
  <c r="BN126" i="1"/>
  <c r="Z126" i="1"/>
  <c r="BP143" i="1"/>
  <c r="BN143" i="1"/>
  <c r="Z143" i="1"/>
  <c r="Z144" i="1" s="1"/>
  <c r="Y145" i="1"/>
  <c r="Y150" i="1"/>
  <c r="BP147" i="1"/>
  <c r="BN147" i="1"/>
  <c r="Z147" i="1"/>
  <c r="Z149" i="1" s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Y155" i="1"/>
  <c r="I546" i="1"/>
  <c r="Y167" i="1"/>
  <c r="J546" i="1"/>
  <c r="Y194" i="1"/>
  <c r="Z221" i="1"/>
  <c r="BN221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Z274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Z316" i="1" s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Z350" i="1"/>
  <c r="BP348" i="1"/>
  <c r="BN348" i="1"/>
  <c r="Z348" i="1"/>
  <c r="BP367" i="1"/>
  <c r="BN367" i="1"/>
  <c r="Z367" i="1"/>
  <c r="BP371" i="1"/>
  <c r="BN371" i="1"/>
  <c r="Z371" i="1"/>
  <c r="Z373" i="1" s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512" i="1" l="1"/>
  <c r="Z522" i="1"/>
  <c r="Z331" i="1"/>
  <c r="Z323" i="1"/>
  <c r="Z256" i="1"/>
  <c r="Y540" i="1"/>
  <c r="Y537" i="1"/>
  <c r="Z112" i="1"/>
  <c r="Z104" i="1"/>
  <c r="Z493" i="1"/>
  <c r="Z266" i="1"/>
  <c r="Z239" i="1"/>
  <c r="Y538" i="1"/>
  <c r="Z222" i="1"/>
  <c r="Z86" i="1"/>
  <c r="Z541" i="1" s="1"/>
  <c r="Y536" i="1"/>
  <c r="Y539" i="1" l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<sst xmlns="http://schemas.openxmlformats.org/spreadsheetml/2006/main" count="2387" uniqueCount="852">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</sst>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30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4</v>
      </c>
      <c r="Y35" s="592">
        <f>IFERROR(IF(X35="",0,CEILING((X35/$H35),1)*$H35),"")</f>
        <v>4.2</v>
      </c>
      <c r="Z35" s="36">
        <f>IFERROR(IF(Y35=0,"",ROUNDUP(Y35/H35,0)*0.00651),"")</f>
        <v>4.5569999999999999E-2</v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5.4799999999999995</v>
      </c>
      <c r="BN35" s="64">
        <f>IFERROR(Y35*I35/H35,"0")</f>
        <v>5.7540000000000004</v>
      </c>
      <c r="BO35" s="64">
        <f>IFERROR(1/J35*(X35/H35),"0")</f>
        <v>3.6630036630036632E-2</v>
      </c>
      <c r="BP35" s="64">
        <f>IFERROR(1/J35*(Y35/H35),"0")</f>
        <v>3.8461538461538471E-2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6.666666666666667</v>
      </c>
      <c r="Y36" s="593">
        <f>IFERROR(Y35/H35,"0")</f>
        <v>7.0000000000000009</v>
      </c>
      <c r="Z36" s="593">
        <f>IFERROR(IF(Z35="",0,Z35),"0")</f>
        <v>4.5569999999999999E-2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4</v>
      </c>
      <c r="Y37" s="593">
        <f>IFERROR(SUM(Y35:Y35),"0")</f>
        <v>4.2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436</v>
      </c>
      <c r="Y41" s="592">
        <f>IFERROR(IF(X41="",0,CEILING((X41/$H41),1)*$H41),"")</f>
        <v>442.8</v>
      </c>
      <c r="Z41" s="36">
        <f>IFERROR(IF(Y41=0,"",ROUNDUP(Y41/H41,0)*0.01898),"")</f>
        <v>0.77817999999999998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453.56111111111107</v>
      </c>
      <c r="BN41" s="64">
        <f>IFERROR(Y41*I41/H41,"0")</f>
        <v>460.63499999999999</v>
      </c>
      <c r="BO41" s="64">
        <f>IFERROR(1/J41*(X41/H41),"0")</f>
        <v>0.63078703703703698</v>
      </c>
      <c r="BP41" s="64">
        <f>IFERROR(1/J41*(Y41/H41),"0")</f>
        <v>0.640625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200</v>
      </c>
      <c r="Y42" s="592">
        <f>IFERROR(IF(X42="",0,CEILING((X42/$H42),1)*$H42),"")</f>
        <v>203.5</v>
      </c>
      <c r="Z42" s="36">
        <f>IFERROR(IF(Y42=0,"",ROUNDUP(Y42/H42,0)*0.00902),"")</f>
        <v>0.49609999999999999</v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211.35135135135135</v>
      </c>
      <c r="BN42" s="64">
        <f>IFERROR(Y42*I42/H42,"0")</f>
        <v>215.05</v>
      </c>
      <c r="BO42" s="64">
        <f>IFERROR(1/J42*(X42/H42),"0")</f>
        <v>0.4095004095004095</v>
      </c>
      <c r="BP42" s="64">
        <f>IFERROR(1/J42*(Y42/H42),"0")</f>
        <v>0.41666666666666669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94.424424424424416</v>
      </c>
      <c r="Y45" s="593">
        <f>IFERROR(Y41/H41,"0")+IFERROR(Y42/H42,"0")+IFERROR(Y43/H43,"0")+IFERROR(Y44/H44,"0")</f>
        <v>96</v>
      </c>
      <c r="Z45" s="593">
        <f>IFERROR(IF(Z41="",0,Z41),"0")+IFERROR(IF(Z42="",0,Z42),"0")+IFERROR(IF(Z43="",0,Z43),"0")+IFERROR(IF(Z44="",0,Z44),"0")</f>
        <v>1.2742800000000001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636</v>
      </c>
      <c r="Y46" s="593">
        <f>IFERROR(SUM(Y41:Y44),"0")</f>
        <v>646.29999999999995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272</v>
      </c>
      <c r="Y53" s="592">
        <f t="shared" ref="Y53:Y58" si="6">IFERROR(IF(X53="",0,CEILING((X53/$H53),1)*$H53),"")</f>
        <v>280</v>
      </c>
      <c r="Z53" s="36">
        <f>IFERROR(IF(Y53=0,"",ROUNDUP(Y53/H53,0)*0.01898),"")</f>
        <v>0.47450000000000003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282.56428571428569</v>
      </c>
      <c r="BN53" s="64">
        <f t="shared" ref="BN53:BN58" si="8">IFERROR(Y53*I53/H53,"0")</f>
        <v>290.875</v>
      </c>
      <c r="BO53" s="64">
        <f t="shared" ref="BO53:BO58" si="9">IFERROR(1/J53*(X53/H53),"0")</f>
        <v>0.37946428571428575</v>
      </c>
      <c r="BP53" s="64">
        <f t="shared" ref="BP53:BP58" si="10">IFERROR(1/J53*(Y53/H53),"0")</f>
        <v>0.390625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359</v>
      </c>
      <c r="Y54" s="592">
        <f t="shared" si="6"/>
        <v>367.20000000000005</v>
      </c>
      <c r="Z54" s="36">
        <f>IFERROR(IF(Y54=0,"",ROUNDUP(Y54/H54,0)*0.01898),"")</f>
        <v>0.64532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373.45972222222218</v>
      </c>
      <c r="BN54" s="64">
        <f t="shared" si="8"/>
        <v>381.99</v>
      </c>
      <c r="BO54" s="64">
        <f t="shared" si="9"/>
        <v>0.51938657407407407</v>
      </c>
      <c r="BP54" s="64">
        <f t="shared" si="10"/>
        <v>0.53125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66</v>
      </c>
      <c r="Y56" s="592">
        <f t="shared" si="6"/>
        <v>68</v>
      </c>
      <c r="Z56" s="36">
        <f>IFERROR(IF(Y56=0,"",ROUNDUP(Y56/H56,0)*0.00902),"")</f>
        <v>0.15334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69.465000000000003</v>
      </c>
      <c r="BN56" s="64">
        <f t="shared" si="8"/>
        <v>71.569999999999993</v>
      </c>
      <c r="BO56" s="64">
        <f t="shared" si="9"/>
        <v>0.125</v>
      </c>
      <c r="BP56" s="64">
        <f t="shared" si="10"/>
        <v>0.12878787878787878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74.026455026455025</v>
      </c>
      <c r="Y59" s="593">
        <f>IFERROR(Y53/H53,"0")+IFERROR(Y54/H54,"0")+IFERROR(Y55/H55,"0")+IFERROR(Y56/H56,"0")+IFERROR(Y57/H57,"0")+IFERROR(Y58/H58,"0")</f>
        <v>76</v>
      </c>
      <c r="Z59" s="593">
        <f>IFERROR(IF(Z53="",0,Z53),"0")+IFERROR(IF(Z54="",0,Z54),"0")+IFERROR(IF(Z55="",0,Z55),"0")+IFERROR(IF(Z56="",0,Z56),"0")+IFERROR(IF(Z57="",0,Z57),"0")+IFERROR(IF(Z58="",0,Z58),"0")</f>
        <v>1.2731600000000001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697</v>
      </c>
      <c r="Y60" s="593">
        <f>IFERROR(SUM(Y53:Y58),"0")</f>
        <v>715.2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401</v>
      </c>
      <c r="Y62" s="592">
        <f>IFERROR(IF(X62="",0,CEILING((X62/$H62),1)*$H62),"")</f>
        <v>410.40000000000003</v>
      </c>
      <c r="Z62" s="36">
        <f>IFERROR(IF(Y62=0,"",ROUNDUP(Y62/H62,0)*0.01898),"")</f>
        <v>0.72123999999999999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417.15138888888885</v>
      </c>
      <c r="BN62" s="64">
        <f>IFERROR(Y62*I62/H62,"0")</f>
        <v>426.92999999999995</v>
      </c>
      <c r="BO62" s="64">
        <f>IFERROR(1/J62*(X62/H62),"0")</f>
        <v>0.58015046296296291</v>
      </c>
      <c r="BP62" s="64">
        <f>IFERROR(1/J62*(Y62/H62),"0")</f>
        <v>0.59375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37.129629629629626</v>
      </c>
      <c r="Y66" s="593">
        <f>IFERROR(Y62/H62,"0")+IFERROR(Y63/H63,"0")+IFERROR(Y64/H64,"0")+IFERROR(Y65/H65,"0")</f>
        <v>38</v>
      </c>
      <c r="Z66" s="593">
        <f>IFERROR(IF(Z62="",0,Z62),"0")+IFERROR(IF(Z63="",0,Z63),"0")+IFERROR(IF(Z64="",0,Z64),"0")+IFERROR(IF(Z65="",0,Z65),"0")</f>
        <v>0.72123999999999999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401</v>
      </c>
      <c r="Y67" s="593">
        <f>IFERROR(SUM(Y62:Y65),"0")</f>
        <v>410.40000000000003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24</v>
      </c>
      <c r="Y76" s="592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25.242857142857144</v>
      </c>
      <c r="BN76" s="64">
        <f t="shared" si="13"/>
        <v>26.505000000000006</v>
      </c>
      <c r="BO76" s="64">
        <f t="shared" si="14"/>
        <v>4.4642857142857144E-2</v>
      </c>
      <c r="BP76" s="64">
        <f t="shared" si="15"/>
        <v>4.6875E-2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2.8571428571428572</v>
      </c>
      <c r="Y81" s="593">
        <f>IFERROR(Y75/H75,"0")+IFERROR(Y76/H76,"0")+IFERROR(Y77/H77,"0")+IFERROR(Y78/H78,"0")+IFERROR(Y79/H79,"0")+IFERROR(Y80/H80,"0")</f>
        <v>3</v>
      </c>
      <c r="Z81" s="593">
        <f>IFERROR(IF(Z75="",0,Z75),"0")+IFERROR(IF(Z76="",0,Z76),"0")+IFERROR(IF(Z77="",0,Z77),"0")+IFERROR(IF(Z78="",0,Z78),"0")+IFERROR(IF(Z79="",0,Z79),"0")+IFERROR(IF(Z80="",0,Z80),"0")</f>
        <v>5.6940000000000004E-2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24</v>
      </c>
      <c r="Y82" s="593">
        <f>IFERROR(SUM(Y75:Y80),"0")</f>
        <v>25.200000000000003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84</v>
      </c>
      <c r="Y84" s="592">
        <f>IFERROR(IF(X84="",0,CEILING((X84/$H84),1)*$H84),"")</f>
        <v>85.8</v>
      </c>
      <c r="Z84" s="36">
        <f>IFERROR(IF(Y84=0,"",ROUNDUP(Y84/H84,0)*0.01898),"")</f>
        <v>0.20877999999999999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88.684615384615384</v>
      </c>
      <c r="BN84" s="64">
        <f>IFERROR(Y84*I84/H84,"0")</f>
        <v>90.58499999999998</v>
      </c>
      <c r="BO84" s="64">
        <f>IFERROR(1/J84*(X84/H84),"0")</f>
        <v>0.16826923076923078</v>
      </c>
      <c r="BP84" s="64">
        <f>IFERROR(1/J84*(Y84/H84),"0")</f>
        <v>0.171875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12</v>
      </c>
      <c r="Y85" s="592">
        <f>IFERROR(IF(X85="",0,CEILING((X85/$H85),1)*$H85),"")</f>
        <v>12</v>
      </c>
      <c r="Z85" s="36">
        <f>IFERROR(IF(Y85=0,"",ROUNDUP(Y85/H85,0)*0.00902),"")</f>
        <v>4.5100000000000001E-2</v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13.05</v>
      </c>
      <c r="BN85" s="64">
        <f>IFERROR(Y85*I85/H85,"0")</f>
        <v>13.05</v>
      </c>
      <c r="BO85" s="64">
        <f>IFERROR(1/J85*(X85/H85),"0")</f>
        <v>3.787878787878788E-2</v>
      </c>
      <c r="BP85" s="64">
        <f>IFERROR(1/J85*(Y85/H85),"0")</f>
        <v>3.787878787878788E-2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15.76923076923077</v>
      </c>
      <c r="Y86" s="593">
        <f>IFERROR(Y84/H84,"0")+IFERROR(Y85/H85,"0")</f>
        <v>16</v>
      </c>
      <c r="Z86" s="593">
        <f>IFERROR(IF(Z84="",0,Z84),"0")+IFERROR(IF(Z85="",0,Z85),"0")</f>
        <v>0.25387999999999999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96</v>
      </c>
      <c r="Y87" s="593">
        <f>IFERROR(SUM(Y84:Y85),"0")</f>
        <v>97.8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365</v>
      </c>
      <c r="Y90" s="592">
        <f>IFERROR(IF(X90="",0,CEILING((X90/$H90),1)*$H90),"")</f>
        <v>367.20000000000005</v>
      </c>
      <c r="Z90" s="36">
        <f>IFERROR(IF(Y90=0,"",ROUNDUP(Y90/H90,0)*0.01898),"")</f>
        <v>0.64532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379.70138888888886</v>
      </c>
      <c r="BN90" s="64">
        <f>IFERROR(Y90*I90/H90,"0")</f>
        <v>381.99</v>
      </c>
      <c r="BO90" s="64">
        <f>IFERROR(1/J90*(X90/H90),"0")</f>
        <v>0.52806712962962965</v>
      </c>
      <c r="BP90" s="64">
        <f>IFERROR(1/J90*(Y90/H90),"0")</f>
        <v>0.53125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250</v>
      </c>
      <c r="Y92" s="592">
        <f>IFERROR(IF(X92="",0,CEILING((X92/$H92),1)*$H92),"")</f>
        <v>252</v>
      </c>
      <c r="Z92" s="36">
        <f>IFERROR(IF(Y92=0,"",ROUNDUP(Y92/H92,0)*0.00902),"")</f>
        <v>0.50512000000000001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261.66666666666669</v>
      </c>
      <c r="BN92" s="64">
        <f>IFERROR(Y92*I92/H92,"0")</f>
        <v>263.76</v>
      </c>
      <c r="BO92" s="64">
        <f>IFERROR(1/J92*(X92/H92),"0")</f>
        <v>0.4208754208754209</v>
      </c>
      <c r="BP92" s="64">
        <f>IFERROR(1/J92*(Y92/H92),"0")</f>
        <v>0.42424242424242425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89.351851851851848</v>
      </c>
      <c r="Y93" s="593">
        <f>IFERROR(Y90/H90,"0")+IFERROR(Y91/H91,"0")+IFERROR(Y92/H92,"0")</f>
        <v>90</v>
      </c>
      <c r="Z93" s="593">
        <f>IFERROR(IF(Z90="",0,Z90),"0")+IFERROR(IF(Z91="",0,Z91),"0")+IFERROR(IF(Z92="",0,Z92),"0")</f>
        <v>1.1504400000000001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615</v>
      </c>
      <c r="Y94" s="593">
        <f>IFERROR(SUM(Y90:Y92),"0")</f>
        <v>619.20000000000005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395</v>
      </c>
      <c r="Y96" s="592">
        <f t="shared" ref="Y96:Y103" si="16">IFERROR(IF(X96="",0,CEILING((X96/$H96),1)*$H96),"")</f>
        <v>403.20000000000005</v>
      </c>
      <c r="Z96" s="36">
        <f>IFERROR(IF(Y96=0,"",ROUNDUP(Y96/H96,0)*0.01898),"")</f>
        <v>0.91104000000000007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419.40535714285716</v>
      </c>
      <c r="BN96" s="64">
        <f t="shared" ref="BN96:BN103" si="18">IFERROR(Y96*I96/H96,"0")</f>
        <v>428.11200000000002</v>
      </c>
      <c r="BO96" s="64">
        <f t="shared" ref="BO96:BO103" si="19">IFERROR(1/J96*(X96/H96),"0")</f>
        <v>0.73474702380952372</v>
      </c>
      <c r="BP96" s="64">
        <f t="shared" ref="BP96:BP103" si="20">IFERROR(1/J96*(Y96/H96),"0")</f>
        <v>0.75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84</v>
      </c>
      <c r="Y101" s="592">
        <f t="shared" si="16"/>
        <v>86.4</v>
      </c>
      <c r="Z101" s="36">
        <f>IFERROR(IF(Y101=0,"",ROUNDUP(Y101/H101,0)*0.00651),"")</f>
        <v>0.20832000000000001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91.839999999999989</v>
      </c>
      <c r="BN101" s="64">
        <f t="shared" si="18"/>
        <v>94.463999999999999</v>
      </c>
      <c r="BO101" s="64">
        <f t="shared" si="19"/>
        <v>0.17094017094017094</v>
      </c>
      <c r="BP101" s="64">
        <f t="shared" si="20"/>
        <v>0.17582417582417584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404</v>
      </c>
      <c r="Y103" s="592">
        <f t="shared" si="16"/>
        <v>405</v>
      </c>
      <c r="Z103" s="36">
        <f>IFERROR(IF(Y103=0,"",ROUNDUP(Y103/H103,0)*0.00651),"")</f>
        <v>1.46475</v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456.07111111111112</v>
      </c>
      <c r="BN103" s="64">
        <f t="shared" si="18"/>
        <v>457.2</v>
      </c>
      <c r="BO103" s="64">
        <f t="shared" si="19"/>
        <v>1.2332112332112333</v>
      </c>
      <c r="BP103" s="64">
        <f t="shared" si="20"/>
        <v>1.2362637362637363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302.57936507936506</v>
      </c>
      <c r="Y104" s="593">
        <f>IFERROR(Y96/H96,"0")+IFERROR(Y97/H97,"0")+IFERROR(Y98/H98,"0")+IFERROR(Y99/H99,"0")+IFERROR(Y100/H100,"0")+IFERROR(Y101/H101,"0")+IFERROR(Y102/H102,"0")+IFERROR(Y103/H103,"0")</f>
        <v>305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2.5841099999999999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883</v>
      </c>
      <c r="Y105" s="593">
        <f>IFERROR(SUM(Y96:Y103),"0")</f>
        <v>894.6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425</v>
      </c>
      <c r="Y108" s="592">
        <f>IFERROR(IF(X108="",0,CEILING((X108/$H108),1)*$H108),"")</f>
        <v>432</v>
      </c>
      <c r="Z108" s="36">
        <f>IFERROR(IF(Y108=0,"",ROUNDUP(Y108/H108,0)*0.01898),"")</f>
        <v>0.75919999999999999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442.11805555555554</v>
      </c>
      <c r="BN108" s="64">
        <f>IFERROR(Y108*I108/H108,"0")</f>
        <v>449.39999999999992</v>
      </c>
      <c r="BO108" s="64">
        <f>IFERROR(1/J108*(X108/H108),"0")</f>
        <v>0.61487268518518512</v>
      </c>
      <c r="BP108" s="64">
        <f>IFERROR(1/J108*(Y108/H108),"0")</f>
        <v>0.625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101</v>
      </c>
      <c r="Y110" s="592">
        <f>IFERROR(IF(X110="",0,CEILING((X110/$H110),1)*$H110),"")</f>
        <v>103.5</v>
      </c>
      <c r="Z110" s="36">
        <f>IFERROR(IF(Y110=0,"",ROUNDUP(Y110/H110,0)*0.00902),"")</f>
        <v>0.20746000000000001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105.71333333333332</v>
      </c>
      <c r="BN110" s="64">
        <f>IFERROR(Y110*I110/H110,"0")</f>
        <v>108.33</v>
      </c>
      <c r="BO110" s="64">
        <f>IFERROR(1/J110*(X110/H110),"0")</f>
        <v>0.17003367003367004</v>
      </c>
      <c r="BP110" s="64">
        <f>IFERROR(1/J110*(Y110/H110),"0")</f>
        <v>0.17424242424242425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61.796296296296291</v>
      </c>
      <c r="Y112" s="593">
        <f>IFERROR(Y108/H108,"0")+IFERROR(Y109/H109,"0")+IFERROR(Y110/H110,"0")+IFERROR(Y111/H111,"0")</f>
        <v>63</v>
      </c>
      <c r="Z112" s="593">
        <f>IFERROR(IF(Z108="",0,Z108),"0")+IFERROR(IF(Z109="",0,Z109),"0")+IFERROR(IF(Z110="",0,Z110),"0")+IFERROR(IF(Z111="",0,Z111),"0")</f>
        <v>0.96665999999999996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526</v>
      </c>
      <c r="Y113" s="593">
        <f>IFERROR(SUM(Y108:Y111),"0")</f>
        <v>535.5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99</v>
      </c>
      <c r="Y115" s="592">
        <f>IFERROR(IF(X115="",0,CEILING((X115/$H115),1)*$H115),"")</f>
        <v>108</v>
      </c>
      <c r="Z115" s="36">
        <f>IFERROR(IF(Y115=0,"",ROUNDUP(Y115/H115,0)*0.01898),"")</f>
        <v>0.1898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102.98749999999998</v>
      </c>
      <c r="BN115" s="64">
        <f>IFERROR(Y115*I115/H115,"0")</f>
        <v>112.34999999999998</v>
      </c>
      <c r="BO115" s="64">
        <f>IFERROR(1/J115*(X115/H115),"0")</f>
        <v>0.14322916666666666</v>
      </c>
      <c r="BP115" s="64">
        <f>IFERROR(1/J115*(Y115/H115),"0")</f>
        <v>0.15625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9.1666666666666661</v>
      </c>
      <c r="Y118" s="593">
        <f>IFERROR(Y115/H115,"0")+IFERROR(Y116/H116,"0")+IFERROR(Y117/H117,"0")</f>
        <v>10</v>
      </c>
      <c r="Z118" s="593">
        <f>IFERROR(IF(Z115="",0,Z115),"0")+IFERROR(IF(Z116="",0,Z116),"0")+IFERROR(IF(Z117="",0,Z117),"0")</f>
        <v>0.1898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99</v>
      </c>
      <c r="Y119" s="593">
        <f>IFERROR(SUM(Y115:Y117),"0")</f>
        <v>108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535</v>
      </c>
      <c r="Y122" s="592">
        <f t="shared" si="21"/>
        <v>537.6</v>
      </c>
      <c r="Z122" s="36">
        <f>IFERROR(IF(Y122=0,"",ROUNDUP(Y122/H122,0)*0.01898),"")</f>
        <v>1.21472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567.67321428571427</v>
      </c>
      <c r="BN122" s="64">
        <f t="shared" si="23"/>
        <v>570.43200000000002</v>
      </c>
      <c r="BO122" s="64">
        <f t="shared" si="24"/>
        <v>0.99516369047619047</v>
      </c>
      <c r="BP122" s="64">
        <f t="shared" si="25"/>
        <v>1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231</v>
      </c>
      <c r="Y125" s="592">
        <f t="shared" si="21"/>
        <v>232.20000000000002</v>
      </c>
      <c r="Z125" s="36">
        <f>IFERROR(IF(Y125=0,"",ROUNDUP(Y125/H125,0)*0.00651),"")</f>
        <v>0.55986000000000002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252.56</v>
      </c>
      <c r="BN125" s="64">
        <f t="shared" si="23"/>
        <v>253.87200000000001</v>
      </c>
      <c r="BO125" s="64">
        <f t="shared" si="24"/>
        <v>0.47008547008547003</v>
      </c>
      <c r="BP125" s="64">
        <f t="shared" si="25"/>
        <v>0.47252747252747257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149.24603174603175</v>
      </c>
      <c r="Y128" s="593">
        <f>IFERROR(Y121/H121,"0")+IFERROR(Y122/H122,"0")+IFERROR(Y123/H123,"0")+IFERROR(Y124/H124,"0")+IFERROR(Y125/H125,"0")+IFERROR(Y126/H126,"0")+IFERROR(Y127/H127,"0")</f>
        <v>150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1.77458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766</v>
      </c>
      <c r="Y129" s="593">
        <f>IFERROR(SUM(Y121:Y127),"0")</f>
        <v>769.80000000000007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311</v>
      </c>
      <c r="Y169" s="592">
        <f t="shared" ref="Y169:Y177" si="26">IFERROR(IF(X169="",0,CEILING((X169/$H169),1)*$H169),"")</f>
        <v>315</v>
      </c>
      <c r="Z169" s="36">
        <f>IFERROR(IF(Y169=0,"",ROUNDUP(Y169/H169,0)*0.00902),"")</f>
        <v>0.67649999999999999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330.99285714285708</v>
      </c>
      <c r="BN169" s="64">
        <f t="shared" ref="BN169:BN177" si="28">IFERROR(Y169*I169/H169,"0")</f>
        <v>335.25</v>
      </c>
      <c r="BO169" s="64">
        <f t="shared" ref="BO169:BO177" si="29">IFERROR(1/J169*(X169/H169),"0")</f>
        <v>0.560966810966811</v>
      </c>
      <c r="BP169" s="64">
        <f t="shared" ref="BP169:BP177" si="30">IFERROR(1/J169*(Y169/H169),"0")</f>
        <v>0.56818181818181823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433</v>
      </c>
      <c r="Y171" s="592">
        <f t="shared" si="26"/>
        <v>436.8</v>
      </c>
      <c r="Z171" s="36">
        <f>IFERROR(IF(Y171=0,"",ROUNDUP(Y171/H171,0)*0.00902),"")</f>
        <v>0.93808000000000002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454.65</v>
      </c>
      <c r="BN171" s="64">
        <f t="shared" si="28"/>
        <v>458.64</v>
      </c>
      <c r="BO171" s="64">
        <f t="shared" si="29"/>
        <v>0.78102453102453095</v>
      </c>
      <c r="BP171" s="64">
        <f t="shared" si="30"/>
        <v>0.78787878787878785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157</v>
      </c>
      <c r="Y172" s="592">
        <f t="shared" si="26"/>
        <v>157.5</v>
      </c>
      <c r="Z172" s="36">
        <f>IFERROR(IF(Y172=0,"",ROUNDUP(Y172/H172,0)*0.00502),"")</f>
        <v>0.3765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166.71904761904761</v>
      </c>
      <c r="BN172" s="64">
        <f t="shared" si="28"/>
        <v>167.25</v>
      </c>
      <c r="BO172" s="64">
        <f t="shared" si="29"/>
        <v>0.31949531949531951</v>
      </c>
      <c r="BP172" s="64">
        <f t="shared" si="30"/>
        <v>0.32051282051282054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67</v>
      </c>
      <c r="Y174" s="592">
        <f t="shared" si="26"/>
        <v>68.400000000000006</v>
      </c>
      <c r="Z174" s="36">
        <f>IFERROR(IF(Y174=0,"",ROUNDUP(Y174/H174,0)*0.00502),"")</f>
        <v>0.19076000000000001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71.838888888888889</v>
      </c>
      <c r="BN174" s="64">
        <f t="shared" si="28"/>
        <v>73.34</v>
      </c>
      <c r="BO174" s="64">
        <f t="shared" si="29"/>
        <v>0.15906932573599242</v>
      </c>
      <c r="BP174" s="64">
        <f t="shared" si="30"/>
        <v>0.1623931623931624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449</v>
      </c>
      <c r="Y175" s="592">
        <f t="shared" si="26"/>
        <v>449.40000000000003</v>
      </c>
      <c r="Z175" s="36">
        <f>IFERROR(IF(Y175=0,"",ROUNDUP(Y175/H175,0)*0.00502),"")</f>
        <v>1.0742800000000001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470.38095238095241</v>
      </c>
      <c r="BN175" s="64">
        <f t="shared" si="28"/>
        <v>470.80000000000007</v>
      </c>
      <c r="BO175" s="64">
        <f t="shared" si="29"/>
        <v>0.91371591371591376</v>
      </c>
      <c r="BP175" s="64">
        <f t="shared" si="30"/>
        <v>0.91452991452991461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502.93650793650789</v>
      </c>
      <c r="Y178" s="593">
        <f>IFERROR(Y169/H169,"0")+IFERROR(Y170/H170,"0")+IFERROR(Y171/H171,"0")+IFERROR(Y172/H172,"0")+IFERROR(Y173/H173,"0")+IFERROR(Y174/H174,"0")+IFERROR(Y175/H175,"0")+IFERROR(Y176/H176,"0")+IFERROR(Y177/H177,"0")</f>
        <v>506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3.2561200000000001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1417</v>
      </c>
      <c r="Y179" s="593">
        <f>IFERROR(SUM(Y169:Y177),"0")</f>
        <v>1427.1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13</v>
      </c>
      <c r="Y198" s="592">
        <f>IFERROR(IF(X198="",0,CEILING((X198/$H198),1)*$H198),"")</f>
        <v>14.700000000000001</v>
      </c>
      <c r="Z198" s="36">
        <f>IFERROR(IF(Y198=0,"",ROUNDUP(Y198/H198,0)*0.00651),"")</f>
        <v>4.5569999999999999E-2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14.114285714285712</v>
      </c>
      <c r="BN198" s="64">
        <f>IFERROR(Y198*I198/H198,"0")</f>
        <v>15.959999999999999</v>
      </c>
      <c r="BO198" s="64">
        <f>IFERROR(1/J198*(X198/H198),"0")</f>
        <v>3.4013605442176867E-2</v>
      </c>
      <c r="BP198" s="64">
        <f>IFERROR(1/J198*(Y198/H198),"0")</f>
        <v>3.8461538461538464E-2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6.1904761904761898</v>
      </c>
      <c r="Y199" s="593">
        <f>IFERROR(Y197/H197,"0")+IFERROR(Y198/H198,"0")</f>
        <v>7</v>
      </c>
      <c r="Z199" s="593">
        <f>IFERROR(IF(Z197="",0,Z197),"0")+IFERROR(IF(Z198="",0,Z198),"0")</f>
        <v>4.5569999999999999E-2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13</v>
      </c>
      <c r="Y200" s="593">
        <f>IFERROR(SUM(Y197:Y198),"0")</f>
        <v>14.700000000000001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344</v>
      </c>
      <c r="Y202" s="592">
        <f t="shared" ref="Y202:Y209" si="31">IFERROR(IF(X202="",0,CEILING((X202/$H202),1)*$H202),"")</f>
        <v>345.6</v>
      </c>
      <c r="Z202" s="36">
        <f>IFERROR(IF(Y202=0,"",ROUNDUP(Y202/H202,0)*0.00902),"")</f>
        <v>0.57728000000000002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357.37777777777779</v>
      </c>
      <c r="BN202" s="64">
        <f t="shared" ref="BN202:BN209" si="33">IFERROR(Y202*I202/H202,"0")</f>
        <v>359.04</v>
      </c>
      <c r="BO202" s="64">
        <f t="shared" ref="BO202:BO209" si="34">IFERROR(1/J202*(X202/H202),"0")</f>
        <v>0.48260381593714929</v>
      </c>
      <c r="BP202" s="64">
        <f t="shared" ref="BP202:BP209" si="35">IFERROR(1/J202*(Y202/H202),"0")</f>
        <v>0.48484848484848486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236</v>
      </c>
      <c r="Y203" s="592">
        <f t="shared" si="31"/>
        <v>237.60000000000002</v>
      </c>
      <c r="Z203" s="36">
        <f>IFERROR(IF(Y203=0,"",ROUNDUP(Y203/H203,0)*0.00902),"")</f>
        <v>0.39688000000000001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245.17777777777778</v>
      </c>
      <c r="BN203" s="64">
        <f t="shared" si="33"/>
        <v>246.84</v>
      </c>
      <c r="BO203" s="64">
        <f t="shared" si="34"/>
        <v>0.33108866442199775</v>
      </c>
      <c r="BP203" s="64">
        <f t="shared" si="35"/>
        <v>0.33333333333333337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437</v>
      </c>
      <c r="Y205" s="592">
        <f t="shared" si="31"/>
        <v>437.40000000000003</v>
      </c>
      <c r="Z205" s="36">
        <f>IFERROR(IF(Y205=0,"",ROUNDUP(Y205/H205,0)*0.00902),"")</f>
        <v>0.73062000000000005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453.99444444444447</v>
      </c>
      <c r="BN205" s="64">
        <f t="shared" si="33"/>
        <v>454.41</v>
      </c>
      <c r="BO205" s="64">
        <f t="shared" si="34"/>
        <v>0.6130751964085297</v>
      </c>
      <c r="BP205" s="64">
        <f t="shared" si="35"/>
        <v>0.61363636363636365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107</v>
      </c>
      <c r="Y206" s="592">
        <f t="shared" si="31"/>
        <v>108</v>
      </c>
      <c r="Z206" s="36">
        <f>IFERROR(IF(Y206=0,"",ROUNDUP(Y206/H206,0)*0.00502),"")</f>
        <v>0.30120000000000002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114.72777777777777</v>
      </c>
      <c r="BN206" s="64">
        <f t="shared" si="33"/>
        <v>115.8</v>
      </c>
      <c r="BO206" s="64">
        <f t="shared" si="34"/>
        <v>0.25403608736942074</v>
      </c>
      <c r="BP206" s="64">
        <f t="shared" si="35"/>
        <v>0.25641025641025644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78</v>
      </c>
      <c r="Y207" s="592">
        <f t="shared" si="31"/>
        <v>79.2</v>
      </c>
      <c r="Z207" s="36">
        <f>IFERROR(IF(Y207=0,"",ROUNDUP(Y207/H207,0)*0.00502),"")</f>
        <v>0.22088000000000002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82.333333333333329</v>
      </c>
      <c r="BN207" s="64">
        <f t="shared" si="33"/>
        <v>83.6</v>
      </c>
      <c r="BO207" s="64">
        <f t="shared" si="34"/>
        <v>0.1851851851851852</v>
      </c>
      <c r="BP207" s="64">
        <f t="shared" si="35"/>
        <v>0.18803418803418806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85</v>
      </c>
      <c r="Y209" s="592">
        <f t="shared" si="31"/>
        <v>86.4</v>
      </c>
      <c r="Z209" s="36">
        <f>IFERROR(IF(Y209=0,"",ROUNDUP(Y209/H209,0)*0.00502),"")</f>
        <v>0.24096000000000001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89.722222222222214</v>
      </c>
      <c r="BN209" s="64">
        <f t="shared" si="33"/>
        <v>91.2</v>
      </c>
      <c r="BO209" s="64">
        <f t="shared" si="34"/>
        <v>0.20180436847103517</v>
      </c>
      <c r="BP209" s="64">
        <f t="shared" si="35"/>
        <v>0.20512820512820515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338.33333333333331</v>
      </c>
      <c r="Y210" s="593">
        <f>IFERROR(Y202/H202,"0")+IFERROR(Y203/H203,"0")+IFERROR(Y204/H204,"0")+IFERROR(Y205/H205,"0")+IFERROR(Y206/H206,"0")+IFERROR(Y207/H207,"0")+IFERROR(Y208/H208,"0")+IFERROR(Y209/H209,"0")</f>
        <v>341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2.4678200000000001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1287</v>
      </c>
      <c r="Y211" s="593">
        <f>IFERROR(SUM(Y202:Y209),"0")</f>
        <v>1294.2000000000003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523</v>
      </c>
      <c r="Y215" s="592">
        <f t="shared" si="36"/>
        <v>530.69999999999993</v>
      </c>
      <c r="Z215" s="36">
        <f>IFERROR(IF(Y215=0,"",ROUNDUP(Y215/H215,0)*0.01898),"")</f>
        <v>1.15778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554.19965517241371</v>
      </c>
      <c r="BN215" s="64">
        <f t="shared" si="38"/>
        <v>562.35899999999992</v>
      </c>
      <c r="BO215" s="64">
        <f t="shared" si="39"/>
        <v>0.93929597701149437</v>
      </c>
      <c r="BP215" s="64">
        <f t="shared" si="40"/>
        <v>0.953125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296</v>
      </c>
      <c r="Y216" s="592">
        <f t="shared" si="36"/>
        <v>297.59999999999997</v>
      </c>
      <c r="Z216" s="36">
        <f t="shared" ref="Z216:Z221" si="41">IFERROR(IF(Y216=0,"",ROUNDUP(Y216/H216,0)*0.00651),"")</f>
        <v>0.80724000000000007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329.3</v>
      </c>
      <c r="BN216" s="64">
        <f t="shared" si="38"/>
        <v>331.08</v>
      </c>
      <c r="BO216" s="64">
        <f t="shared" si="39"/>
        <v>0.6776556776556778</v>
      </c>
      <c r="BP216" s="64">
        <f t="shared" si="40"/>
        <v>0.68131868131868134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423</v>
      </c>
      <c r="Y218" s="592">
        <f t="shared" si="36"/>
        <v>424.8</v>
      </c>
      <c r="Z218" s="36">
        <f t="shared" si="41"/>
        <v>1.1522700000000001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467.41500000000002</v>
      </c>
      <c r="BN218" s="64">
        <f t="shared" si="38"/>
        <v>469.40400000000005</v>
      </c>
      <c r="BO218" s="64">
        <f t="shared" si="39"/>
        <v>0.96840659340659352</v>
      </c>
      <c r="BP218" s="64">
        <f t="shared" si="40"/>
        <v>0.97252747252747263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286</v>
      </c>
      <c r="Y219" s="592">
        <f t="shared" si="36"/>
        <v>288</v>
      </c>
      <c r="Z219" s="36">
        <f t="shared" si="41"/>
        <v>0.78120000000000001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316.03000000000003</v>
      </c>
      <c r="BN219" s="64">
        <f t="shared" si="38"/>
        <v>318.24000000000007</v>
      </c>
      <c r="BO219" s="64">
        <f t="shared" si="39"/>
        <v>0.65476190476190488</v>
      </c>
      <c r="BP219" s="64">
        <f t="shared" si="40"/>
        <v>0.65934065934065944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174</v>
      </c>
      <c r="Y220" s="592">
        <f t="shared" si="36"/>
        <v>175.2</v>
      </c>
      <c r="Z220" s="36">
        <f t="shared" si="41"/>
        <v>0.47522999999999999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192.27</v>
      </c>
      <c r="BN220" s="64">
        <f t="shared" si="38"/>
        <v>193.596</v>
      </c>
      <c r="BO220" s="64">
        <f t="shared" si="39"/>
        <v>0.39835164835164838</v>
      </c>
      <c r="BP220" s="64">
        <f t="shared" si="40"/>
        <v>0.40109890109890112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257</v>
      </c>
      <c r="Y221" s="592">
        <f t="shared" si="36"/>
        <v>259.2</v>
      </c>
      <c r="Z221" s="36">
        <f t="shared" si="41"/>
        <v>0.70308000000000004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284.6275</v>
      </c>
      <c r="BN221" s="64">
        <f t="shared" si="38"/>
        <v>287.06399999999996</v>
      </c>
      <c r="BO221" s="64">
        <f t="shared" si="39"/>
        <v>0.5883699633699635</v>
      </c>
      <c r="BP221" s="64">
        <f t="shared" si="40"/>
        <v>0.59340659340659341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658.44827586206895</v>
      </c>
      <c r="Y222" s="593">
        <f>IFERROR(Y213/H213,"0")+IFERROR(Y214/H214,"0")+IFERROR(Y215/H215,"0")+IFERROR(Y216/H216,"0")+IFERROR(Y217/H217,"0")+IFERROR(Y218/H218,"0")+IFERROR(Y219/H219,"0")+IFERROR(Y220/H220,"0")+IFERROR(Y221/H221,"0")</f>
        <v>663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5.0768000000000004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1959</v>
      </c>
      <c r="Y223" s="593">
        <f>IFERROR(SUM(Y213:Y221),"0")</f>
        <v>1975.5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38</v>
      </c>
      <c r="Y225" s="592">
        <f>IFERROR(IF(X225="",0,CEILING((X225/$H225),1)*$H225),"")</f>
        <v>38.4</v>
      </c>
      <c r="Z225" s="36">
        <f>IFERROR(IF(Y225=0,"",ROUNDUP(Y225/H225,0)*0.00651),"")</f>
        <v>0.10416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41.990000000000009</v>
      </c>
      <c r="BN225" s="64">
        <f>IFERROR(Y225*I225/H225,"0")</f>
        <v>42.432000000000002</v>
      </c>
      <c r="BO225" s="64">
        <f>IFERROR(1/J225*(X225/H225),"0")</f>
        <v>8.6996336996337006E-2</v>
      </c>
      <c r="BP225" s="64">
        <f>IFERROR(1/J225*(Y225/H225),"0")</f>
        <v>8.7912087912087919E-2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21</v>
      </c>
      <c r="Y226" s="592">
        <f>IFERROR(IF(X226="",0,CEILING((X226/$H226),1)*$H226),"")</f>
        <v>21.599999999999998</v>
      </c>
      <c r="Z226" s="36">
        <f>IFERROR(IF(Y226=0,"",ROUNDUP(Y226/H226,0)*0.00651),"")</f>
        <v>5.8590000000000003E-2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23.205000000000002</v>
      </c>
      <c r="BN226" s="64">
        <f>IFERROR(Y226*I226/H226,"0")</f>
        <v>23.868000000000002</v>
      </c>
      <c r="BO226" s="64">
        <f>IFERROR(1/J226*(X226/H226),"0")</f>
        <v>4.807692307692308E-2</v>
      </c>
      <c r="BP226" s="64">
        <f>IFERROR(1/J226*(Y226/H226),"0")</f>
        <v>4.9450549450549455E-2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24.583333333333336</v>
      </c>
      <c r="Y227" s="593">
        <f>IFERROR(Y225/H225,"0")+IFERROR(Y226/H226,"0")</f>
        <v>25</v>
      </c>
      <c r="Z227" s="593">
        <f>IFERROR(IF(Z225="",0,Z225),"0")+IFERROR(IF(Z226="",0,Z226),"0")</f>
        <v>0.16275000000000001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59</v>
      </c>
      <c r="Y228" s="593">
        <f>IFERROR(SUM(Y225:Y226),"0")</f>
        <v>60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3</v>
      </c>
      <c r="Y236" s="592">
        <f t="shared" si="42"/>
        <v>4</v>
      </c>
      <c r="Z236" s="36">
        <f>IFERROR(IF(Y236=0,"",ROUNDUP(Y236/H236,0)*0.00902),"")</f>
        <v>9.0200000000000002E-3</v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3.1574999999999998</v>
      </c>
      <c r="BN236" s="64">
        <f t="shared" si="44"/>
        <v>4.21</v>
      </c>
      <c r="BO236" s="64">
        <f t="shared" si="45"/>
        <v>5.681818181818182E-3</v>
      </c>
      <c r="BP236" s="64">
        <f t="shared" si="46"/>
        <v>7.575757575757576E-3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0.75</v>
      </c>
      <c r="Y239" s="593">
        <f>IFERROR(Y231/H231,"0")+IFERROR(Y232/H232,"0")+IFERROR(Y233/H233,"0")+IFERROR(Y234/H234,"0")+IFERROR(Y235/H235,"0")+IFERROR(Y236/H236,"0")+IFERROR(Y237/H237,"0")+IFERROR(Y238/H238,"0")</f>
        <v>1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9.0200000000000002E-3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3</v>
      </c>
      <c r="Y240" s="593">
        <f>IFERROR(SUM(Y231:Y238),"0")</f>
        <v>4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6</v>
      </c>
      <c r="Y247" s="592">
        <f>IFERROR(IF(X247="",0,CEILING((X247/$H247),1)*$H247),"")</f>
        <v>6.48</v>
      </c>
      <c r="Z247" s="36">
        <f>IFERROR(IF(Y247=0,"",ROUNDUP(Y247/H247,0)*0.0059),"")</f>
        <v>1.77E-2</v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6.5277777777777777</v>
      </c>
      <c r="BN247" s="64">
        <f>IFERROR(Y247*I247/H247,"0")</f>
        <v>7.05</v>
      </c>
      <c r="BO247" s="64">
        <f>IFERROR(1/J247*(X247/H247),"0")</f>
        <v>1.2860082304526748E-2</v>
      </c>
      <c r="BP247" s="64">
        <f>IFERROR(1/J247*(Y247/H247),"0")</f>
        <v>1.3888888888888888E-2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2.7777777777777777</v>
      </c>
      <c r="Y248" s="593">
        <f>IFERROR(Y247/H247,"0")</f>
        <v>3</v>
      </c>
      <c r="Z248" s="593">
        <f>IFERROR(IF(Z247="",0,Z247),"0")</f>
        <v>1.77E-2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6</v>
      </c>
      <c r="Y249" s="593">
        <f>IFERROR(SUM(Y247:Y247),"0")</f>
        <v>6.48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73</v>
      </c>
      <c r="Y279" s="592">
        <f>IFERROR(IF(X279="",0,CEILING((X279/$H279),1)*$H279),"")</f>
        <v>74.399999999999991</v>
      </c>
      <c r="Z279" s="36">
        <f>IFERROR(IF(Y279=0,"",ROUNDUP(Y279/H279,0)*0.00651),"")</f>
        <v>0.20181000000000002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80.665000000000006</v>
      </c>
      <c r="BN279" s="64">
        <f>IFERROR(Y279*I279/H279,"0")</f>
        <v>82.212000000000003</v>
      </c>
      <c r="BO279" s="64">
        <f>IFERROR(1/J279*(X279/H279),"0")</f>
        <v>0.16712454212454214</v>
      </c>
      <c r="BP279" s="64">
        <f>IFERROR(1/J279*(Y279/H279),"0")</f>
        <v>0.17032967032967034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36</v>
      </c>
      <c r="Y280" s="592">
        <f>IFERROR(IF(X280="",0,CEILING((X280/$H280),1)*$H280),"")</f>
        <v>36</v>
      </c>
      <c r="Z280" s="36">
        <f>IFERROR(IF(Y280=0,"",ROUNDUP(Y280/H280,0)*0.00651),"")</f>
        <v>9.7650000000000001E-2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38.700000000000003</v>
      </c>
      <c r="BN280" s="64">
        <f>IFERROR(Y280*I280/H280,"0")</f>
        <v>38.700000000000003</v>
      </c>
      <c r="BO280" s="64">
        <f>IFERROR(1/J280*(X280/H280),"0")</f>
        <v>8.241758241758243E-2</v>
      </c>
      <c r="BP280" s="64">
        <f>IFERROR(1/J280*(Y280/H280),"0")</f>
        <v>8.241758241758243E-2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45.416666666666671</v>
      </c>
      <c r="Y281" s="593">
        <f>IFERROR(Y278/H278,"0")+IFERROR(Y279/H279,"0")+IFERROR(Y280/H280,"0")</f>
        <v>46</v>
      </c>
      <c r="Z281" s="593">
        <f>IFERROR(IF(Z278="",0,Z278),"0")+IFERROR(IF(Z279="",0,Z279),"0")+IFERROR(IF(Z280="",0,Z280),"0")</f>
        <v>0.29946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109</v>
      </c>
      <c r="Y282" s="593">
        <f>IFERROR(SUM(Y278:Y280),"0")</f>
        <v>110.39999999999999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23</v>
      </c>
      <c r="Y330" s="592">
        <f>IFERROR(IF(X330="",0,CEILING((X330/$H330),1)*$H330),"")</f>
        <v>24.3</v>
      </c>
      <c r="Z330" s="36">
        <f>IFERROR(IF(Y330=0,"",ROUNDUP(Y330/H330,0)*0.00651),"")</f>
        <v>5.8590000000000003E-2</v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25.197777777777777</v>
      </c>
      <c r="BN330" s="64">
        <f>IFERROR(Y330*I330/H330,"0")</f>
        <v>26.622</v>
      </c>
      <c r="BO330" s="64">
        <f>IFERROR(1/J330*(X330/H330),"0")</f>
        <v>4.6805046805046803E-2</v>
      </c>
      <c r="BP330" s="64">
        <f>IFERROR(1/J330*(Y330/H330),"0")</f>
        <v>4.9450549450549455E-2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8.5185185185185173</v>
      </c>
      <c r="Y331" s="593">
        <f>IFERROR(Y326/H326,"0")+IFERROR(Y327/H327,"0")+IFERROR(Y328/H328,"0")+IFERROR(Y329/H329,"0")+IFERROR(Y330/H330,"0")</f>
        <v>9</v>
      </c>
      <c r="Z331" s="593">
        <f>IFERROR(IF(Z326="",0,Z326),"0")+IFERROR(IF(Z327="",0,Z327),"0")+IFERROR(IF(Z328="",0,Z328),"0")+IFERROR(IF(Z329="",0,Z329),"0")+IFERROR(IF(Z330="",0,Z330),"0")</f>
        <v>5.8590000000000003E-2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23</v>
      </c>
      <c r="Y332" s="593">
        <f>IFERROR(SUM(Y326:Y330),"0")</f>
        <v>24.3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219</v>
      </c>
      <c r="Y334" s="592">
        <f>IFERROR(IF(X334="",0,CEILING((X334/$H334),1)*$H334),"")</f>
        <v>226.8</v>
      </c>
      <c r="Z334" s="36">
        <f>IFERROR(IF(Y334=0,"",ROUNDUP(Y334/H334,0)*0.01898),"")</f>
        <v>0.51246000000000003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232.53107142857144</v>
      </c>
      <c r="BN334" s="64">
        <f>IFERROR(Y334*I334/H334,"0")</f>
        <v>240.81300000000002</v>
      </c>
      <c r="BO334" s="64">
        <f>IFERROR(1/J334*(X334/H334),"0")</f>
        <v>0.4073660714285714</v>
      </c>
      <c r="BP334" s="64">
        <f>IFERROR(1/J334*(Y334/H334),"0")</f>
        <v>0.421875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353</v>
      </c>
      <c r="Y335" s="592">
        <f>IFERROR(IF(X335="",0,CEILING((X335/$H335),1)*$H335),"")</f>
        <v>358.8</v>
      </c>
      <c r="Z335" s="36">
        <f>IFERROR(IF(Y335=0,"",ROUNDUP(Y335/H335,0)*0.01898),"")</f>
        <v>0.87307999999999997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376.48807692307696</v>
      </c>
      <c r="BN335" s="64">
        <f>IFERROR(Y335*I335/H335,"0")</f>
        <v>382.67400000000004</v>
      </c>
      <c r="BO335" s="64">
        <f>IFERROR(1/J335*(X335/H335),"0")</f>
        <v>0.70713141025641024</v>
      </c>
      <c r="BP335" s="64">
        <f>IFERROR(1/J335*(Y335/H335),"0")</f>
        <v>0.71875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195</v>
      </c>
      <c r="Y336" s="592">
        <f>IFERROR(IF(X336="",0,CEILING((X336/$H336),1)*$H336),"")</f>
        <v>201.60000000000002</v>
      </c>
      <c r="Z336" s="36">
        <f>IFERROR(IF(Y336=0,"",ROUNDUP(Y336/H336,0)*0.01898),"")</f>
        <v>0.45552000000000004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207.04821428571429</v>
      </c>
      <c r="BN336" s="64">
        <f>IFERROR(Y336*I336/H336,"0")</f>
        <v>214.05600000000001</v>
      </c>
      <c r="BO336" s="64">
        <f>IFERROR(1/J336*(X336/H336),"0")</f>
        <v>0.36272321428571425</v>
      </c>
      <c r="BP336" s="64">
        <f>IFERROR(1/J336*(Y336/H336),"0")</f>
        <v>0.375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94.54212454212454</v>
      </c>
      <c r="Y337" s="593">
        <f>IFERROR(Y334/H334,"0")+IFERROR(Y335/H335,"0")+IFERROR(Y336/H336,"0")</f>
        <v>97</v>
      </c>
      <c r="Z337" s="593">
        <f>IFERROR(IF(Z334="",0,Z334),"0")+IFERROR(IF(Z335="",0,Z335),"0")+IFERROR(IF(Z336="",0,Z336),"0")</f>
        <v>1.8410600000000001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767</v>
      </c>
      <c r="Y338" s="593">
        <f>IFERROR(SUM(Y334:Y336),"0")</f>
        <v>787.2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10</v>
      </c>
      <c r="Y342" s="592">
        <f>IFERROR(IF(X342="",0,CEILING((X342/$H342),1)*$H342),"")</f>
        <v>10.199999999999999</v>
      </c>
      <c r="Z342" s="36">
        <f>IFERROR(IF(Y342=0,"",ROUNDUP(Y342/H342,0)*0.00651),"")</f>
        <v>2.6040000000000001E-2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11.588235294117649</v>
      </c>
      <c r="BN342" s="64">
        <f>IFERROR(Y342*I342/H342,"0")</f>
        <v>11.82</v>
      </c>
      <c r="BO342" s="64">
        <f>IFERROR(1/J342*(X342/H342),"0")</f>
        <v>2.1547080370609786E-2</v>
      </c>
      <c r="BP342" s="64">
        <f>IFERROR(1/J342*(Y342/H342),"0")</f>
        <v>2.197802197802198E-2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21</v>
      </c>
      <c r="Y343" s="592">
        <f>IFERROR(IF(X343="",0,CEILING((X343/$H343),1)*$H343),"")</f>
        <v>22.95</v>
      </c>
      <c r="Z343" s="36">
        <f>IFERROR(IF(Y343=0,"",ROUNDUP(Y343/H343,0)*0.00651),"")</f>
        <v>5.8590000000000003E-2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23.71764705882353</v>
      </c>
      <c r="BN343" s="64">
        <f>IFERROR(Y343*I343/H343,"0")</f>
        <v>25.919999999999998</v>
      </c>
      <c r="BO343" s="64">
        <f>IFERROR(1/J343*(X343/H343),"0")</f>
        <v>4.5248868778280549E-2</v>
      </c>
      <c r="BP343" s="64">
        <f>IFERROR(1/J343*(Y343/H343),"0")</f>
        <v>4.9450549450549455E-2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12.15686274509804</v>
      </c>
      <c r="Y344" s="593">
        <f>IFERROR(Y340/H340,"0")+IFERROR(Y341/H341,"0")+IFERROR(Y342/H342,"0")+IFERROR(Y343/H343,"0")</f>
        <v>13</v>
      </c>
      <c r="Z344" s="593">
        <f>IFERROR(IF(Z340="",0,Z340),"0")+IFERROR(IF(Z341="",0,Z341),"0")+IFERROR(IF(Z342="",0,Z342),"0")+IFERROR(IF(Z343="",0,Z343),"0")</f>
        <v>8.4630000000000011E-2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31</v>
      </c>
      <c r="Y345" s="593">
        <f>IFERROR(SUM(Y340:Y343),"0")</f>
        <v>33.15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32</v>
      </c>
      <c r="Y354" s="592">
        <f>IFERROR(IF(X354="",0,CEILING((X354/$H354),1)*$H354),"")</f>
        <v>32.4</v>
      </c>
      <c r="Z354" s="36">
        <f>IFERROR(IF(Y354=0,"",ROUNDUP(Y354/H354,0)*0.00651),"")</f>
        <v>0.11718000000000001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36.053333333333335</v>
      </c>
      <c r="BN354" s="64">
        <f>IFERROR(Y354*I354/H354,"0")</f>
        <v>36.503999999999998</v>
      </c>
      <c r="BO354" s="64">
        <f>IFERROR(1/J354*(X354/H354),"0")</f>
        <v>9.7680097680097694E-2</v>
      </c>
      <c r="BP354" s="64">
        <f>IFERROR(1/J354*(Y354/H354),"0")</f>
        <v>9.8901098901098911E-2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17.777777777777779</v>
      </c>
      <c r="Y355" s="593">
        <f>IFERROR(Y354/H354,"0")</f>
        <v>18</v>
      </c>
      <c r="Z355" s="593">
        <f>IFERROR(IF(Z354="",0,Z354),"0")</f>
        <v>0.11718000000000001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32</v>
      </c>
      <c r="Y356" s="593">
        <f>IFERROR(SUM(Y354:Y354),"0")</f>
        <v>32.4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507</v>
      </c>
      <c r="Y366" s="592">
        <f t="shared" ref="Y366:Y372" si="57">IFERROR(IF(X366="",0,CEILING((X366/$H366),1)*$H366),"")</f>
        <v>510</v>
      </c>
      <c r="Z366" s="36">
        <f>IFERROR(IF(Y366=0,"",ROUNDUP(Y366/H366,0)*0.02175),"")</f>
        <v>0.73949999999999994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523.22400000000005</v>
      </c>
      <c r="BN366" s="64">
        <f t="shared" ref="BN366:BN372" si="59">IFERROR(Y366*I366/H366,"0")</f>
        <v>526.32000000000005</v>
      </c>
      <c r="BO366" s="64">
        <f t="shared" ref="BO366:BO372" si="60">IFERROR(1/J366*(X366/H366),"0")</f>
        <v>0.70416666666666661</v>
      </c>
      <c r="BP366" s="64">
        <f t="shared" ref="BP366:BP372" si="61">IFERROR(1/J366*(Y366/H366),"0")</f>
        <v>0.70833333333333326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442</v>
      </c>
      <c r="Y367" s="592">
        <f t="shared" si="57"/>
        <v>450</v>
      </c>
      <c r="Z367" s="36">
        <f>IFERROR(IF(Y367=0,"",ROUNDUP(Y367/H367,0)*0.02175),"")</f>
        <v>0.65249999999999997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456.14400000000001</v>
      </c>
      <c r="BN367" s="64">
        <f t="shared" si="59"/>
        <v>464.4</v>
      </c>
      <c r="BO367" s="64">
        <f t="shared" si="60"/>
        <v>0.61388888888888882</v>
      </c>
      <c r="BP367" s="64">
        <f t="shared" si="61"/>
        <v>0.625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735</v>
      </c>
      <c r="Y368" s="592">
        <f t="shared" si="57"/>
        <v>735</v>
      </c>
      <c r="Z368" s="36">
        <f>IFERROR(IF(Y368=0,"",ROUNDUP(Y368/H368,0)*0.02175),"")</f>
        <v>1.06575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758.5200000000001</v>
      </c>
      <c r="BN368" s="64">
        <f t="shared" si="59"/>
        <v>758.5200000000001</v>
      </c>
      <c r="BO368" s="64">
        <f t="shared" si="60"/>
        <v>1.0208333333333333</v>
      </c>
      <c r="BP368" s="64">
        <f t="shared" si="61"/>
        <v>1.0208333333333333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153</v>
      </c>
      <c r="Y369" s="592">
        <f t="shared" si="57"/>
        <v>165</v>
      </c>
      <c r="Z369" s="36">
        <f>IFERROR(IF(Y369=0,"",ROUNDUP(Y369/H369,0)*0.02175),"")</f>
        <v>0.23924999999999999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157.89600000000002</v>
      </c>
      <c r="BN369" s="64">
        <f t="shared" si="59"/>
        <v>170.28000000000003</v>
      </c>
      <c r="BO369" s="64">
        <f t="shared" si="60"/>
        <v>0.21249999999999997</v>
      </c>
      <c r="BP369" s="64">
        <f t="shared" si="61"/>
        <v>0.22916666666666666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122.46666666666667</v>
      </c>
      <c r="Y373" s="593">
        <f>IFERROR(Y366/H366,"0")+IFERROR(Y367/H367,"0")+IFERROR(Y368/H368,"0")+IFERROR(Y369/H369,"0")+IFERROR(Y370/H370,"0")+IFERROR(Y371/H371,"0")+IFERROR(Y372/H372,"0")</f>
        <v>124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2.6970000000000001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1837</v>
      </c>
      <c r="Y374" s="593">
        <f>IFERROR(SUM(Y366:Y372),"0")</f>
        <v>1860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426</v>
      </c>
      <c r="Y376" s="592">
        <f>IFERROR(IF(X376="",0,CEILING((X376/$H376),1)*$H376),"")</f>
        <v>435</v>
      </c>
      <c r="Z376" s="36">
        <f>IFERROR(IF(Y376=0,"",ROUNDUP(Y376/H376,0)*0.02175),"")</f>
        <v>0.63074999999999992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439.63200000000001</v>
      </c>
      <c r="BN376" s="64">
        <f>IFERROR(Y376*I376/H376,"0")</f>
        <v>448.92</v>
      </c>
      <c r="BO376" s="64">
        <f>IFERROR(1/J376*(X376/H376),"0")</f>
        <v>0.59166666666666656</v>
      </c>
      <c r="BP376" s="64">
        <f>IFERROR(1/J376*(Y376/H376),"0")</f>
        <v>0.60416666666666663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28.4</v>
      </c>
      <c r="Y378" s="593">
        <f>IFERROR(Y376/H376,"0")+IFERROR(Y377/H377,"0")</f>
        <v>29</v>
      </c>
      <c r="Z378" s="593">
        <f>IFERROR(IF(Z376="",0,Z376),"0")+IFERROR(IF(Z377="",0,Z377),"0")</f>
        <v>0.63074999999999992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426</v>
      </c>
      <c r="Y379" s="593">
        <f>IFERROR(SUM(Y376:Y377),"0")</f>
        <v>435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52</v>
      </c>
      <c r="Y382" s="592">
        <f>IFERROR(IF(X382="",0,CEILING((X382/$H382),1)*$H382),"")</f>
        <v>54</v>
      </c>
      <c r="Z382" s="36">
        <f>IFERROR(IF(Y382=0,"",ROUNDUP(Y382/H382,0)*0.01898),"")</f>
        <v>0.11388000000000001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54.998666666666665</v>
      </c>
      <c r="BN382" s="64">
        <f>IFERROR(Y382*I382/H382,"0")</f>
        <v>57.113999999999997</v>
      </c>
      <c r="BO382" s="64">
        <f>IFERROR(1/J382*(X382/H382),"0")</f>
        <v>9.0277777777777776E-2</v>
      </c>
      <c r="BP382" s="64">
        <f>IFERROR(1/J382*(Y382/H382),"0")</f>
        <v>9.375E-2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5.7777777777777777</v>
      </c>
      <c r="Y383" s="593">
        <f>IFERROR(Y381/H381,"0")+IFERROR(Y382/H382,"0")</f>
        <v>6</v>
      </c>
      <c r="Z383" s="593">
        <f>IFERROR(IF(Z381="",0,Z381),"0")+IFERROR(IF(Z382="",0,Z382),"0")</f>
        <v>0.11388000000000001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52</v>
      </c>
      <c r="Y384" s="593">
        <f>IFERROR(SUM(Y381:Y382),"0")</f>
        <v>54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249</v>
      </c>
      <c r="Y386" s="592">
        <f>IFERROR(IF(X386="",0,CEILING((X386/$H386),1)*$H386),"")</f>
        <v>252</v>
      </c>
      <c r="Z386" s="36">
        <f>IFERROR(IF(Y386=0,"",ROUNDUP(Y386/H386,0)*0.01898),"")</f>
        <v>0.53144000000000002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263.35900000000004</v>
      </c>
      <c r="BN386" s="64">
        <f>IFERROR(Y386*I386/H386,"0")</f>
        <v>266.53199999999998</v>
      </c>
      <c r="BO386" s="64">
        <f>IFERROR(1/J386*(X386/H386),"0")</f>
        <v>0.43229166666666669</v>
      </c>
      <c r="BP386" s="64">
        <f>IFERROR(1/J386*(Y386/H386),"0")</f>
        <v>0.4375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27.666666666666668</v>
      </c>
      <c r="Y387" s="593">
        <f>IFERROR(Y386/H386,"0")</f>
        <v>28</v>
      </c>
      <c r="Z387" s="593">
        <f>IFERROR(IF(Z386="",0,Z386),"0")</f>
        <v>0.53144000000000002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249</v>
      </c>
      <c r="Y388" s="593">
        <f>IFERROR(SUM(Y386:Y386),"0")</f>
        <v>252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65</v>
      </c>
      <c r="Y393" s="592">
        <f>IFERROR(IF(X393="",0,CEILING((X393/$H393),1)*$H393),"")</f>
        <v>72</v>
      </c>
      <c r="Z393" s="36">
        <f>IFERROR(IF(Y393=0,"",ROUNDUP(Y393/H393,0)*0.01898),"")</f>
        <v>0.11388000000000001</v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67.356250000000003</v>
      </c>
      <c r="BN393" s="64">
        <f>IFERROR(Y393*I393/H393,"0")</f>
        <v>74.61</v>
      </c>
      <c r="BO393" s="64">
        <f>IFERROR(1/J393*(X393/H393),"0")</f>
        <v>8.4635416666666671E-2</v>
      </c>
      <c r="BP393" s="64">
        <f>IFERROR(1/J393*(Y393/H393),"0")</f>
        <v>9.375E-2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5.416666666666667</v>
      </c>
      <c r="Y395" s="593">
        <f>IFERROR(Y391/H391,"0")+IFERROR(Y392/H392,"0")+IFERROR(Y393/H393,"0")+IFERROR(Y394/H394,"0")</f>
        <v>6</v>
      </c>
      <c r="Z395" s="593">
        <f>IFERROR(IF(Z391="",0,Z391),"0")+IFERROR(IF(Z392="",0,Z392),"0")+IFERROR(IF(Z393="",0,Z393),"0")+IFERROR(IF(Z394="",0,Z394),"0")</f>
        <v>0.11388000000000001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65</v>
      </c>
      <c r="Y396" s="593">
        <f>IFERROR(SUM(Y391:Y394),"0")</f>
        <v>72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1044</v>
      </c>
      <c r="Y402" s="592">
        <f>IFERROR(IF(X402="",0,CEILING((X402/$H402),1)*$H402),"")</f>
        <v>1044</v>
      </c>
      <c r="Z402" s="36">
        <f>IFERROR(IF(Y402=0,"",ROUNDUP(Y402/H402,0)*0.01898),"")</f>
        <v>2.2016800000000001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1104.204</v>
      </c>
      <c r="BN402" s="64">
        <f>IFERROR(Y402*I402/H402,"0")</f>
        <v>1104.204</v>
      </c>
      <c r="BO402" s="64">
        <f>IFERROR(1/J402*(X402/H402),"0")</f>
        <v>1.8125</v>
      </c>
      <c r="BP402" s="64">
        <f>IFERROR(1/J402*(Y402/H402),"0")</f>
        <v>1.8125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116</v>
      </c>
      <c r="Y405" s="593">
        <f>IFERROR(Y402/H402,"0")+IFERROR(Y403/H403,"0")+IFERROR(Y404/H404,"0")</f>
        <v>116</v>
      </c>
      <c r="Z405" s="593">
        <f>IFERROR(IF(Z402="",0,Z402),"0")+IFERROR(IF(Z403="",0,Z403),"0")+IFERROR(IF(Z404="",0,Z404),"0")</f>
        <v>2.2016800000000001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1044</v>
      </c>
      <c r="Y406" s="593">
        <f>IFERROR(SUM(Y402:Y404),"0")</f>
        <v>1044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11</v>
      </c>
      <c r="Y414" s="592">
        <f t="shared" ref="Y414:Y423" si="62">IFERROR(IF(X414="",0,CEILING((X414/$H414),1)*$H414),"")</f>
        <v>16.200000000000003</v>
      </c>
      <c r="Z414" s="36">
        <f>IFERROR(IF(Y414=0,"",ROUNDUP(Y414/H414,0)*0.00902),"")</f>
        <v>2.7060000000000001E-2</v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11.427777777777777</v>
      </c>
      <c r="BN414" s="64">
        <f t="shared" ref="BN414:BN423" si="64">IFERROR(Y414*I414/H414,"0")</f>
        <v>16.830000000000002</v>
      </c>
      <c r="BO414" s="64">
        <f t="shared" ref="BO414:BO423" si="65">IFERROR(1/J414*(X414/H414),"0")</f>
        <v>1.5432098765432098E-2</v>
      </c>
      <c r="BP414" s="64">
        <f t="shared" ref="BP414:BP423" si="66">IFERROR(1/J414*(Y414/H414),"0")</f>
        <v>2.2727272727272731E-2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2.0370370370370368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3.0000000000000004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2.7060000000000001E-2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11</v>
      </c>
      <c r="Y425" s="593">
        <f>IFERROR(SUM(Y414:Y423),"0")</f>
        <v>16.200000000000003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209</v>
      </c>
      <c r="Y457" s="592">
        <f t="shared" ref="Y457:Y469" si="68">IFERROR(IF(X457="",0,CEILING((X457/$H457),1)*$H457),"")</f>
        <v>211.20000000000002</v>
      </c>
      <c r="Z457" s="36">
        <f t="shared" ref="Z457:Z462" si="69">IFERROR(IF(Y457=0,"",ROUNDUP(Y457/H457,0)*0.01196),"")</f>
        <v>0.47839999999999999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223.25</v>
      </c>
      <c r="BN457" s="64">
        <f t="shared" ref="BN457:BN469" si="71">IFERROR(Y457*I457/H457,"0")</f>
        <v>225.60000000000002</v>
      </c>
      <c r="BO457" s="64">
        <f t="shared" ref="BO457:BO469" si="72">IFERROR(1/J457*(X457/H457),"0")</f>
        <v>0.38060897435897434</v>
      </c>
      <c r="BP457" s="64">
        <f t="shared" ref="BP457:BP469" si="73">IFERROR(1/J457*(Y457/H457),"0")</f>
        <v>0.38461538461538464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215</v>
      </c>
      <c r="Y458" s="592">
        <f t="shared" si="68"/>
        <v>216.48000000000002</v>
      </c>
      <c r="Z458" s="36">
        <f t="shared" si="69"/>
        <v>0.49036000000000002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229.65909090909088</v>
      </c>
      <c r="BN458" s="64">
        <f t="shared" si="71"/>
        <v>231.24</v>
      </c>
      <c r="BO458" s="64">
        <f t="shared" si="72"/>
        <v>0.39153554778554778</v>
      </c>
      <c r="BP458" s="64">
        <f t="shared" si="73"/>
        <v>0.39423076923076927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405</v>
      </c>
      <c r="Y459" s="592">
        <f t="shared" si="68"/>
        <v>406.56</v>
      </c>
      <c r="Z459" s="36">
        <f t="shared" si="69"/>
        <v>0.92091999999999996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432.61363636363632</v>
      </c>
      <c r="BN459" s="64">
        <f t="shared" si="71"/>
        <v>434.28</v>
      </c>
      <c r="BO459" s="64">
        <f t="shared" si="72"/>
        <v>0.73754370629370636</v>
      </c>
      <c r="BP459" s="64">
        <f t="shared" si="73"/>
        <v>0.74038461538461542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559</v>
      </c>
      <c r="Y461" s="592">
        <f t="shared" si="68"/>
        <v>559.68000000000006</v>
      </c>
      <c r="Z461" s="36">
        <f t="shared" si="69"/>
        <v>1.26776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597.11363636363626</v>
      </c>
      <c r="BN461" s="64">
        <f t="shared" si="71"/>
        <v>597.84</v>
      </c>
      <c r="BO461" s="64">
        <f t="shared" si="72"/>
        <v>1.0179924242424241</v>
      </c>
      <c r="BP461" s="64">
        <f t="shared" si="73"/>
        <v>1.0192307692307694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11</v>
      </c>
      <c r="Y464" s="592">
        <f t="shared" si="68"/>
        <v>14.4</v>
      </c>
      <c r="Z464" s="36">
        <f>IFERROR(IF(Y464=0,"",ROUNDUP(Y464/H464,0)*0.00902),"")</f>
        <v>3.6080000000000001E-2</v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11.641666666666667</v>
      </c>
      <c r="BN464" s="64">
        <f t="shared" si="71"/>
        <v>15.24</v>
      </c>
      <c r="BO464" s="64">
        <f t="shared" si="72"/>
        <v>2.3148148148148147E-2</v>
      </c>
      <c r="BP464" s="64">
        <f t="shared" si="73"/>
        <v>3.0303030303030304E-2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265.93434343434342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268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3.1935200000000004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1399</v>
      </c>
      <c r="Y471" s="593">
        <f>IFERROR(SUM(Y457:Y469),"0")</f>
        <v>1408.3200000000002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587</v>
      </c>
      <c r="Y473" s="592">
        <f>IFERROR(IF(X473="",0,CEILING((X473/$H473),1)*$H473),"")</f>
        <v>591.36</v>
      </c>
      <c r="Z473" s="36">
        <f>IFERROR(IF(Y473=0,"",ROUNDUP(Y473/H473,0)*0.01196),"")</f>
        <v>1.33952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627.02272727272725</v>
      </c>
      <c r="BN473" s="64">
        <f>IFERROR(Y473*I473/H473,"0")</f>
        <v>631.67999999999995</v>
      </c>
      <c r="BO473" s="64">
        <f>IFERROR(1/J473*(X473/H473),"0")</f>
        <v>1.0689831002331003</v>
      </c>
      <c r="BP473" s="64">
        <f>IFERROR(1/J473*(Y473/H473),"0")</f>
        <v>1.0769230769230771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18</v>
      </c>
      <c r="Y475" s="592">
        <f>IFERROR(IF(X475="",0,CEILING((X475/$H475),1)*$H475),"")</f>
        <v>19.2</v>
      </c>
      <c r="Z475" s="36">
        <f>IFERROR(IF(Y475=0,"",ROUNDUP(Y475/H475,0)*0.00902),"")</f>
        <v>3.6080000000000001E-2</v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25.987500000000001</v>
      </c>
      <c r="BN475" s="64">
        <f>IFERROR(Y475*I475/H475,"0")</f>
        <v>27.72</v>
      </c>
      <c r="BO475" s="64">
        <f>IFERROR(1/J475*(X475/H475),"0")</f>
        <v>2.8409090909090912E-2</v>
      </c>
      <c r="BP475" s="64">
        <f>IFERROR(1/J475*(Y475/H475),"0")</f>
        <v>3.0303030303030304E-2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114.92424242424242</v>
      </c>
      <c r="Y476" s="593">
        <f>IFERROR(Y473/H473,"0")+IFERROR(Y474/H474,"0")+IFERROR(Y475/H475,"0")</f>
        <v>116</v>
      </c>
      <c r="Z476" s="593">
        <f>IFERROR(IF(Z473="",0,Z473),"0")+IFERROR(IF(Z474="",0,Z474),"0")+IFERROR(IF(Z475="",0,Z475),"0")</f>
        <v>1.3755999999999999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605</v>
      </c>
      <c r="Y477" s="593">
        <f>IFERROR(SUM(Y473:Y475),"0")</f>
        <v>610.56000000000006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414</v>
      </c>
      <c r="Y479" s="592">
        <f t="shared" ref="Y479:Y486" si="74">IFERROR(IF(X479="",0,CEILING((X479/$H479),1)*$H479),"")</f>
        <v>417.12</v>
      </c>
      <c r="Z479" s="36">
        <f>IFERROR(IF(Y479=0,"",ROUNDUP(Y479/H479,0)*0.01196),"")</f>
        <v>0.94484000000000001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442.22727272727269</v>
      </c>
      <c r="BN479" s="64">
        <f t="shared" ref="BN479:BN486" si="76">IFERROR(Y479*I479/H479,"0")</f>
        <v>445.55999999999995</v>
      </c>
      <c r="BO479" s="64">
        <f t="shared" ref="BO479:BO486" si="77">IFERROR(1/J479*(X479/H479),"0")</f>
        <v>0.75393356643356646</v>
      </c>
      <c r="BP479" s="64">
        <f t="shared" ref="BP479:BP486" si="78">IFERROR(1/J479*(Y479/H479),"0")</f>
        <v>0.75961538461538469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310</v>
      </c>
      <c r="Y480" s="592">
        <f t="shared" si="74"/>
        <v>311.52000000000004</v>
      </c>
      <c r="Z480" s="36">
        <f>IFERROR(IF(Y480=0,"",ROUNDUP(Y480/H480,0)*0.01196),"")</f>
        <v>0.70564000000000004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331.13636363636357</v>
      </c>
      <c r="BN480" s="64">
        <f t="shared" si="76"/>
        <v>332.76</v>
      </c>
      <c r="BO480" s="64">
        <f t="shared" si="77"/>
        <v>0.56453962703962701</v>
      </c>
      <c r="BP480" s="64">
        <f t="shared" si="78"/>
        <v>0.5673076923076924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337</v>
      </c>
      <c r="Y481" s="592">
        <f t="shared" si="74"/>
        <v>337.92</v>
      </c>
      <c r="Z481" s="36">
        <f>IFERROR(IF(Y481=0,"",ROUNDUP(Y481/H481,0)*0.01196),"")</f>
        <v>0.76544000000000001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359.97727272727269</v>
      </c>
      <c r="BN481" s="64">
        <f t="shared" si="76"/>
        <v>360.96</v>
      </c>
      <c r="BO481" s="64">
        <f t="shared" si="77"/>
        <v>0.61370920745920743</v>
      </c>
      <c r="BP481" s="64">
        <f t="shared" si="78"/>
        <v>0.61538461538461542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200.94696969696969</v>
      </c>
      <c r="Y487" s="593">
        <f>IFERROR(Y479/H479,"0")+IFERROR(Y480/H480,"0")+IFERROR(Y481/H481,"0")+IFERROR(Y482/H482,"0")+IFERROR(Y483/H483,"0")+IFERROR(Y484/H484,"0")+IFERROR(Y485/H485,"0")+IFERROR(Y486/H486,"0")</f>
        <v>202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2.4159199999999998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1061</v>
      </c>
      <c r="Y488" s="593">
        <f>IFERROR(SUM(Y479:Y486),"0")</f>
        <v>1066.5600000000002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17202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17414.269999999997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18239.878974041541</v>
      </c>
      <c r="Y537" s="593">
        <f>IFERROR(SUM(BN22:BN533),"0")</f>
        <v>18464.218000000004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31</v>
      </c>
      <c r="Y538" s="38">
        <f>ROUNDUP(SUM(BP22:BP533),0)</f>
        <v>32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19014.878974041541</v>
      </c>
      <c r="Y539" s="593">
        <f>GrossWeightTotalR+PalletQtyTotalR*25</f>
        <v>19264.218000000004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3445.0157860678137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3481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37.028090000000006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4.2</v>
      </c>
      <c r="C546" s="46">
        <f>IFERROR(Y41*1,"0")+IFERROR(Y42*1,"0")+IFERROR(Y43*1,"0")+IFERROR(Y44*1,"0")+IFERROR(Y48*1,"0")</f>
        <v>646.29999999999995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1248.6000000000001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1513.8000000000002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1413.3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1427.1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3344.4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10.48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110.39999999999999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844.6500000000002</v>
      </c>
      <c r="U546" s="46">
        <f>IFERROR(Y354*1,"0")+IFERROR(Y358*1,"0")+IFERROR(Y359*1,"0")+IFERROR(Y360*1,"0")</f>
        <v>32.4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2601</v>
      </c>
      <c r="W546" s="46">
        <f>IFERROR(Y391*1,"0")+IFERROR(Y392*1,"0")+IFERROR(Y393*1,"0")+IFERROR(Y394*1,"0")+IFERROR(Y398*1,"0")+IFERROR(Y402*1,"0")+IFERROR(Y403*1,"0")+IFERROR(Y404*1,"0")+IFERROR(Y408*1,"0")</f>
        <v>1116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16.200000000000003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3085.4400000000005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2025-05-22T08:02:55Z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