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5,25 ПОКОМ КИ филиалы\"/>
    </mc:Choice>
  </mc:AlternateContent>
  <xr:revisionPtr revIDLastSave="0" documentId="13_ncr:1_{A47C2B9B-A62F-48DB-8817-2B5FA38C69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Sheet!$A$3:$AJ$98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9" i="1" l="1"/>
  <c r="E79" i="1"/>
  <c r="N7" i="1"/>
  <c r="L7" i="1" s="1"/>
  <c r="S7" i="1" s="1"/>
  <c r="T7" i="1" s="1"/>
  <c r="N8" i="1"/>
  <c r="L8" i="1" s="1"/>
  <c r="S8" i="1" s="1"/>
  <c r="N9" i="1"/>
  <c r="L9" i="1" s="1"/>
  <c r="S9" i="1" s="1"/>
  <c r="T9" i="1" s="1"/>
  <c r="N10" i="1"/>
  <c r="L10" i="1" s="1"/>
  <c r="S10" i="1" s="1"/>
  <c r="N11" i="1"/>
  <c r="L11" i="1" s="1"/>
  <c r="S11" i="1" s="1"/>
  <c r="T11" i="1" s="1"/>
  <c r="N12" i="1"/>
  <c r="L12" i="1" s="1"/>
  <c r="S12" i="1" s="1"/>
  <c r="N13" i="1"/>
  <c r="L13" i="1" s="1"/>
  <c r="S13" i="1" s="1"/>
  <c r="N14" i="1"/>
  <c r="L14" i="1" s="1"/>
  <c r="S14" i="1" s="1"/>
  <c r="N15" i="1"/>
  <c r="L15" i="1" s="1"/>
  <c r="S15" i="1" s="1"/>
  <c r="T15" i="1" s="1"/>
  <c r="N16" i="1"/>
  <c r="L16" i="1" s="1"/>
  <c r="S16" i="1" s="1"/>
  <c r="T16" i="1" s="1"/>
  <c r="N17" i="1"/>
  <c r="L17" i="1" s="1"/>
  <c r="S17" i="1" s="1"/>
  <c r="T17" i="1" s="1"/>
  <c r="N18" i="1"/>
  <c r="L18" i="1" s="1"/>
  <c r="S18" i="1" s="1"/>
  <c r="N19" i="1"/>
  <c r="L19" i="1" s="1"/>
  <c r="S19" i="1" s="1"/>
  <c r="N20" i="1"/>
  <c r="L20" i="1" s="1"/>
  <c r="S20" i="1" s="1"/>
  <c r="T20" i="1" s="1"/>
  <c r="N21" i="1"/>
  <c r="L21" i="1" s="1"/>
  <c r="S21" i="1" s="1"/>
  <c r="N22" i="1"/>
  <c r="L22" i="1" s="1"/>
  <c r="S22" i="1" s="1"/>
  <c r="T22" i="1" s="1"/>
  <c r="N23" i="1"/>
  <c r="L23" i="1" s="1"/>
  <c r="S23" i="1" s="1"/>
  <c r="N24" i="1"/>
  <c r="L24" i="1" s="1"/>
  <c r="S24" i="1" s="1"/>
  <c r="N25" i="1"/>
  <c r="L25" i="1" s="1"/>
  <c r="S25" i="1" s="1"/>
  <c r="T25" i="1" s="1"/>
  <c r="N26" i="1"/>
  <c r="L26" i="1" s="1"/>
  <c r="S26" i="1" s="1"/>
  <c r="N27" i="1"/>
  <c r="L27" i="1" s="1"/>
  <c r="S27" i="1" s="1"/>
  <c r="N28" i="1"/>
  <c r="L28" i="1" s="1"/>
  <c r="S28" i="1" s="1"/>
  <c r="W28" i="1" s="1"/>
  <c r="N29" i="1"/>
  <c r="L29" i="1" s="1"/>
  <c r="S29" i="1" s="1"/>
  <c r="T29" i="1" s="1"/>
  <c r="N30" i="1"/>
  <c r="L30" i="1" s="1"/>
  <c r="S30" i="1" s="1"/>
  <c r="W30" i="1" s="1"/>
  <c r="N31" i="1"/>
  <c r="L31" i="1" s="1"/>
  <c r="S31" i="1" s="1"/>
  <c r="N32" i="1"/>
  <c r="L32" i="1" s="1"/>
  <c r="S32" i="1" s="1"/>
  <c r="W32" i="1" s="1"/>
  <c r="N33" i="1"/>
  <c r="L33" i="1" s="1"/>
  <c r="S33" i="1" s="1"/>
  <c r="N34" i="1"/>
  <c r="L34" i="1" s="1"/>
  <c r="S34" i="1" s="1"/>
  <c r="N35" i="1"/>
  <c r="L35" i="1" s="1"/>
  <c r="S35" i="1" s="1"/>
  <c r="T35" i="1" s="1"/>
  <c r="N36" i="1"/>
  <c r="L36" i="1" s="1"/>
  <c r="S36" i="1" s="1"/>
  <c r="T36" i="1" s="1"/>
  <c r="N37" i="1"/>
  <c r="L37" i="1" s="1"/>
  <c r="S37" i="1" s="1"/>
  <c r="N38" i="1"/>
  <c r="L38" i="1" s="1"/>
  <c r="S38" i="1" s="1"/>
  <c r="T38" i="1" s="1"/>
  <c r="N39" i="1"/>
  <c r="L39" i="1" s="1"/>
  <c r="S39" i="1" s="1"/>
  <c r="N40" i="1"/>
  <c r="L40" i="1" s="1"/>
  <c r="S40" i="1" s="1"/>
  <c r="N41" i="1"/>
  <c r="L41" i="1" s="1"/>
  <c r="S41" i="1" s="1"/>
  <c r="N42" i="1"/>
  <c r="L42" i="1" s="1"/>
  <c r="S42" i="1" s="1"/>
  <c r="N43" i="1"/>
  <c r="L43" i="1" s="1"/>
  <c r="S43" i="1" s="1"/>
  <c r="T43" i="1" s="1"/>
  <c r="N44" i="1"/>
  <c r="L44" i="1" s="1"/>
  <c r="S44" i="1" s="1"/>
  <c r="N45" i="1"/>
  <c r="L45" i="1" s="1"/>
  <c r="S45" i="1" s="1"/>
  <c r="N46" i="1"/>
  <c r="L46" i="1" s="1"/>
  <c r="S46" i="1" s="1"/>
  <c r="N47" i="1"/>
  <c r="L47" i="1" s="1"/>
  <c r="S47" i="1" s="1"/>
  <c r="T47" i="1" s="1"/>
  <c r="N48" i="1"/>
  <c r="L48" i="1" s="1"/>
  <c r="S48" i="1" s="1"/>
  <c r="T48" i="1" s="1"/>
  <c r="N49" i="1"/>
  <c r="L49" i="1" s="1"/>
  <c r="S49" i="1" s="1"/>
  <c r="N50" i="1"/>
  <c r="L50" i="1" s="1"/>
  <c r="S50" i="1" s="1"/>
  <c r="W50" i="1" s="1"/>
  <c r="N51" i="1"/>
  <c r="L51" i="1" s="1"/>
  <c r="S51" i="1" s="1"/>
  <c r="N52" i="1"/>
  <c r="L52" i="1" s="1"/>
  <c r="S52" i="1" s="1"/>
  <c r="W52" i="1" s="1"/>
  <c r="N53" i="1"/>
  <c r="L53" i="1" s="1"/>
  <c r="S53" i="1" s="1"/>
  <c r="T53" i="1" s="1"/>
  <c r="N54" i="1"/>
  <c r="L54" i="1" s="1"/>
  <c r="S54" i="1" s="1"/>
  <c r="T54" i="1" s="1"/>
  <c r="N55" i="1"/>
  <c r="L55" i="1" s="1"/>
  <c r="S55" i="1" s="1"/>
  <c r="T55" i="1" s="1"/>
  <c r="N56" i="1"/>
  <c r="L56" i="1" s="1"/>
  <c r="S56" i="1" s="1"/>
  <c r="T56" i="1" s="1"/>
  <c r="N57" i="1"/>
  <c r="L57" i="1" s="1"/>
  <c r="S57" i="1" s="1"/>
  <c r="N58" i="1"/>
  <c r="L58" i="1" s="1"/>
  <c r="S58" i="1" s="1"/>
  <c r="N59" i="1"/>
  <c r="L59" i="1" s="1"/>
  <c r="S59" i="1" s="1"/>
  <c r="T59" i="1" s="1"/>
  <c r="N60" i="1"/>
  <c r="L60" i="1" s="1"/>
  <c r="S60" i="1" s="1"/>
  <c r="T60" i="1" s="1"/>
  <c r="N61" i="1"/>
  <c r="L61" i="1" s="1"/>
  <c r="S61" i="1" s="1"/>
  <c r="T61" i="1" s="1"/>
  <c r="N62" i="1"/>
  <c r="L62" i="1" s="1"/>
  <c r="S62" i="1" s="1"/>
  <c r="T62" i="1" s="1"/>
  <c r="N63" i="1"/>
  <c r="L63" i="1" s="1"/>
  <c r="S63" i="1" s="1"/>
  <c r="T63" i="1" s="1"/>
  <c r="N64" i="1"/>
  <c r="L64" i="1" s="1"/>
  <c r="S64" i="1" s="1"/>
  <c r="T64" i="1" s="1"/>
  <c r="N65" i="1"/>
  <c r="L65" i="1" s="1"/>
  <c r="S65" i="1" s="1"/>
  <c r="T65" i="1" s="1"/>
  <c r="N66" i="1"/>
  <c r="L66" i="1" s="1"/>
  <c r="S66" i="1" s="1"/>
  <c r="W66" i="1" s="1"/>
  <c r="N67" i="1"/>
  <c r="L67" i="1" s="1"/>
  <c r="S67" i="1" s="1"/>
  <c r="N68" i="1"/>
  <c r="L68" i="1" s="1"/>
  <c r="S68" i="1" s="1"/>
  <c r="W68" i="1" s="1"/>
  <c r="N69" i="1"/>
  <c r="L69" i="1" s="1"/>
  <c r="S69" i="1" s="1"/>
  <c r="T69" i="1" s="1"/>
  <c r="N70" i="1"/>
  <c r="L70" i="1" s="1"/>
  <c r="S70" i="1" s="1"/>
  <c r="W70" i="1" s="1"/>
  <c r="N71" i="1"/>
  <c r="L71" i="1" s="1"/>
  <c r="S71" i="1" s="1"/>
  <c r="N72" i="1"/>
  <c r="L72" i="1" s="1"/>
  <c r="S72" i="1" s="1"/>
  <c r="N73" i="1"/>
  <c r="L73" i="1" s="1"/>
  <c r="S73" i="1" s="1"/>
  <c r="N74" i="1"/>
  <c r="L74" i="1" s="1"/>
  <c r="S74" i="1" s="1"/>
  <c r="W74" i="1" s="1"/>
  <c r="N75" i="1"/>
  <c r="L75" i="1" s="1"/>
  <c r="S75" i="1" s="1"/>
  <c r="N76" i="1"/>
  <c r="L76" i="1" s="1"/>
  <c r="S76" i="1" s="1"/>
  <c r="T76" i="1" s="1"/>
  <c r="N77" i="1"/>
  <c r="L77" i="1" s="1"/>
  <c r="S77" i="1" s="1"/>
  <c r="T77" i="1" s="1"/>
  <c r="N78" i="1"/>
  <c r="L78" i="1" s="1"/>
  <c r="S78" i="1" s="1"/>
  <c r="T78" i="1" s="1"/>
  <c r="N79" i="1"/>
  <c r="N80" i="1"/>
  <c r="L80" i="1" s="1"/>
  <c r="S80" i="1" s="1"/>
  <c r="N81" i="1"/>
  <c r="L81" i="1" s="1"/>
  <c r="S81" i="1" s="1"/>
  <c r="N82" i="1"/>
  <c r="L82" i="1" s="1"/>
  <c r="S82" i="1" s="1"/>
  <c r="W82" i="1" s="1"/>
  <c r="N83" i="1"/>
  <c r="L83" i="1" s="1"/>
  <c r="S83" i="1" s="1"/>
  <c r="N84" i="1"/>
  <c r="L84" i="1" s="1"/>
  <c r="S84" i="1" s="1"/>
  <c r="N85" i="1"/>
  <c r="L85" i="1" s="1"/>
  <c r="S85" i="1" s="1"/>
  <c r="N86" i="1"/>
  <c r="L86" i="1" s="1"/>
  <c r="S86" i="1" s="1"/>
  <c r="T86" i="1" s="1"/>
  <c r="N87" i="1"/>
  <c r="L87" i="1" s="1"/>
  <c r="S87" i="1" s="1"/>
  <c r="T87" i="1" s="1"/>
  <c r="N88" i="1"/>
  <c r="L88" i="1" s="1"/>
  <c r="S88" i="1" s="1"/>
  <c r="T88" i="1" s="1"/>
  <c r="N89" i="1"/>
  <c r="L89" i="1" s="1"/>
  <c r="S89" i="1" s="1"/>
  <c r="T89" i="1" s="1"/>
  <c r="N90" i="1"/>
  <c r="L90" i="1" s="1"/>
  <c r="S90" i="1" s="1"/>
  <c r="T90" i="1" s="1"/>
  <c r="N91" i="1"/>
  <c r="L91" i="1" s="1"/>
  <c r="S91" i="1" s="1"/>
  <c r="N92" i="1"/>
  <c r="L92" i="1" s="1"/>
  <c r="S92" i="1" s="1"/>
  <c r="T92" i="1" s="1"/>
  <c r="N93" i="1"/>
  <c r="L93" i="1" s="1"/>
  <c r="S93" i="1" s="1"/>
  <c r="N94" i="1"/>
  <c r="L94" i="1" s="1"/>
  <c r="S94" i="1" s="1"/>
  <c r="T94" i="1" s="1"/>
  <c r="N95" i="1"/>
  <c r="L95" i="1" s="1"/>
  <c r="S95" i="1" s="1"/>
  <c r="N96" i="1"/>
  <c r="L96" i="1" s="1"/>
  <c r="S96" i="1" s="1"/>
  <c r="N97" i="1"/>
  <c r="L97" i="1" s="1"/>
  <c r="S97" i="1" s="1"/>
  <c r="W97" i="1" s="1"/>
  <c r="N98" i="1"/>
  <c r="L98" i="1" s="1"/>
  <c r="S98" i="1" s="1"/>
  <c r="W98" i="1" s="1"/>
  <c r="N6" i="1"/>
  <c r="L6" i="1" s="1"/>
  <c r="S6" i="1" s="1"/>
  <c r="T6" i="1" s="1"/>
  <c r="W81" i="1" l="1"/>
  <c r="W77" i="1"/>
  <c r="W75" i="1"/>
  <c r="W96" i="1"/>
  <c r="W94" i="1"/>
  <c r="W92" i="1"/>
  <c r="W90" i="1"/>
  <c r="W88" i="1"/>
  <c r="W86" i="1"/>
  <c r="W84" i="1"/>
  <c r="W72" i="1"/>
  <c r="W64" i="1"/>
  <c r="W62" i="1"/>
  <c r="W60" i="1"/>
  <c r="W58" i="1"/>
  <c r="W56" i="1"/>
  <c r="W54" i="1"/>
  <c r="W48" i="1"/>
  <c r="W38" i="1"/>
  <c r="W36" i="1"/>
  <c r="W34" i="1"/>
  <c r="W26" i="1"/>
  <c r="W24" i="1"/>
  <c r="W20" i="1"/>
  <c r="T8" i="1"/>
  <c r="W8" i="1" s="1"/>
  <c r="W10" i="1"/>
  <c r="T12" i="1"/>
  <c r="W12" i="1" s="1"/>
  <c r="W14" i="1"/>
  <c r="W16" i="1"/>
  <c r="T18" i="1"/>
  <c r="W18" i="1" s="1"/>
  <c r="W22" i="1"/>
  <c r="W40" i="1"/>
  <c r="T42" i="1"/>
  <c r="W42" i="1" s="1"/>
  <c r="W44" i="1"/>
  <c r="W46" i="1"/>
  <c r="W76" i="1"/>
  <c r="W78" i="1"/>
  <c r="W80" i="1"/>
  <c r="W95" i="1"/>
  <c r="W93" i="1"/>
  <c r="W91" i="1"/>
  <c r="W89" i="1"/>
  <c r="W87" i="1"/>
  <c r="W85" i="1"/>
  <c r="W83" i="1"/>
  <c r="L79" i="1"/>
  <c r="S79" i="1" s="1"/>
  <c r="T79" i="1" s="1"/>
  <c r="X98" i="1"/>
  <c r="X94" i="1"/>
  <c r="X96" i="1"/>
  <c r="X92" i="1"/>
  <c r="X6" i="1"/>
  <c r="W6" i="1"/>
  <c r="W73" i="1"/>
  <c r="X73" i="1"/>
  <c r="W71" i="1"/>
  <c r="X71" i="1"/>
  <c r="W69" i="1"/>
  <c r="X69" i="1"/>
  <c r="W67" i="1"/>
  <c r="X67" i="1"/>
  <c r="W65" i="1"/>
  <c r="X65" i="1"/>
  <c r="W63" i="1"/>
  <c r="X63" i="1"/>
  <c r="W61" i="1"/>
  <c r="X61" i="1"/>
  <c r="W59" i="1"/>
  <c r="X59" i="1"/>
  <c r="W57" i="1"/>
  <c r="X57" i="1"/>
  <c r="W55" i="1"/>
  <c r="X55" i="1"/>
  <c r="W53" i="1"/>
  <c r="X53" i="1"/>
  <c r="W51" i="1"/>
  <c r="X51" i="1"/>
  <c r="W49" i="1"/>
  <c r="X49" i="1"/>
  <c r="W47" i="1"/>
  <c r="X47" i="1"/>
  <c r="W45" i="1"/>
  <c r="X45" i="1"/>
  <c r="W43" i="1"/>
  <c r="X43" i="1"/>
  <c r="W41" i="1"/>
  <c r="X41" i="1"/>
  <c r="W39" i="1"/>
  <c r="X39" i="1"/>
  <c r="W37" i="1"/>
  <c r="X37" i="1"/>
  <c r="W35" i="1"/>
  <c r="X35" i="1"/>
  <c r="W33" i="1"/>
  <c r="X33" i="1"/>
  <c r="W31" i="1"/>
  <c r="X31" i="1"/>
  <c r="W29" i="1"/>
  <c r="X29" i="1"/>
  <c r="W27" i="1"/>
  <c r="X27" i="1"/>
  <c r="W25" i="1"/>
  <c r="X25" i="1"/>
  <c r="W23" i="1"/>
  <c r="X23" i="1"/>
  <c r="W21" i="1"/>
  <c r="X21" i="1"/>
  <c r="W19" i="1"/>
  <c r="X19" i="1"/>
  <c r="W17" i="1"/>
  <c r="X17" i="1"/>
  <c r="W15" i="1"/>
  <c r="X15" i="1"/>
  <c r="W13" i="1"/>
  <c r="X13" i="1"/>
  <c r="W11" i="1"/>
  <c r="X11" i="1"/>
  <c r="W9" i="1"/>
  <c r="X9" i="1"/>
  <c r="W7" i="1"/>
  <c r="X7" i="1"/>
  <c r="X89" i="1"/>
  <c r="X85" i="1"/>
  <c r="X81" i="1"/>
  <c r="X77" i="1"/>
  <c r="X97" i="1"/>
  <c r="X95" i="1"/>
  <c r="X93" i="1"/>
  <c r="X91" i="1"/>
  <c r="X87" i="1"/>
  <c r="X83" i="1"/>
  <c r="X75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N5" i="1"/>
  <c r="W79" i="1" l="1"/>
  <c r="X79" i="1"/>
  <c r="K98" i="1"/>
  <c r="K97" i="1"/>
  <c r="AJ96" i="1"/>
  <c r="K96" i="1"/>
  <c r="AJ95" i="1"/>
  <c r="K95" i="1"/>
  <c r="AJ94" i="1"/>
  <c r="K94" i="1"/>
  <c r="AJ93" i="1"/>
  <c r="K93" i="1"/>
  <c r="AJ92" i="1"/>
  <c r="K92" i="1"/>
  <c r="AJ91" i="1"/>
  <c r="K91" i="1"/>
  <c r="AJ90" i="1"/>
  <c r="K90" i="1"/>
  <c r="AJ89" i="1"/>
  <c r="K89" i="1"/>
  <c r="AJ88" i="1"/>
  <c r="K88" i="1"/>
  <c r="AJ87" i="1"/>
  <c r="K87" i="1"/>
  <c r="AJ86" i="1"/>
  <c r="K86" i="1"/>
  <c r="AJ85" i="1"/>
  <c r="K85" i="1"/>
  <c r="AJ84" i="1"/>
  <c r="K84" i="1"/>
  <c r="AJ83" i="1"/>
  <c r="K83" i="1"/>
  <c r="K82" i="1"/>
  <c r="AJ81" i="1"/>
  <c r="K81" i="1"/>
  <c r="AJ80" i="1"/>
  <c r="K80" i="1"/>
  <c r="K79" i="1"/>
  <c r="AJ78" i="1"/>
  <c r="K78" i="1"/>
  <c r="AJ77" i="1"/>
  <c r="K77" i="1"/>
  <c r="AJ76" i="1"/>
  <c r="K76" i="1"/>
  <c r="AJ75" i="1"/>
  <c r="K75" i="1"/>
  <c r="K74" i="1"/>
  <c r="AJ73" i="1"/>
  <c r="K73" i="1"/>
  <c r="AJ72" i="1"/>
  <c r="K72" i="1"/>
  <c r="AJ71" i="1"/>
  <c r="K71" i="1"/>
  <c r="K70" i="1"/>
  <c r="AJ69" i="1"/>
  <c r="K69" i="1"/>
  <c r="K68" i="1"/>
  <c r="K67" i="1"/>
  <c r="K66" i="1"/>
  <c r="AJ65" i="1"/>
  <c r="K65" i="1"/>
  <c r="AJ64" i="1"/>
  <c r="K64" i="1"/>
  <c r="AJ63" i="1"/>
  <c r="K63" i="1"/>
  <c r="AJ62" i="1"/>
  <c r="K62" i="1"/>
  <c r="AJ61" i="1"/>
  <c r="K61" i="1"/>
  <c r="AJ60" i="1"/>
  <c r="K60" i="1"/>
  <c r="AJ59" i="1"/>
  <c r="K59" i="1"/>
  <c r="AJ58" i="1"/>
  <c r="K58" i="1"/>
  <c r="AJ57" i="1"/>
  <c r="K57" i="1"/>
  <c r="AJ56" i="1"/>
  <c r="K56" i="1"/>
  <c r="AJ55" i="1"/>
  <c r="K55" i="1"/>
  <c r="AJ54" i="1"/>
  <c r="K54" i="1"/>
  <c r="AJ53" i="1"/>
  <c r="K53" i="1"/>
  <c r="K52" i="1"/>
  <c r="AJ51" i="1"/>
  <c r="K51" i="1"/>
  <c r="K50" i="1"/>
  <c r="K49" i="1"/>
  <c r="AJ48" i="1"/>
  <c r="K48" i="1"/>
  <c r="AJ47" i="1"/>
  <c r="K47" i="1"/>
  <c r="AJ46" i="1"/>
  <c r="K46" i="1"/>
  <c r="AJ45" i="1"/>
  <c r="K45" i="1"/>
  <c r="AJ44" i="1"/>
  <c r="K44" i="1"/>
  <c r="AJ43" i="1"/>
  <c r="K43" i="1"/>
  <c r="AJ42" i="1"/>
  <c r="K42" i="1"/>
  <c r="AJ41" i="1"/>
  <c r="K41" i="1"/>
  <c r="AJ40" i="1"/>
  <c r="K40" i="1"/>
  <c r="K39" i="1"/>
  <c r="AJ38" i="1"/>
  <c r="K38" i="1"/>
  <c r="AJ37" i="1"/>
  <c r="K37" i="1"/>
  <c r="AJ36" i="1"/>
  <c r="K36" i="1"/>
  <c r="AJ35" i="1"/>
  <c r="K35" i="1"/>
  <c r="AJ34" i="1"/>
  <c r="K34" i="1"/>
  <c r="K33" i="1"/>
  <c r="K32" i="1"/>
  <c r="K31" i="1"/>
  <c r="K30" i="1"/>
  <c r="AJ29" i="1"/>
  <c r="K29" i="1"/>
  <c r="K28" i="1"/>
  <c r="K27" i="1"/>
  <c r="AJ26" i="1"/>
  <c r="K26" i="1"/>
  <c r="AJ25" i="1"/>
  <c r="K25" i="1"/>
  <c r="AJ24" i="1"/>
  <c r="K24" i="1"/>
  <c r="K23" i="1"/>
  <c r="AJ22" i="1"/>
  <c r="K22" i="1"/>
  <c r="K21" i="1"/>
  <c r="AJ20" i="1"/>
  <c r="K20" i="1"/>
  <c r="K19" i="1"/>
  <c r="AJ18" i="1"/>
  <c r="K18" i="1"/>
  <c r="AJ17" i="1"/>
  <c r="K17" i="1"/>
  <c r="AJ16" i="1"/>
  <c r="K16" i="1"/>
  <c r="AJ15" i="1"/>
  <c r="K15" i="1"/>
  <c r="AJ14" i="1"/>
  <c r="K14" i="1"/>
  <c r="AJ13" i="1"/>
  <c r="K13" i="1"/>
  <c r="AJ12" i="1"/>
  <c r="K12" i="1"/>
  <c r="AJ11" i="1"/>
  <c r="K11" i="1"/>
  <c r="AJ10" i="1"/>
  <c r="K10" i="1"/>
  <c r="AJ9" i="1"/>
  <c r="K9" i="1"/>
  <c r="AJ8" i="1"/>
  <c r="K8" i="1"/>
  <c r="AJ7" i="1"/>
  <c r="K7" i="1"/>
  <c r="AJ6" i="1"/>
  <c r="K6" i="1"/>
  <c r="AH5" i="1"/>
  <c r="AG5" i="1"/>
  <c r="AF5" i="1"/>
  <c r="AE5" i="1"/>
  <c r="AD5" i="1"/>
  <c r="AC5" i="1"/>
  <c r="AB5" i="1"/>
  <c r="AA5" i="1"/>
  <c r="Z5" i="1"/>
  <c r="Y5" i="1"/>
  <c r="U5" i="1"/>
  <c r="T5" i="1"/>
  <c r="S5" i="1"/>
  <c r="R5" i="1"/>
  <c r="Q5" i="1"/>
  <c r="P5" i="1"/>
  <c r="O5" i="1"/>
  <c r="M5" i="1"/>
  <c r="L5" i="1"/>
  <c r="J5" i="1"/>
  <c r="F5" i="1"/>
  <c r="E5" i="1"/>
  <c r="AJ79" i="1" l="1"/>
  <c r="AJ5" i="1" s="1"/>
  <c r="K5" i="1"/>
</calcChain>
</file>

<file path=xl/sharedStrings.xml><?xml version="1.0" encoding="utf-8"?>
<sst xmlns="http://schemas.openxmlformats.org/spreadsheetml/2006/main" count="399" uniqueCount="166">
  <si>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</si>
  <si>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</si>
  <si>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</si>
  <si>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</si>
  <si>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</si>
  <si>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</si>
  <si>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</si>
  <si>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</si>
  <si>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</si>
  <si>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</si>
  <si>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</si>
  <si>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</si>
  <si>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</si>
  <si>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</si>
  <si>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</si>
  <si>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</si>
  <si>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</si>
  <si>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</si>
  <si>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</si>
  <si>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</si>
  <si>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</si>
  <si>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</si>
  <si>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</si>
  <si>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Бутырин(24,05)</t>
  </si>
  <si>
    <t>Малахутин(24,05)</t>
  </si>
  <si>
    <t>24,05,(1)</t>
  </si>
  <si>
    <t>24,05,(2)</t>
  </si>
  <si>
    <t>22,05,</t>
  </si>
  <si>
    <t>21,05,</t>
  </si>
  <si>
    <t>15,05,</t>
  </si>
  <si>
    <t>14,05,</t>
  </si>
  <si>
    <t>08,05,</t>
  </si>
  <si>
    <t>07,05,</t>
  </si>
  <si>
    <t>01,05,</t>
  </si>
  <si>
    <t>30,04,</t>
  </si>
  <si>
    <t>24,04,</t>
  </si>
  <si>
    <t>23,04,</t>
  </si>
  <si>
    <t>17,04,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</si>
  <si>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</si>
  <si>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</si>
  <si>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</si>
  <si>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</si>
  <si>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</si>
  <si>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</si>
  <si>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</si>
  <si>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</si>
  <si>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</si>
  <si>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</si>
  <si>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ТС Обжора / 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</si>
  <si>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</si>
  <si>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</si>
  <si>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</si>
  <si>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</si>
  <si>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</si>
  <si>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</si>
  <si>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</si>
  <si>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</si>
  <si>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</si>
  <si>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</si>
  <si>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>не в матрице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</si>
  <si>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</si>
  <si>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</si>
  <si>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</si>
  <si>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</si>
  <si>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</si>
  <si>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</si>
  <si>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</si>
  <si>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</si>
  <si>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</si>
  <si>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</si>
  <si>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</si>
  <si>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</si>
  <si>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</si>
  <si>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</si>
  <si>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</si>
  <si>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</si>
  <si>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</si>
  <si>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</si>
  <si>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</si>
  <si>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</si>
  <si>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</si>
  <si>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</si>
  <si>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</si>
  <si>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</si>
  <si>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</si>
  <si>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</si>
  <si>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</si>
  <si>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</si>
  <si>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</si>
  <si>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</si>
  <si>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</si>
  <si>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</si>
  <si>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</si>
  <si>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</si>
  <si>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>не правильно оприходован товар (339)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</si>
  <si>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</si>
  <si>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</si>
  <si>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потребности / 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</si>
  <si>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</si>
  <si>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</si>
  <si>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</si>
  <si>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</si>
  <si>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</si>
  <si>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</si>
  <si>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</si>
  <si>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</si>
  <si>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</si>
  <si>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</si>
  <si>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</si>
  <si>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</si>
  <si>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</si>
  <si>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</si>
  <si>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</si>
  <si>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</si>
  <si>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</si>
  <si>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</si>
  <si>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</si>
  <si>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</si>
  <si>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</si>
  <si>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</si>
  <si>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продажи!!!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</si>
  <si>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</si>
  <si>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</si>
  <si>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</si>
  <si>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</si>
  <si>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</si>
  <si>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</si>
  <si>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</si>
  <si>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</si>
  <si>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май / есть дубль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</si>
  <si>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</si>
  <si>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</si>
  <si>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</si>
  <si>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</si>
  <si>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</si>
  <si>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</si>
  <si>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</si>
  <si>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</si>
  <si>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</si>
  <si>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</si>
  <si>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</si>
  <si>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</si>
  <si>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</si>
  <si>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</si>
  <si>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</si>
  <si>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</si>
  <si>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</si>
  <si>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503 Колбаса Филейская со шпиком ТМ Вязанка в оболочке полиамид.ПОКОМ</t>
  </si>
  <si>
    <t>новинка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</si>
  <si>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</si>
  <si>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</si>
  <si>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нужно увеличить продажи</t>
  </si>
  <si>
    <t>519  Грудинка 0,12 кг нарезка ТМ Стародворье  ПОКОМ</t>
  </si>
  <si>
    <t>522  Колбаса Гвардейская с/к ТМ Стародворье  ПОКОМ</t>
  </si>
  <si>
    <t>531  Колбаса Сервелат Мясинский 0,58кг ТМ Стародворье  ПОКОМ</t>
  </si>
  <si>
    <t>помощь заводу (ИОСГ)</t>
  </si>
  <si>
    <t>У_531  Колбаса Сервелат Мясинский 0,58кг ТМ Стародворье  ПОКОМ</t>
  </si>
  <si>
    <t>от 21,05,</t>
  </si>
  <si>
    <t>ТМА май_июнь</t>
  </si>
  <si>
    <t>ТМА июнь</t>
  </si>
  <si>
    <t>ТМА июнь / 22,01,25 в уценку 1989кг</t>
  </si>
  <si>
    <r>
      <t>нужно увеличить продажи!!!</t>
    </r>
    <r>
      <rPr>
        <sz val="10"/>
        <rFont val="Arial"/>
        <family val="2"/>
        <charset val="204"/>
      </rPr>
      <t xml:space="preserve"> / с 02,04,25 заказываем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</si>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</sst>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3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theme="1" tint="0.249977111117893"/>
      <name val="Arial"/>
      <family val="2"/>
      <charset val="204"/>
    </font>
    <font>
      <b/>
      <sz val="11"/>
      <color theme="1" tint="0.249977111117893"/>
      <name val="Calibri"/>
      <family val="2"/>
      <charset val="204"/>
    </font>
    <font>
      <sz val="11"/>
      <color theme="1" tint="0.249977111117893"/>
      <name val="Calibri"/>
      <family val="2"/>
      <scheme val="minor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4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2" borderId="1" xfId="1" applyNumberFormat="1" applyFont="1" applyFill="1"/>
    <xf numFmtId="164" fontId="7" fillId="0" borderId="1" xfId="1" applyNumberFormat="1" applyFont="1"/>
    <xf numFmtId="164" fontId="7" fillId="3" borderId="1" xfId="1" applyNumberFormat="1" applyFont="1" applyFill="1"/>
    <xf numFmtId="0" fontId="4" fillId="0" borderId="0" xfId="0" applyFont="1"/>
    <xf numFmtId="164" fontId="8" fillId="0" borderId="1" xfId="1" applyNumberFormat="1" applyFont="1"/>
    <xf numFmtId="164" fontId="9" fillId="2" borderId="1" xfId="1" applyNumberFormat="1" applyFont="1" applyFill="1"/>
    <xf numFmtId="164" fontId="8" fillId="3" borderId="1" xfId="1" applyNumberFormat="1" applyFont="1" applyFill="1"/>
    <xf numFmtId="0" fontId="10" fillId="0" borderId="0" xfId="0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8" fillId="6" borderId="1" xfId="1" applyNumberFormat="1" applyFont="1" applyFill="1"/>
    <xf numFmtId="164" fontId="7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8" fillId="7" borderId="1" xfId="1" applyNumberFormat="1" applyFont="1" applyFill="1"/>
    <xf numFmtId="164" fontId="7" fillId="7" borderId="1" xfId="1" applyNumberFormat="1" applyFon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1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8" fillId="9" borderId="1" xfId="1" applyNumberFormat="1" applyFont="1" applyFill="1"/>
    <xf numFmtId="164" fontId="7" fillId="9" borderId="1" xfId="1" applyNumberFormat="1" applyFont="1" applyFill="1"/>
    <xf numFmtId="164" fontId="1" fillId="9" borderId="2" xfId="1" applyNumberFormat="1" applyFill="1" applyBorder="1"/>
    <xf numFmtId="164" fontId="6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1" fillId="10" borderId="1" xfId="1" applyNumberFormat="1" applyFont="1" applyFill="1"/>
    <xf numFmtId="164" fontId="8" fillId="10" borderId="1" xfId="1" applyNumberFormat="1" applyFont="1" applyFill="1"/>
    <xf numFmtId="164" fontId="7" fillId="10" borderId="1" xfId="1" applyNumberFormat="1" applyFont="1" applyFill="1"/>
    <xf numFmtId="164" fontId="1" fillId="10" borderId="2" xfId="1" applyNumberFormat="1" applyFill="1" applyBorder="1"/>
    <xf numFmtId="164" fontId="12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21,05,25%20&#1076;&#1085;&#1088;&#1089;&#1095;%20&#1087;&#1086;&#1082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</row>
        <row r="5">
          <cell r="E5">
            <v>47093.224000000002</v>
          </cell>
          <cell r="F5">
            <v>19878.769</v>
          </cell>
          <cell r="J5">
            <v>25341.100000000002</v>
          </cell>
          <cell r="K5">
            <v>21752.123999999996</v>
          </cell>
          <cell r="L5">
            <v>41494.931000000004</v>
          </cell>
          <cell r="M5">
            <v>5598.2930000000006</v>
          </cell>
        </row>
        <row r="6">
          <cell r="A6" t="str">
            <v xml:space="preserve"> 005  Колбаса Докторская ГОСТ, Вязанка вектор,ВЕС. ПОКОМ</v>
          </cell>
          <cell r="B6" t="str">
            <v>кг</v>
          </cell>
          <cell r="C6">
            <v>433.48700000000002</v>
          </cell>
          <cell r="D6">
            <v>606.67499999999995</v>
          </cell>
          <cell r="E6">
            <v>445.94900000000001</v>
          </cell>
          <cell r="F6">
            <v>179.61199999999999</v>
          </cell>
          <cell r="G6">
            <v>1</v>
          </cell>
          <cell r="H6">
            <v>50</v>
          </cell>
          <cell r="I6" t="str">
            <v>матрица</v>
          </cell>
          <cell r="J6">
            <v>182</v>
          </cell>
          <cell r="K6">
            <v>263.94900000000001</v>
          </cell>
          <cell r="L6">
            <v>326.76900000000001</v>
          </cell>
          <cell r="M6">
            <v>119.18</v>
          </cell>
        </row>
        <row r="7">
          <cell r="A7" t="str">
            <v xml:space="preserve"> 016  Сосиски Вязанка Молочные, Вязанка вискофан  ВЕС.ПОКОМ</v>
          </cell>
          <cell r="B7" t="str">
            <v>кг</v>
          </cell>
          <cell r="C7">
            <v>270.52300000000002</v>
          </cell>
          <cell r="D7">
            <v>754.95699999999999</v>
          </cell>
          <cell r="E7">
            <v>326.14400000000001</v>
          </cell>
          <cell r="F7">
            <v>274.80399999999997</v>
          </cell>
          <cell r="G7">
            <v>1</v>
          </cell>
          <cell r="H7">
            <v>45</v>
          </cell>
          <cell r="I7" t="str">
            <v>матрица</v>
          </cell>
          <cell r="J7">
            <v>126.2</v>
          </cell>
          <cell r="K7">
            <v>199.94400000000002</v>
          </cell>
          <cell r="L7">
            <v>212.727</v>
          </cell>
          <cell r="M7">
            <v>113.417</v>
          </cell>
        </row>
        <row r="8">
          <cell r="A8" t="str">
            <v xml:space="preserve"> 017  Сосиски Вязанка Сливочные, Вязанка амицел ВЕС.ПОКОМ</v>
          </cell>
          <cell r="B8" t="str">
            <v>кг</v>
          </cell>
          <cell r="C8">
            <v>1191.81</v>
          </cell>
          <cell r="D8">
            <v>1700.2429999999999</v>
          </cell>
          <cell r="E8">
            <v>1062.789</v>
          </cell>
          <cell r="F8">
            <v>734.31700000000001</v>
          </cell>
          <cell r="G8">
            <v>1</v>
          </cell>
          <cell r="H8">
            <v>45</v>
          </cell>
          <cell r="I8" t="str">
            <v>матрица</v>
          </cell>
          <cell r="J8">
            <v>470.7</v>
          </cell>
          <cell r="K8">
            <v>592.08899999999994</v>
          </cell>
          <cell r="L8">
            <v>883.29399999999998</v>
          </cell>
          <cell r="M8">
            <v>179.495</v>
          </cell>
        </row>
        <row r="9">
          <cell r="A9" t="str">
            <v xml:space="preserve"> 030  Сосиски Вязанка Молочные, Вязанка вискофан МГС, 0.45кг, ПОКОМ</v>
          </cell>
          <cell r="B9" t="str">
            <v>шт</v>
          </cell>
          <cell r="C9">
            <v>845</v>
          </cell>
          <cell r="D9">
            <v>1636</v>
          </cell>
          <cell r="E9">
            <v>818</v>
          </cell>
          <cell r="F9">
            <v>474</v>
          </cell>
          <cell r="G9">
            <v>0.45</v>
          </cell>
          <cell r="H9">
            <v>45</v>
          </cell>
          <cell r="I9" t="str">
            <v>матрица</v>
          </cell>
          <cell r="J9">
            <v>359</v>
          </cell>
          <cell r="K9">
            <v>459</v>
          </cell>
          <cell r="L9">
            <v>728</v>
          </cell>
          <cell r="M9">
            <v>90</v>
          </cell>
        </row>
        <row r="10">
          <cell r="A10" t="str">
            <v xml:space="preserve"> 032  Сосиски Вязанка Сливочные, Вязанка амицел МГС, 0.45кг, ПОКОМ</v>
          </cell>
          <cell r="B10" t="str">
            <v>шт</v>
          </cell>
          <cell r="C10">
            <v>1514</v>
          </cell>
          <cell r="D10">
            <v>4577</v>
          </cell>
          <cell r="E10">
            <v>2370.1750000000002</v>
          </cell>
          <cell r="F10">
            <v>1590.825</v>
          </cell>
          <cell r="G10">
            <v>0.45</v>
          </cell>
          <cell r="H10">
            <v>45</v>
          </cell>
          <cell r="I10" t="str">
            <v>ВНИМАНИЕ / матрица</v>
          </cell>
          <cell r="J10">
            <v>990</v>
          </cell>
          <cell r="K10">
            <v>1380.1750000000002</v>
          </cell>
          <cell r="L10">
            <v>2280.1750000000002</v>
          </cell>
          <cell r="M10">
            <v>90</v>
          </cell>
        </row>
        <row r="11">
          <cell r="A11" t="str">
            <v xml:space="preserve"> 047  Кол Баварская, белков.обол. в термоусад. пакете 0.17 кг, ТМ Стародворье  ПОКОМ</v>
          </cell>
          <cell r="B11" t="str">
            <v>шт</v>
          </cell>
          <cell r="C11">
            <v>106</v>
          </cell>
          <cell r="D11">
            <v>92</v>
          </cell>
          <cell r="E11">
            <v>133</v>
          </cell>
          <cell r="F11">
            <v>12</v>
          </cell>
          <cell r="G11">
            <v>0.17</v>
          </cell>
          <cell r="H11">
            <v>180</v>
          </cell>
          <cell r="I11" t="str">
            <v>матрица</v>
          </cell>
          <cell r="J11">
            <v>56</v>
          </cell>
          <cell r="K11">
            <v>77</v>
          </cell>
          <cell r="L11">
            <v>133</v>
          </cell>
        </row>
        <row r="12">
          <cell r="A12" t="str">
            <v xml:space="preserve"> 062  Колбаса Кракушка пряная с сальцем, 0.3кг в/у п/к, БАВАРУШКА ПОКОМ</v>
          </cell>
          <cell r="B12" t="str">
            <v>шт</v>
          </cell>
          <cell r="C12">
            <v>18</v>
          </cell>
          <cell r="D12">
            <v>14</v>
          </cell>
          <cell r="E12">
            <v>11</v>
          </cell>
          <cell r="F12">
            <v>5</v>
          </cell>
          <cell r="G12">
            <v>0.3</v>
          </cell>
          <cell r="H12">
            <v>40</v>
          </cell>
          <cell r="I12" t="str">
            <v>матрица</v>
          </cell>
          <cell r="J12">
            <v>4</v>
          </cell>
          <cell r="K12">
            <v>7</v>
          </cell>
          <cell r="L12">
            <v>11</v>
          </cell>
        </row>
        <row r="13">
          <cell r="A13" t="str">
            <v xml:space="preserve"> 083  Колбаса Швейцарская 0,17 кг., ШТ., сырокопченая   ПОКОМ</v>
          </cell>
          <cell r="B13" t="str">
            <v>шт</v>
          </cell>
          <cell r="C13">
            <v>316</v>
          </cell>
          <cell r="D13">
            <v>181</v>
          </cell>
          <cell r="E13">
            <v>205</v>
          </cell>
          <cell r="F13">
            <v>91</v>
          </cell>
          <cell r="G13">
            <v>0.17</v>
          </cell>
          <cell r="H13">
            <v>180</v>
          </cell>
          <cell r="I13" t="str">
            <v>матрица</v>
          </cell>
          <cell r="J13">
            <v>153</v>
          </cell>
          <cell r="K13">
            <v>52</v>
          </cell>
          <cell r="L13">
            <v>205</v>
          </cell>
        </row>
        <row r="14">
          <cell r="A14" t="str">
            <v xml:space="preserve"> 117  Колбаса Сервелат Филейбургский с ароматными пряностями, в/у 0,35 кг срез, БАВАРУШКА ПОКОМ</v>
          </cell>
          <cell r="B14" t="str">
            <v>шт</v>
          </cell>
          <cell r="C14">
            <v>26</v>
          </cell>
          <cell r="D14">
            <v>22</v>
          </cell>
          <cell r="E14">
            <v>5</v>
          </cell>
          <cell r="F14">
            <v>20</v>
          </cell>
          <cell r="G14">
            <v>0.35</v>
          </cell>
          <cell r="H14">
            <v>50</v>
          </cell>
          <cell r="I14" t="str">
            <v>матрица</v>
          </cell>
          <cell r="J14">
            <v>4</v>
          </cell>
          <cell r="K14">
            <v>1</v>
          </cell>
          <cell r="L14">
            <v>5</v>
          </cell>
        </row>
        <row r="15">
          <cell r="A15" t="str">
            <v xml:space="preserve"> 118  Колбаса Сервелат Филейбургский с филе сочного окорока, в/у 0,35 кг срез, БАВАРУШКА ПОКОМ</v>
          </cell>
          <cell r="B15" t="str">
            <v>шт</v>
          </cell>
          <cell r="C15">
            <v>60</v>
          </cell>
          <cell r="D15">
            <v>124</v>
          </cell>
          <cell r="E15">
            <v>46</v>
          </cell>
          <cell r="F15">
            <v>90</v>
          </cell>
          <cell r="G15">
            <v>0.35</v>
          </cell>
          <cell r="H15">
            <v>50</v>
          </cell>
          <cell r="I15" t="str">
            <v>матрица</v>
          </cell>
          <cell r="J15">
            <v>31</v>
          </cell>
          <cell r="K15">
            <v>15</v>
          </cell>
          <cell r="L15">
            <v>46</v>
          </cell>
        </row>
        <row r="16">
          <cell r="A16" t="str">
            <v xml:space="preserve"> 200  Ветчина Дугушка ТМ Стародворье, вектор в/у    ПОКОМ</v>
          </cell>
          <cell r="B16" t="str">
            <v>кг</v>
          </cell>
          <cell r="C16">
            <v>1561.0409999999999</v>
          </cell>
          <cell r="D16">
            <v>1923.4449999999999</v>
          </cell>
          <cell r="E16">
            <v>1866.9169999999999</v>
          </cell>
          <cell r="F16">
            <v>316.78500000000003</v>
          </cell>
          <cell r="G16">
            <v>1</v>
          </cell>
          <cell r="H16">
            <v>55</v>
          </cell>
          <cell r="I16" t="str">
            <v>матрица</v>
          </cell>
          <cell r="J16">
            <v>982.75</v>
          </cell>
          <cell r="K16">
            <v>884.16699999999992</v>
          </cell>
          <cell r="L16">
            <v>1550.953</v>
          </cell>
          <cell r="M16">
            <v>315.964</v>
          </cell>
        </row>
        <row r="17">
          <cell r="A17" t="str">
            <v xml:space="preserve"> 201  Ветчина Нежная ТМ Особый рецепт, (2,5кг), ПОКОМ</v>
          </cell>
          <cell r="B17" t="str">
            <v>кг</v>
          </cell>
          <cell r="C17">
            <v>3880.8409999999999</v>
          </cell>
          <cell r="D17">
            <v>2675.5970000000002</v>
          </cell>
          <cell r="E17">
            <v>2561.4679999999998</v>
          </cell>
          <cell r="F17">
            <v>576.92899999999997</v>
          </cell>
          <cell r="G17">
            <v>1</v>
          </cell>
          <cell r="H17">
            <v>50</v>
          </cell>
          <cell r="I17" t="str">
            <v>матрица</v>
          </cell>
          <cell r="J17">
            <v>1428.05</v>
          </cell>
          <cell r="K17">
            <v>1133.4179999999999</v>
          </cell>
          <cell r="L17">
            <v>2034.1319999999998</v>
          </cell>
          <cell r="M17">
            <v>527.33600000000001</v>
          </cell>
        </row>
        <row r="18">
          <cell r="A18" t="str">
            <v xml:space="preserve"> 215  Колбаса Докторская ГОСТ Дугушка, ВЕС, ТМ Стародворье ПОКОМ</v>
          </cell>
          <cell r="B18" t="str">
            <v>кг</v>
          </cell>
          <cell r="C18">
            <v>146.99799999999999</v>
          </cell>
          <cell r="D18">
            <v>203.18700000000001</v>
          </cell>
          <cell r="E18">
            <v>161.15799999999999</v>
          </cell>
          <cell r="F18">
            <v>30.913</v>
          </cell>
          <cell r="G18">
            <v>1</v>
          </cell>
          <cell r="H18">
            <v>60</v>
          </cell>
          <cell r="I18" t="str">
            <v>матрица</v>
          </cell>
          <cell r="J18">
            <v>96.2</v>
          </cell>
          <cell r="K18">
            <v>64.957999999999984</v>
          </cell>
          <cell r="L18">
            <v>161.15799999999999</v>
          </cell>
        </row>
        <row r="19">
          <cell r="A19" t="str">
            <v xml:space="preserve"> 218  Колбаса Докторская оригинальная ТМ Особый рецепт БОЛЬШОЙ БАТОН, п/а ВЕС, ТМ Стародворье ПОКОМ</v>
          </cell>
          <cell r="B19" t="str">
            <v>кг</v>
          </cell>
          <cell r="D19">
            <v>0.875</v>
          </cell>
          <cell r="E19">
            <v>0.875</v>
          </cell>
          <cell r="G19">
            <v>0</v>
          </cell>
          <cell r="H19" t="e">
            <v>#N/A</v>
          </cell>
          <cell r="I19" t="str">
            <v>не в матрице</v>
          </cell>
          <cell r="J19">
            <v>0.8</v>
          </cell>
          <cell r="K19">
            <v>7.4999999999999956E-2</v>
          </cell>
          <cell r="L19">
            <v>0.875</v>
          </cell>
        </row>
        <row r="20">
          <cell r="A20" t="str">
            <v xml:space="preserve"> 219  Колбаса Докторская Особая ТМ Особый рецепт, ВЕС  ПОКОМ</v>
          </cell>
          <cell r="B20" t="str">
            <v>кг</v>
          </cell>
          <cell r="C20">
            <v>1203.9280000000001</v>
          </cell>
          <cell r="D20">
            <v>690.93899999999996</v>
          </cell>
          <cell r="E20">
            <v>1023.356</v>
          </cell>
          <cell r="F20">
            <v>39.113999999999997</v>
          </cell>
          <cell r="G20">
            <v>1</v>
          </cell>
          <cell r="H20">
            <v>60</v>
          </cell>
          <cell r="I20" t="str">
            <v>матрица</v>
          </cell>
          <cell r="J20">
            <v>364.5</v>
          </cell>
          <cell r="K20">
            <v>658.85599999999999</v>
          </cell>
          <cell r="L20">
            <v>454.13400000000001</v>
          </cell>
          <cell r="M20">
            <v>569.22199999999998</v>
          </cell>
        </row>
        <row r="21">
          <cell r="A21" t="str">
            <v xml:space="preserve"> 225  Колбаса Дугушка со шпиком, ВЕС, ТМ Стародворье   ПОКОМ</v>
          </cell>
          <cell r="B21" t="str">
            <v>кг</v>
          </cell>
          <cell r="G21">
            <v>0</v>
          </cell>
          <cell r="H21">
            <v>60</v>
          </cell>
          <cell r="I21" t="str">
            <v>матрица</v>
          </cell>
          <cell r="J21">
            <v>0.85</v>
          </cell>
          <cell r="K21">
            <v>-0.85</v>
          </cell>
          <cell r="L21">
            <v>0</v>
          </cell>
        </row>
        <row r="22">
          <cell r="A22" t="str">
            <v xml:space="preserve"> 229  Колбаса Молочная Дугушка, в/у, ВЕС, ТМ Стародворье   ПОКОМ</v>
          </cell>
          <cell r="B22" t="str">
            <v>кг</v>
          </cell>
          <cell r="C22">
            <v>3916.96</v>
          </cell>
          <cell r="D22">
            <v>4805.8190000000004</v>
          </cell>
          <cell r="E22">
            <v>3597.0439999999999</v>
          </cell>
          <cell r="F22">
            <v>1297.289</v>
          </cell>
          <cell r="G22">
            <v>1</v>
          </cell>
          <cell r="H22">
            <v>60</v>
          </cell>
          <cell r="I22" t="str">
            <v>матрица</v>
          </cell>
          <cell r="J22">
            <v>1774.9</v>
          </cell>
          <cell r="K22">
            <v>1822.1439999999998</v>
          </cell>
          <cell r="L22">
            <v>3339.2439999999997</v>
          </cell>
          <cell r="M22">
            <v>257.8</v>
          </cell>
        </row>
        <row r="23">
          <cell r="A23" t="str">
            <v xml:space="preserve"> 230  Колбаса Молочная Особая ТМ Особый рецепт, п/а, ВЕС. ПОКОМ</v>
          </cell>
          <cell r="B23" t="str">
            <v>кг</v>
          </cell>
          <cell r="E23">
            <v>10.012</v>
          </cell>
          <cell r="F23">
            <v>-10.012</v>
          </cell>
          <cell r="G23">
            <v>0</v>
          </cell>
          <cell r="H23" t="e">
            <v>#N/A</v>
          </cell>
          <cell r="I23" t="str">
            <v>не в матрице</v>
          </cell>
          <cell r="J23">
            <v>10</v>
          </cell>
          <cell r="K23">
            <v>1.2000000000000455E-2</v>
          </cell>
          <cell r="L23">
            <v>10.012</v>
          </cell>
        </row>
        <row r="24">
          <cell r="A24" t="str">
            <v xml:space="preserve"> 236  Колбаса Рубленая ЗАПЕЧ. Дугушка ТМ Стародворье, вектор, в/к    ПОКОМ</v>
          </cell>
          <cell r="B24" t="str">
            <v>кг</v>
          </cell>
          <cell r="C24">
            <v>572.18200000000002</v>
          </cell>
          <cell r="D24">
            <v>690.99699999999996</v>
          </cell>
          <cell r="E24">
            <v>630.88699999999994</v>
          </cell>
          <cell r="F24">
            <v>83.463999999999999</v>
          </cell>
          <cell r="G24">
            <v>1</v>
          </cell>
          <cell r="H24">
            <v>60</v>
          </cell>
          <cell r="I24" t="str">
            <v>матрица</v>
          </cell>
          <cell r="J24">
            <v>341.05</v>
          </cell>
          <cell r="K24">
            <v>289.83699999999993</v>
          </cell>
          <cell r="L24">
            <v>567.78699999999992</v>
          </cell>
          <cell r="M24">
            <v>63.1</v>
          </cell>
        </row>
        <row r="25">
          <cell r="A25" t="str">
            <v xml:space="preserve"> 239  Колбаса Салями запеч Дугушка, оболочка вектор, ВЕС, ТМ Стародворье  ПОКОМ</v>
          </cell>
          <cell r="B25" t="str">
            <v>кг</v>
          </cell>
          <cell r="C25">
            <v>707.22299999999996</v>
          </cell>
          <cell r="D25">
            <v>783.27099999999996</v>
          </cell>
          <cell r="E25">
            <v>814.40200000000004</v>
          </cell>
          <cell r="F25">
            <v>65.304000000000002</v>
          </cell>
          <cell r="G25">
            <v>1</v>
          </cell>
          <cell r="H25">
            <v>60</v>
          </cell>
          <cell r="I25" t="str">
            <v>матрица</v>
          </cell>
          <cell r="J25">
            <v>478.35</v>
          </cell>
          <cell r="K25">
            <v>336.05200000000002</v>
          </cell>
          <cell r="L25">
            <v>735.12800000000004</v>
          </cell>
          <cell r="M25">
            <v>79.274000000000001</v>
          </cell>
        </row>
        <row r="26">
          <cell r="A26" t="str">
            <v xml:space="preserve"> 242  Колбаса Сервелат ЗАПЕЧ.Дугушка ТМ Стародворье, вектор, в/к     ПОКОМ</v>
          </cell>
          <cell r="B26" t="str">
            <v>кг</v>
          </cell>
          <cell r="C26">
            <v>1872.6389999999999</v>
          </cell>
          <cell r="D26">
            <v>2453.5250000000001</v>
          </cell>
          <cell r="E26">
            <v>1507.0360000000001</v>
          </cell>
          <cell r="F26">
            <v>800.54300000000001</v>
          </cell>
          <cell r="G26">
            <v>1</v>
          </cell>
          <cell r="H26">
            <v>60</v>
          </cell>
          <cell r="I26" t="str">
            <v>матрица</v>
          </cell>
          <cell r="J26">
            <v>657.2</v>
          </cell>
          <cell r="K26">
            <v>849.83600000000001</v>
          </cell>
          <cell r="L26">
            <v>1316.8790000000001</v>
          </cell>
          <cell r="M26">
            <v>190.15700000000001</v>
          </cell>
        </row>
        <row r="27">
          <cell r="A27" t="str">
            <v xml:space="preserve"> 247  Сардельки Нежные, ВЕС.  ПОКОМ</v>
          </cell>
          <cell r="B27" t="str">
            <v>кг</v>
          </cell>
          <cell r="G27">
            <v>0</v>
          </cell>
          <cell r="H27">
            <v>30</v>
          </cell>
          <cell r="I27" t="str">
            <v>матрица</v>
          </cell>
          <cell r="K27">
            <v>0</v>
          </cell>
          <cell r="L27">
            <v>0</v>
          </cell>
        </row>
        <row r="28">
          <cell r="A28" t="str">
            <v xml:space="preserve"> 248  Сардельки Сочные ТМ Особый рецепт,   ПОКОМ</v>
          </cell>
          <cell r="B28" t="str">
            <v>кг</v>
          </cell>
          <cell r="G28">
            <v>0</v>
          </cell>
          <cell r="H28">
            <v>30</v>
          </cell>
          <cell r="I28" t="str">
            <v>матрица</v>
          </cell>
          <cell r="K28">
            <v>0</v>
          </cell>
          <cell r="L28">
            <v>0</v>
          </cell>
        </row>
        <row r="29">
          <cell r="A29" t="str">
            <v xml:space="preserve"> 250  Сардельки стародворские с говядиной в обол. NDX, ВЕС. ПОКОМ</v>
          </cell>
          <cell r="B29" t="str">
            <v>кг</v>
          </cell>
          <cell r="C29">
            <v>1472.85</v>
          </cell>
          <cell r="D29">
            <v>962.30899999999997</v>
          </cell>
          <cell r="E29">
            <v>1285.894</v>
          </cell>
          <cell r="F29">
            <v>67.83</v>
          </cell>
          <cell r="G29">
            <v>1</v>
          </cell>
          <cell r="H29">
            <v>30</v>
          </cell>
          <cell r="I29" t="str">
            <v>матрица</v>
          </cell>
          <cell r="J29">
            <v>715.2</v>
          </cell>
          <cell r="K29">
            <v>570.69399999999996</v>
          </cell>
          <cell r="L29">
            <v>1079.701</v>
          </cell>
          <cell r="M29">
            <v>206.19300000000001</v>
          </cell>
        </row>
        <row r="30">
          <cell r="A30" t="str">
            <v xml:space="preserve"> 251  Сосиски Баварские, ВЕС.  ПОКОМ</v>
          </cell>
          <cell r="B30" t="str">
            <v>кг</v>
          </cell>
          <cell r="G30">
            <v>0</v>
          </cell>
          <cell r="H30">
            <v>45</v>
          </cell>
          <cell r="I30" t="str">
            <v>матрица</v>
          </cell>
          <cell r="K30">
            <v>0</v>
          </cell>
          <cell r="L30">
            <v>0</v>
          </cell>
        </row>
        <row r="31">
          <cell r="A31" t="str">
            <v xml:space="preserve"> 257  Сосиски Молочные оригинальные ТМ Особый рецепт, ВЕС.   ПОКОМ</v>
          </cell>
          <cell r="B31" t="str">
            <v>кг</v>
          </cell>
          <cell r="G31">
            <v>0</v>
          </cell>
          <cell r="H31">
            <v>40</v>
          </cell>
          <cell r="I31" t="str">
            <v>матрица</v>
          </cell>
          <cell r="K31">
            <v>0</v>
          </cell>
          <cell r="L31">
            <v>0</v>
          </cell>
        </row>
        <row r="32">
          <cell r="A32" t="str">
            <v xml:space="preserve"> 263  Шпикачки Стародворские, ВЕС.  ПОКОМ</v>
          </cell>
          <cell r="B32" t="str">
            <v>кг</v>
          </cell>
          <cell r="G32">
            <v>0</v>
          </cell>
          <cell r="H32">
            <v>30</v>
          </cell>
          <cell r="I32" t="str">
            <v>матрица</v>
          </cell>
          <cell r="K32">
            <v>0</v>
          </cell>
          <cell r="L32">
            <v>0</v>
          </cell>
        </row>
        <row r="33">
          <cell r="A33" t="str">
            <v xml:space="preserve"> 265  Колбаса Балыкбургская, ВЕС, ТМ Баварушка  ПОКОМ</v>
          </cell>
          <cell r="B33" t="str">
            <v>кг</v>
          </cell>
          <cell r="G33">
            <v>0</v>
          </cell>
          <cell r="H33">
            <v>50</v>
          </cell>
          <cell r="I33" t="str">
            <v>матрица</v>
          </cell>
          <cell r="K33">
            <v>0</v>
          </cell>
          <cell r="L33">
            <v>0</v>
          </cell>
        </row>
        <row r="34">
          <cell r="A34" t="str">
            <v xml:space="preserve"> 267  Колбаса Салями Филейбургская зернистая, оболочка фиброуз, ВЕС, ТМ Баварушка  ПОКОМ</v>
          </cell>
          <cell r="B34" t="str">
            <v>кг</v>
          </cell>
          <cell r="C34">
            <v>12.792</v>
          </cell>
          <cell r="D34">
            <v>19.952999999999999</v>
          </cell>
          <cell r="E34">
            <v>2.1339999999999999</v>
          </cell>
          <cell r="F34">
            <v>15.558</v>
          </cell>
          <cell r="G34">
            <v>1</v>
          </cell>
          <cell r="H34">
            <v>50</v>
          </cell>
          <cell r="I34" t="str">
            <v>матрица</v>
          </cell>
          <cell r="J34">
            <v>1.5</v>
          </cell>
          <cell r="K34">
            <v>0.6339999999999999</v>
          </cell>
          <cell r="L34">
            <v>2.1339999999999999</v>
          </cell>
        </row>
        <row r="35">
          <cell r="A35" t="str">
            <v xml:space="preserve"> 273  Сосиски Сочинки с сочной грудинкой, МГС 0.4кг,   ПОКОМ</v>
          </cell>
          <cell r="B35" t="str">
            <v>шт</v>
          </cell>
          <cell r="C35">
            <v>1704</v>
          </cell>
          <cell r="D35">
            <v>2931</v>
          </cell>
          <cell r="E35">
            <v>1798</v>
          </cell>
          <cell r="F35">
            <v>765</v>
          </cell>
          <cell r="G35">
            <v>0.4</v>
          </cell>
          <cell r="H35">
            <v>45</v>
          </cell>
          <cell r="I35" t="str">
            <v>матрица</v>
          </cell>
          <cell r="J35">
            <v>867</v>
          </cell>
          <cell r="K35">
            <v>931</v>
          </cell>
          <cell r="L35">
            <v>1528</v>
          </cell>
          <cell r="M35">
            <v>270</v>
          </cell>
        </row>
        <row r="36">
          <cell r="A36" t="str">
            <v xml:space="preserve"> 276  Колбаса Сливушка ТМ Вязанка в оболочке полиамид 0,45 кг  ПОКОМ</v>
          </cell>
          <cell r="B36" t="str">
            <v>шт</v>
          </cell>
          <cell r="C36">
            <v>81</v>
          </cell>
          <cell r="D36">
            <v>1745.789</v>
          </cell>
          <cell r="E36">
            <v>1330.789</v>
          </cell>
          <cell r="F36">
            <v>238</v>
          </cell>
          <cell r="G36">
            <v>0.45</v>
          </cell>
          <cell r="H36">
            <v>50</v>
          </cell>
          <cell r="I36" t="str">
            <v>матрица</v>
          </cell>
          <cell r="J36">
            <v>1187</v>
          </cell>
          <cell r="K36">
            <v>143.78899999999999</v>
          </cell>
          <cell r="L36">
            <v>1330.789</v>
          </cell>
        </row>
        <row r="37">
          <cell r="A37" t="str">
            <v xml:space="preserve"> 278  Сосиски Сочинки с сочным окороком, МГС 0.4кг,   ПОКОМ</v>
          </cell>
          <cell r="B37" t="str">
            <v>шт</v>
          </cell>
          <cell r="C37">
            <v>1699</v>
          </cell>
          <cell r="D37">
            <v>2038</v>
          </cell>
          <cell r="E37">
            <v>1440</v>
          </cell>
          <cell r="F37">
            <v>414</v>
          </cell>
          <cell r="G37">
            <v>0.4</v>
          </cell>
          <cell r="H37">
            <v>45</v>
          </cell>
          <cell r="I37" t="str">
            <v>матрица</v>
          </cell>
          <cell r="J37">
            <v>725</v>
          </cell>
          <cell r="K37">
            <v>715</v>
          </cell>
          <cell r="L37">
            <v>1236</v>
          </cell>
          <cell r="M37">
            <v>204</v>
          </cell>
        </row>
        <row r="38">
          <cell r="A38" t="str">
            <v xml:space="preserve"> 283  Сосиски Сочинки, ВЕС, ТМ Стародворье ПОКОМ</v>
          </cell>
          <cell r="B38" t="str">
            <v>кг</v>
          </cell>
          <cell r="C38">
            <v>520.97299999999996</v>
          </cell>
          <cell r="D38">
            <v>715.428</v>
          </cell>
          <cell r="E38">
            <v>450.58499999999998</v>
          </cell>
          <cell r="F38">
            <v>222.81299999999999</v>
          </cell>
          <cell r="G38">
            <v>1</v>
          </cell>
          <cell r="H38">
            <v>45</v>
          </cell>
          <cell r="I38" t="str">
            <v>матрица</v>
          </cell>
          <cell r="J38">
            <v>176.6</v>
          </cell>
          <cell r="K38">
            <v>273.98500000000001</v>
          </cell>
          <cell r="L38">
            <v>380.85299999999995</v>
          </cell>
          <cell r="M38">
            <v>69.731999999999999</v>
          </cell>
        </row>
        <row r="39">
          <cell r="A39" t="str">
            <v xml:space="preserve"> 284  Сосиски Молокуши миникушай ТМ Вязанка, 0.45кг, ПОКОМ</v>
          </cell>
          <cell r="B39" t="str">
            <v>шт</v>
          </cell>
          <cell r="G39">
            <v>0</v>
          </cell>
          <cell r="H39">
            <v>45</v>
          </cell>
          <cell r="I39" t="str">
            <v>матрица</v>
          </cell>
          <cell r="K39">
            <v>0</v>
          </cell>
          <cell r="L39">
            <v>0</v>
          </cell>
        </row>
        <row r="40">
          <cell r="A40" t="str">
            <v xml:space="preserve"> 296  Колбаса Мясорубская с рубленой грудинкой 0,35кг срез ТМ Стародворье  ПОКОМ</v>
          </cell>
          <cell r="B40" t="str">
            <v>шт</v>
          </cell>
          <cell r="C40">
            <v>640</v>
          </cell>
          <cell r="D40">
            <v>454</v>
          </cell>
          <cell r="E40">
            <v>428</v>
          </cell>
          <cell r="F40">
            <v>209</v>
          </cell>
          <cell r="G40">
            <v>0.35</v>
          </cell>
          <cell r="H40">
            <v>40</v>
          </cell>
          <cell r="I40" t="str">
            <v>матрица</v>
          </cell>
          <cell r="J40">
            <v>269</v>
          </cell>
          <cell r="K40">
            <v>159</v>
          </cell>
          <cell r="L40">
            <v>398</v>
          </cell>
          <cell r="M40">
            <v>30</v>
          </cell>
        </row>
        <row r="41">
          <cell r="A41" t="str">
            <v xml:space="preserve"> 297  Колбаса Мясорубская с рубленой грудинкой ВЕС ТМ Стародворье  ПОКОМ</v>
          </cell>
          <cell r="B41" t="str">
            <v>кг</v>
          </cell>
          <cell r="C41">
            <v>39.398000000000003</v>
          </cell>
          <cell r="D41">
            <v>27.933</v>
          </cell>
          <cell r="E41">
            <v>20.872</v>
          </cell>
          <cell r="F41">
            <v>19.222000000000001</v>
          </cell>
          <cell r="G41">
            <v>1</v>
          </cell>
          <cell r="H41">
            <v>40</v>
          </cell>
          <cell r="I41" t="str">
            <v>матрица</v>
          </cell>
          <cell r="J41">
            <v>14.9</v>
          </cell>
          <cell r="K41">
            <v>5.9719999999999995</v>
          </cell>
          <cell r="L41">
            <v>20.872</v>
          </cell>
        </row>
        <row r="42">
          <cell r="A42" t="str">
            <v xml:space="preserve"> 301  Сосиски Сочинки по-баварски с сыром,  0.4кг, ТМ Стародворье  ПОКОМ</v>
          </cell>
          <cell r="B42" t="str">
            <v>шт</v>
          </cell>
          <cell r="C42">
            <v>282</v>
          </cell>
          <cell r="D42">
            <v>502</v>
          </cell>
          <cell r="E42">
            <v>260</v>
          </cell>
          <cell r="F42">
            <v>171</v>
          </cell>
          <cell r="G42">
            <v>0.4</v>
          </cell>
          <cell r="H42">
            <v>40</v>
          </cell>
          <cell r="I42" t="str">
            <v>матрица</v>
          </cell>
          <cell r="J42">
            <v>169</v>
          </cell>
          <cell r="K42">
            <v>91</v>
          </cell>
          <cell r="L42">
            <v>206</v>
          </cell>
          <cell r="M42">
            <v>54</v>
          </cell>
        </row>
        <row r="43">
          <cell r="A43" t="str">
            <v xml:space="preserve"> 302  Сосиски Сочинки по-баварски,  0.4кг, ТМ Стародворье  ПОКОМ</v>
          </cell>
          <cell r="B43" t="str">
            <v>шт</v>
          </cell>
          <cell r="C43">
            <v>431</v>
          </cell>
          <cell r="D43">
            <v>748</v>
          </cell>
          <cell r="E43">
            <v>541</v>
          </cell>
          <cell r="F43">
            <v>136</v>
          </cell>
          <cell r="G43">
            <v>0.4</v>
          </cell>
          <cell r="H43">
            <v>45</v>
          </cell>
          <cell r="I43" t="str">
            <v>матрица</v>
          </cell>
          <cell r="J43">
            <v>282</v>
          </cell>
          <cell r="K43">
            <v>259</v>
          </cell>
          <cell r="L43">
            <v>481</v>
          </cell>
          <cell r="M43">
            <v>60</v>
          </cell>
        </row>
        <row r="44">
          <cell r="A44" t="str">
            <v xml:space="preserve"> 305  Колбаса Сервелат Мясорубский с мелкорубленным окороком в/у  ТМ Стародворье ВЕС   ПОКОМ</v>
          </cell>
          <cell r="B44" t="str">
            <v>кг</v>
          </cell>
          <cell r="C44">
            <v>74.498999999999995</v>
          </cell>
          <cell r="D44">
            <v>88.537000000000006</v>
          </cell>
          <cell r="E44">
            <v>50.695999999999998</v>
          </cell>
          <cell r="F44">
            <v>51.070999999999998</v>
          </cell>
          <cell r="G44">
            <v>1</v>
          </cell>
          <cell r="H44">
            <v>40</v>
          </cell>
          <cell r="I44" t="str">
            <v>матрица</v>
          </cell>
          <cell r="J44">
            <v>40.1</v>
          </cell>
          <cell r="K44">
            <v>10.595999999999997</v>
          </cell>
          <cell r="L44">
            <v>50.695999999999998</v>
          </cell>
        </row>
        <row r="45">
          <cell r="A45" t="str">
            <v xml:space="preserve"> 307  Колбаса Сервелат Мясорубский с мелкорубленным окороком 0,35 кг срез ТМ Стародворье   Поком</v>
          </cell>
          <cell r="B45" t="str">
            <v>шт</v>
          </cell>
          <cell r="C45">
            <v>755</v>
          </cell>
          <cell r="D45">
            <v>1140</v>
          </cell>
          <cell r="E45">
            <v>558</v>
          </cell>
          <cell r="F45">
            <v>394</v>
          </cell>
          <cell r="G45">
            <v>0.35</v>
          </cell>
          <cell r="H45">
            <v>40</v>
          </cell>
          <cell r="I45" t="str">
            <v>матрица</v>
          </cell>
          <cell r="J45">
            <v>339</v>
          </cell>
          <cell r="K45">
            <v>219</v>
          </cell>
          <cell r="L45">
            <v>558</v>
          </cell>
        </row>
        <row r="46">
          <cell r="A46" t="str">
            <v xml:space="preserve"> 309  Сосиски Сочинки с сыром 0,4 кг ТМ Стародворье  ПОКОМ</v>
          </cell>
          <cell r="B46" t="str">
            <v>шт</v>
          </cell>
          <cell r="C46">
            <v>76</v>
          </cell>
          <cell r="D46">
            <v>324</v>
          </cell>
          <cell r="E46">
            <v>96</v>
          </cell>
          <cell r="F46">
            <v>237</v>
          </cell>
          <cell r="G46">
            <v>0.4</v>
          </cell>
          <cell r="H46">
            <v>40</v>
          </cell>
          <cell r="I46" t="str">
            <v>матрица</v>
          </cell>
          <cell r="J46">
            <v>46</v>
          </cell>
          <cell r="K46">
            <v>50</v>
          </cell>
          <cell r="L46">
            <v>96</v>
          </cell>
        </row>
        <row r="47">
          <cell r="A47" t="str">
            <v xml:space="preserve"> 312  Ветчина Филейская ВЕС ТМ  Вязанка ТС Столичная  ПОКОМ</v>
          </cell>
          <cell r="B47" t="str">
            <v>кг</v>
          </cell>
          <cell r="C47">
            <v>212.16200000000001</v>
          </cell>
          <cell r="D47">
            <v>428.76400000000001</v>
          </cell>
          <cell r="E47">
            <v>164.071</v>
          </cell>
          <cell r="F47">
            <v>166.93</v>
          </cell>
          <cell r="G47">
            <v>1</v>
          </cell>
          <cell r="H47">
            <v>50</v>
          </cell>
          <cell r="I47" t="str">
            <v>матрица</v>
          </cell>
          <cell r="J47">
            <v>94.2</v>
          </cell>
          <cell r="K47">
            <v>69.870999999999995</v>
          </cell>
          <cell r="L47">
            <v>131.626</v>
          </cell>
          <cell r="M47">
            <v>32.445</v>
          </cell>
        </row>
        <row r="48">
          <cell r="A48" t="str">
            <v xml:space="preserve"> 315  Колбаса вареная Молокуша ТМ Вязанка ВЕС, ПОКОМ</v>
          </cell>
          <cell r="B48" t="str">
            <v>кг</v>
          </cell>
          <cell r="C48">
            <v>1054.9079999999999</v>
          </cell>
          <cell r="D48">
            <v>941.36599999999999</v>
          </cell>
          <cell r="E48">
            <v>940.11300000000006</v>
          </cell>
          <cell r="F48">
            <v>225.91300000000001</v>
          </cell>
          <cell r="G48">
            <v>1</v>
          </cell>
          <cell r="H48">
            <v>50</v>
          </cell>
          <cell r="I48" t="str">
            <v>матрица</v>
          </cell>
          <cell r="J48">
            <v>489.9</v>
          </cell>
          <cell r="K48">
            <v>450.21300000000008</v>
          </cell>
          <cell r="L48">
            <v>876.0200000000001</v>
          </cell>
          <cell r="M48">
            <v>64.093000000000004</v>
          </cell>
        </row>
        <row r="49">
          <cell r="A49" t="str">
            <v xml:space="preserve"> 318  Сосиски Датские ТМ Зареченские, ВЕС  ПОКОМ</v>
          </cell>
          <cell r="B49" t="str">
            <v>кг</v>
          </cell>
          <cell r="G49">
            <v>0</v>
          </cell>
          <cell r="H49">
            <v>40</v>
          </cell>
          <cell r="I49" t="str">
            <v>матрица</v>
          </cell>
          <cell r="K49">
            <v>0</v>
          </cell>
          <cell r="L49">
            <v>0</v>
          </cell>
        </row>
        <row r="50">
          <cell r="A50" t="str">
            <v xml:space="preserve"> 319  Колбаса вареная Филейская ТМ Вязанка ТС Классическая, 0,45 кг. ПОКОМ</v>
          </cell>
          <cell r="B50" t="str">
            <v>шт</v>
          </cell>
          <cell r="D50">
            <v>6</v>
          </cell>
          <cell r="E50">
            <v>6</v>
          </cell>
          <cell r="G50">
            <v>0</v>
          </cell>
          <cell r="H50" t="e">
            <v>#N/A</v>
          </cell>
          <cell r="I50" t="str">
            <v>не в матрице</v>
          </cell>
          <cell r="J50">
            <v>7</v>
          </cell>
          <cell r="K50">
            <v>-1</v>
          </cell>
          <cell r="L50">
            <v>6</v>
          </cell>
        </row>
        <row r="51">
          <cell r="A51" t="str">
            <v xml:space="preserve"> 322  Колбаса вареная Молокуша 0,45кг ТМ Вязанка  ПОКОМ</v>
          </cell>
          <cell r="B51" t="str">
            <v>шт</v>
          </cell>
          <cell r="C51">
            <v>218</v>
          </cell>
          <cell r="D51">
            <v>223</v>
          </cell>
          <cell r="E51">
            <v>192</v>
          </cell>
          <cell r="F51">
            <v>96</v>
          </cell>
          <cell r="G51">
            <v>0.45</v>
          </cell>
          <cell r="H51">
            <v>50</v>
          </cell>
          <cell r="I51" t="str">
            <v>матрица</v>
          </cell>
          <cell r="J51">
            <v>137</v>
          </cell>
          <cell r="K51">
            <v>55</v>
          </cell>
          <cell r="L51">
            <v>192</v>
          </cell>
        </row>
        <row r="52">
          <cell r="A52" t="str">
            <v xml:space="preserve"> 327  Сосиски Сочинки с сыром ТМ Стародворье, ВЕС ПОКОМ</v>
          </cell>
          <cell r="B52" t="str">
            <v>кг</v>
          </cell>
          <cell r="G52">
            <v>0</v>
          </cell>
          <cell r="H52">
            <v>40</v>
          </cell>
          <cell r="I52" t="str">
            <v>матрица</v>
          </cell>
          <cell r="K52">
            <v>0</v>
          </cell>
          <cell r="L52">
            <v>0</v>
          </cell>
        </row>
        <row r="53">
          <cell r="A53" t="str">
            <v xml:space="preserve"> 328  Сардельки Сочинки Стародворье ТМ  0,4 кг ПОКОМ</v>
          </cell>
          <cell r="B53" t="str">
            <v>шт</v>
          </cell>
          <cell r="C53">
            <v>103</v>
          </cell>
          <cell r="D53">
            <v>119</v>
          </cell>
          <cell r="E53">
            <v>100</v>
          </cell>
          <cell r="F53">
            <v>30</v>
          </cell>
          <cell r="G53">
            <v>0.4</v>
          </cell>
          <cell r="H53">
            <v>40</v>
          </cell>
          <cell r="I53" t="str">
            <v>матрица</v>
          </cell>
          <cell r="J53">
            <v>66</v>
          </cell>
          <cell r="K53">
            <v>34</v>
          </cell>
          <cell r="L53">
            <v>100</v>
          </cell>
        </row>
        <row r="54">
          <cell r="A54" t="str">
            <v xml:space="preserve"> 329  Сардельки Сочинки с сыром Стародворье ТМ, 0,4 кг. ПОКОМ</v>
          </cell>
          <cell r="B54" t="str">
            <v>шт</v>
          </cell>
          <cell r="C54">
            <v>109</v>
          </cell>
          <cell r="D54">
            <v>101</v>
          </cell>
          <cell r="E54">
            <v>73</v>
          </cell>
          <cell r="F54">
            <v>50</v>
          </cell>
          <cell r="G54">
            <v>0.4</v>
          </cell>
          <cell r="H54">
            <v>40</v>
          </cell>
          <cell r="I54" t="str">
            <v>матрица</v>
          </cell>
          <cell r="J54">
            <v>48</v>
          </cell>
          <cell r="K54">
            <v>25</v>
          </cell>
          <cell r="L54">
            <v>73</v>
          </cell>
        </row>
        <row r="55">
          <cell r="A55" t="str">
            <v xml:space="preserve"> 330  Колбаса вареная Филейская ТМ Вязанка ТС Классическая ВЕС  ПОКОМ</v>
          </cell>
          <cell r="B55" t="str">
            <v>кг</v>
          </cell>
          <cell r="C55">
            <v>146.15799999999999</v>
          </cell>
          <cell r="D55">
            <v>516.92399999999998</v>
          </cell>
          <cell r="E55">
            <v>147.88800000000001</v>
          </cell>
          <cell r="F55">
            <v>207.77099999999999</v>
          </cell>
          <cell r="G55">
            <v>1</v>
          </cell>
          <cell r="H55">
            <v>50</v>
          </cell>
          <cell r="I55" t="str">
            <v>матрица</v>
          </cell>
          <cell r="J55">
            <v>90.7</v>
          </cell>
          <cell r="K55">
            <v>57.188000000000002</v>
          </cell>
          <cell r="L55">
            <v>126.63200000000001</v>
          </cell>
          <cell r="M55">
            <v>21.256</v>
          </cell>
        </row>
        <row r="56">
          <cell r="A56" t="str">
            <v xml:space="preserve"> 335  Колбаса Сливушка ТМ Вязанка. ВЕС.  ПОКОМ </v>
          </cell>
          <cell r="B56" t="str">
            <v>кг</v>
          </cell>
          <cell r="C56">
            <v>998.72400000000005</v>
          </cell>
          <cell r="D56">
            <v>475.37599999999998</v>
          </cell>
          <cell r="E56">
            <v>640.84199999999998</v>
          </cell>
          <cell r="F56">
            <v>188.24299999999999</v>
          </cell>
          <cell r="G56">
            <v>1</v>
          </cell>
          <cell r="H56">
            <v>50</v>
          </cell>
          <cell r="I56" t="str">
            <v>матрица</v>
          </cell>
          <cell r="J56">
            <v>356.8</v>
          </cell>
          <cell r="K56">
            <v>284.04199999999997</v>
          </cell>
          <cell r="L56">
            <v>619.51499999999999</v>
          </cell>
          <cell r="M56">
            <v>21.327000000000002</v>
          </cell>
        </row>
        <row r="57">
          <cell r="A57" t="str">
            <v xml:space="preserve"> 336  Ветчина Сливушка с индейкой ТМ Вязанка. ВЕС  ПОКОМ</v>
          </cell>
          <cell r="B57" t="str">
            <v>кг</v>
          </cell>
          <cell r="C57">
            <v>98.703000000000003</v>
          </cell>
          <cell r="D57">
            <v>177.98500000000001</v>
          </cell>
          <cell r="E57">
            <v>130.04499999999999</v>
          </cell>
          <cell r="F57">
            <v>2.8679999999999999</v>
          </cell>
          <cell r="G57">
            <v>1</v>
          </cell>
          <cell r="H57">
            <v>50</v>
          </cell>
          <cell r="I57" t="str">
            <v>матрица</v>
          </cell>
          <cell r="J57">
            <v>83.5</v>
          </cell>
          <cell r="K57">
            <v>46.544999999999987</v>
          </cell>
          <cell r="L57">
            <v>119.13499999999999</v>
          </cell>
          <cell r="M57">
            <v>10.91</v>
          </cell>
        </row>
        <row r="58">
          <cell r="A58" t="str">
            <v xml:space="preserve"> 339  Колбаса вареная Филейская ТМ Вязанка ТС Классическая, 0,40 кг.  ПОКОМ</v>
          </cell>
          <cell r="B58" t="str">
            <v>шт</v>
          </cell>
          <cell r="C58">
            <v>292</v>
          </cell>
          <cell r="D58">
            <v>248</v>
          </cell>
          <cell r="E58">
            <v>192</v>
          </cell>
          <cell r="F58">
            <v>84</v>
          </cell>
          <cell r="G58">
            <v>0.4</v>
          </cell>
          <cell r="H58">
            <v>50</v>
          </cell>
          <cell r="I58" t="str">
            <v>матрица</v>
          </cell>
          <cell r="J58">
            <v>120</v>
          </cell>
          <cell r="K58">
            <v>72</v>
          </cell>
          <cell r="L58">
            <v>192</v>
          </cell>
        </row>
        <row r="59">
          <cell r="A59" t="str">
            <v xml:space="preserve"> 342 Сосиски Сочинки Молочные ТМ Стародворье 0,4 кг ПОКОМ</v>
          </cell>
          <cell r="B59" t="str">
            <v>шт</v>
          </cell>
          <cell r="C59">
            <v>1059</v>
          </cell>
          <cell r="D59">
            <v>1176</v>
          </cell>
          <cell r="E59">
            <v>933</v>
          </cell>
          <cell r="F59">
            <v>335</v>
          </cell>
          <cell r="G59">
            <v>0.4</v>
          </cell>
          <cell r="H59">
            <v>40</v>
          </cell>
          <cell r="I59" t="str">
            <v>матрица</v>
          </cell>
          <cell r="J59">
            <v>508</v>
          </cell>
          <cell r="K59">
            <v>425</v>
          </cell>
          <cell r="L59">
            <v>843</v>
          </cell>
          <cell r="M59">
            <v>90</v>
          </cell>
        </row>
        <row r="60">
          <cell r="A60" t="str">
            <v xml:space="preserve"> 343 Сосиски Сочинки Сливочные ТМ Стародворье  0,4 кг</v>
          </cell>
          <cell r="B60" t="str">
            <v>шт</v>
          </cell>
          <cell r="C60">
            <v>793</v>
          </cell>
          <cell r="D60">
            <v>934</v>
          </cell>
          <cell r="E60">
            <v>751</v>
          </cell>
          <cell r="F60">
            <v>217</v>
          </cell>
          <cell r="G60">
            <v>0.4</v>
          </cell>
          <cell r="H60">
            <v>40</v>
          </cell>
          <cell r="I60" t="str">
            <v>матрица</v>
          </cell>
          <cell r="J60">
            <v>346</v>
          </cell>
          <cell r="K60">
            <v>405</v>
          </cell>
          <cell r="L60">
            <v>661</v>
          </cell>
          <cell r="M60">
            <v>90</v>
          </cell>
        </row>
        <row r="61">
          <cell r="A61" t="str">
            <v xml:space="preserve"> 344  Колбаса Сочинка по-европейски с сочной грудинкой ТМ Стародворье, ВЕС ПОКОМ</v>
          </cell>
          <cell r="B61" t="str">
            <v>кг</v>
          </cell>
          <cell r="C61">
            <v>404.59100000000001</v>
          </cell>
          <cell r="D61">
            <v>615.56600000000003</v>
          </cell>
          <cell r="E61">
            <v>215.351</v>
          </cell>
          <cell r="F61">
            <v>303.70600000000002</v>
          </cell>
          <cell r="G61">
            <v>1</v>
          </cell>
          <cell r="H61">
            <v>40</v>
          </cell>
          <cell r="I61" t="str">
            <v>матрица</v>
          </cell>
          <cell r="J61">
            <v>110.6</v>
          </cell>
          <cell r="K61">
            <v>104.751</v>
          </cell>
          <cell r="L61">
            <v>186.11199999999999</v>
          </cell>
          <cell r="M61">
            <v>29.239000000000001</v>
          </cell>
        </row>
        <row r="62">
          <cell r="A62" t="str">
            <v xml:space="preserve"> 345  Колбаса Сочинка по-фински с сочным окроком ТМ Стародворье ВЕС ПОКОМ</v>
          </cell>
          <cell r="B62" t="str">
            <v>кг</v>
          </cell>
          <cell r="C62">
            <v>382.27100000000002</v>
          </cell>
          <cell r="D62">
            <v>422.38400000000001</v>
          </cell>
          <cell r="E62">
            <v>151.828</v>
          </cell>
          <cell r="F62">
            <v>249.18799999999999</v>
          </cell>
          <cell r="G62">
            <v>1</v>
          </cell>
          <cell r="H62">
            <v>40</v>
          </cell>
          <cell r="I62" t="str">
            <v>матрица</v>
          </cell>
          <cell r="J62">
            <v>77.599999999999994</v>
          </cell>
          <cell r="K62">
            <v>74.228000000000009</v>
          </cell>
          <cell r="L62">
            <v>142.108</v>
          </cell>
          <cell r="M62">
            <v>9.7200000000000006</v>
          </cell>
        </row>
        <row r="63">
          <cell r="A63" t="str">
            <v xml:space="preserve"> 347  Колбаса Сочинка рубленая с сочным окороком ТМ Стародворье ВЕС ПОКОМ</v>
          </cell>
          <cell r="B63" t="str">
            <v>кг</v>
          </cell>
          <cell r="C63">
            <v>294.55799999999999</v>
          </cell>
          <cell r="D63">
            <v>670.62699999999995</v>
          </cell>
          <cell r="E63">
            <v>218.18</v>
          </cell>
          <cell r="F63">
            <v>274.61900000000003</v>
          </cell>
          <cell r="G63">
            <v>1</v>
          </cell>
          <cell r="H63">
            <v>40</v>
          </cell>
          <cell r="I63" t="str">
            <v>матрица</v>
          </cell>
          <cell r="J63">
            <v>84.2</v>
          </cell>
          <cell r="K63">
            <v>133.98000000000002</v>
          </cell>
          <cell r="L63">
            <v>188.79300000000001</v>
          </cell>
          <cell r="M63">
            <v>29.387</v>
          </cell>
        </row>
        <row r="64">
          <cell r="A64" t="str">
            <v xml:space="preserve"> 364  Сардельки Филейские Вязанка ВЕС NDX ТМ Вязанка  ПОКОМ</v>
          </cell>
          <cell r="B64" t="str">
            <v>кг</v>
          </cell>
          <cell r="C64">
            <v>89.918000000000006</v>
          </cell>
          <cell r="D64">
            <v>131.93199999999999</v>
          </cell>
          <cell r="E64">
            <v>77.328000000000003</v>
          </cell>
          <cell r="F64">
            <v>37.116999999999997</v>
          </cell>
          <cell r="G64">
            <v>1</v>
          </cell>
          <cell r="H64">
            <v>30</v>
          </cell>
          <cell r="I64" t="str">
            <v>матрица</v>
          </cell>
          <cell r="J64">
            <v>29.7</v>
          </cell>
          <cell r="K64">
            <v>47.628</v>
          </cell>
          <cell r="L64">
            <v>77.328000000000003</v>
          </cell>
        </row>
        <row r="65">
          <cell r="A65" t="str">
            <v xml:space="preserve"> 376  Колбаса Докторская Дугушка 0,6кг ГОСТ ТМ Стародворье  ПОКОМ </v>
          </cell>
          <cell r="B65" t="str">
            <v>шт</v>
          </cell>
          <cell r="C65">
            <v>259</v>
          </cell>
          <cell r="D65">
            <v>204</v>
          </cell>
          <cell r="E65">
            <v>133</v>
          </cell>
          <cell r="F65">
            <v>131</v>
          </cell>
          <cell r="G65">
            <v>0.6</v>
          </cell>
          <cell r="H65">
            <v>60</v>
          </cell>
          <cell r="I65" t="str">
            <v>матрица</v>
          </cell>
          <cell r="J65">
            <v>85</v>
          </cell>
          <cell r="K65">
            <v>48</v>
          </cell>
          <cell r="L65">
            <v>133</v>
          </cell>
        </row>
        <row r="66">
          <cell r="A66" t="str">
            <v xml:space="preserve"> 394 Ветчина Сочинка с сочным окороком ТМ Стародворье полиамид ф/в 0,35 кг  Поком</v>
          </cell>
          <cell r="B66" t="str">
            <v>шт</v>
          </cell>
          <cell r="G66">
            <v>0</v>
          </cell>
          <cell r="H66">
            <v>50</v>
          </cell>
          <cell r="I66" t="str">
            <v>матрица</v>
          </cell>
          <cell r="K66">
            <v>0</v>
          </cell>
          <cell r="L66">
            <v>0</v>
          </cell>
        </row>
        <row r="67">
          <cell r="A67" t="str">
            <v xml:space="preserve"> 395  Колбаса Докторская ГОСТ ТМ Вязанка в оболочке полиамид 0,37 кг. ПОКОМ</v>
          </cell>
          <cell r="B67" t="str">
            <v>шт</v>
          </cell>
          <cell r="G67">
            <v>0</v>
          </cell>
          <cell r="H67">
            <v>50</v>
          </cell>
          <cell r="I67" t="str">
            <v>матрица</v>
          </cell>
          <cell r="K67">
            <v>0</v>
          </cell>
          <cell r="L67">
            <v>0</v>
          </cell>
        </row>
        <row r="68">
          <cell r="A68" t="str">
            <v xml:space="preserve"> 396  Сардельки Филейские Вязанка ТМ Вязанка в оболочке NDX  0,4 кг. ПОКОМ</v>
          </cell>
          <cell r="B68" t="str">
            <v>шт</v>
          </cell>
          <cell r="G68">
            <v>0</v>
          </cell>
          <cell r="H68">
            <v>30</v>
          </cell>
          <cell r="I68" t="str">
            <v>матрица</v>
          </cell>
          <cell r="J68">
            <v>24</v>
          </cell>
          <cell r="K68">
            <v>-24</v>
          </cell>
          <cell r="L68">
            <v>0</v>
          </cell>
        </row>
        <row r="69">
          <cell r="A69" t="str">
            <v xml:space="preserve"> 397  Ветчина Дугушка ТМ Стародворье ТС Дугушка в полиамидной оболочке 0,6 кг. ПОКОМ</v>
          </cell>
          <cell r="B69" t="str">
            <v>шт</v>
          </cell>
          <cell r="C69">
            <v>72</v>
          </cell>
          <cell r="D69">
            <v>237</v>
          </cell>
          <cell r="E69">
            <v>210</v>
          </cell>
          <cell r="F69">
            <v>30</v>
          </cell>
          <cell r="G69">
            <v>0.6</v>
          </cell>
          <cell r="H69">
            <v>55</v>
          </cell>
          <cell r="I69" t="str">
            <v>матрица</v>
          </cell>
          <cell r="J69">
            <v>42</v>
          </cell>
          <cell r="K69">
            <v>168</v>
          </cell>
          <cell r="L69">
            <v>210</v>
          </cell>
        </row>
        <row r="70">
          <cell r="A70" t="str">
            <v xml:space="preserve"> 397 Сосиски Сливочные по-стародворски Бордо Фикс.вес 0,45 П/а мгс Стародворье  Поком</v>
          </cell>
          <cell r="B70" t="str">
            <v>шт</v>
          </cell>
          <cell r="G70">
            <v>0</v>
          </cell>
          <cell r="H70">
            <v>40</v>
          </cell>
          <cell r="I70" t="str">
            <v>матрица</v>
          </cell>
          <cell r="K70">
            <v>0</v>
          </cell>
          <cell r="L70">
            <v>0</v>
          </cell>
        </row>
        <row r="71">
          <cell r="A71" t="str">
            <v xml:space="preserve"> 408  Ветчина Сливушка с индейкой ТМ Вязанка, 0,4кг  ПОКОМ</v>
          </cell>
          <cell r="B71" t="str">
            <v>шт</v>
          </cell>
          <cell r="C71">
            <v>48</v>
          </cell>
          <cell r="D71">
            <v>73</v>
          </cell>
          <cell r="E71">
            <v>43</v>
          </cell>
          <cell r="F71">
            <v>48</v>
          </cell>
          <cell r="G71">
            <v>0.4</v>
          </cell>
          <cell r="H71">
            <v>50</v>
          </cell>
          <cell r="I71" t="str">
            <v>матрица</v>
          </cell>
          <cell r="J71">
            <v>35</v>
          </cell>
          <cell r="K71">
            <v>8</v>
          </cell>
          <cell r="L71">
            <v>43</v>
          </cell>
        </row>
        <row r="72">
          <cell r="A72" t="str">
            <v xml:space="preserve"> 435  Колбаса Молочная Стародворская  с молоком в оболочке полиамид 0,4 кг.ТМ Стародворье ПОКОМ</v>
          </cell>
          <cell r="B72" t="str">
            <v>шт</v>
          </cell>
          <cell r="C72">
            <v>13</v>
          </cell>
          <cell r="D72">
            <v>11</v>
          </cell>
          <cell r="E72">
            <v>2</v>
          </cell>
          <cell r="F72">
            <v>9</v>
          </cell>
          <cell r="G72">
            <v>0.4</v>
          </cell>
          <cell r="H72">
            <v>55</v>
          </cell>
          <cell r="I72" t="str">
            <v>матрица</v>
          </cell>
          <cell r="J72">
            <v>1</v>
          </cell>
          <cell r="K72">
            <v>1</v>
          </cell>
          <cell r="L72">
            <v>2</v>
          </cell>
        </row>
        <row r="73">
          <cell r="A73" t="str">
            <v xml:space="preserve"> 436  Колбаса Молочная стародворская с молоком, ВЕС, ТМ Стародворье  ПОКОМ</v>
          </cell>
          <cell r="B73" t="str">
            <v>кг</v>
          </cell>
          <cell r="C73">
            <v>4.3449999999999998</v>
          </cell>
          <cell r="D73">
            <v>27.425000000000001</v>
          </cell>
          <cell r="E73">
            <v>1.431</v>
          </cell>
          <cell r="F73">
            <v>14.454000000000001</v>
          </cell>
          <cell r="G73">
            <v>1</v>
          </cell>
          <cell r="H73">
            <v>55</v>
          </cell>
          <cell r="I73" t="str">
            <v>матрица</v>
          </cell>
          <cell r="J73">
            <v>1.3</v>
          </cell>
          <cell r="K73">
            <v>0.13100000000000001</v>
          </cell>
          <cell r="L73">
            <v>1.431</v>
          </cell>
        </row>
        <row r="74">
          <cell r="A74" t="str">
            <v xml:space="preserve"> 445  Колбаса Краковюрст ТМ Баварушка рубленая в оболочке черева в в.у 0,2 кг ПОКОМ</v>
          </cell>
          <cell r="B74" t="str">
            <v>шт</v>
          </cell>
          <cell r="G74">
            <v>0</v>
          </cell>
          <cell r="H74">
            <v>40</v>
          </cell>
          <cell r="I74" t="str">
            <v>матрица</v>
          </cell>
          <cell r="K74">
            <v>0</v>
          </cell>
          <cell r="L74">
            <v>0</v>
          </cell>
        </row>
        <row r="75">
          <cell r="A75" t="str">
            <v xml:space="preserve"> 447  Колбаски Краковюрст ТМ Баварушка с изысканными пряностями в оболочке NDX в в.у 0,2 кг. ПОКОМ </v>
          </cell>
          <cell r="B75" t="str">
            <v>шт</v>
          </cell>
          <cell r="C75">
            <v>31</v>
          </cell>
          <cell r="D75">
            <v>30</v>
          </cell>
          <cell r="E75">
            <v>1</v>
          </cell>
          <cell r="F75">
            <v>29</v>
          </cell>
          <cell r="G75">
            <v>0.2</v>
          </cell>
          <cell r="H75">
            <v>35</v>
          </cell>
          <cell r="I75" t="str">
            <v>матрица</v>
          </cell>
          <cell r="J75">
            <v>1</v>
          </cell>
          <cell r="K75">
            <v>0</v>
          </cell>
          <cell r="L75">
            <v>1</v>
          </cell>
        </row>
        <row r="76">
          <cell r="A76" t="str">
            <v xml:space="preserve"> 449  Колбаса Дугушка Стародворская ВЕС ТС Дугушка ПОКОМ</v>
          </cell>
          <cell r="B76" t="str">
            <v>кг</v>
          </cell>
          <cell r="C76">
            <v>3466.6509999999998</v>
          </cell>
          <cell r="D76">
            <v>2180.6010000000001</v>
          </cell>
          <cell r="E76">
            <v>2292.261</v>
          </cell>
          <cell r="F76">
            <v>388.25900000000001</v>
          </cell>
          <cell r="G76">
            <v>1</v>
          </cell>
          <cell r="H76">
            <v>60</v>
          </cell>
          <cell r="I76" t="str">
            <v>матрица</v>
          </cell>
          <cell r="J76">
            <v>1270.8499999999999</v>
          </cell>
          <cell r="K76">
            <v>1021.4110000000001</v>
          </cell>
          <cell r="L76">
            <v>1986.181</v>
          </cell>
          <cell r="M76">
            <v>306.08</v>
          </cell>
        </row>
        <row r="77">
          <cell r="A77" t="str">
            <v xml:space="preserve"> 452  Колбаса Со шпиком ВЕС большой батон ТМ Особый рецепт  ПОКОМ</v>
          </cell>
          <cell r="B77" t="str">
            <v>кг</v>
          </cell>
          <cell r="C77">
            <v>1512.402</v>
          </cell>
          <cell r="D77">
            <v>915.49199999999996</v>
          </cell>
          <cell r="E77">
            <v>1286.893</v>
          </cell>
          <cell r="F77">
            <v>1.605</v>
          </cell>
          <cell r="G77">
            <v>1</v>
          </cell>
          <cell r="H77">
            <v>60</v>
          </cell>
          <cell r="I77" t="str">
            <v>матрица</v>
          </cell>
          <cell r="J77">
            <v>809.8</v>
          </cell>
          <cell r="K77">
            <v>477.09300000000007</v>
          </cell>
          <cell r="L77">
            <v>1122.6680000000001</v>
          </cell>
          <cell r="M77">
            <v>164.22499999999999</v>
          </cell>
        </row>
        <row r="78">
          <cell r="A78" t="str">
            <v xml:space="preserve"> 456  Колбаса Филейная ТМ Особый рецепт ВЕС большой батон  ПОКОМ</v>
          </cell>
          <cell r="B78" t="str">
            <v>кг</v>
          </cell>
          <cell r="C78">
            <v>2214.174</v>
          </cell>
          <cell r="D78">
            <v>6327.8069999999998</v>
          </cell>
          <cell r="E78">
            <v>2652.4949999999999</v>
          </cell>
          <cell r="F78">
            <v>1320.962</v>
          </cell>
          <cell r="G78">
            <v>1</v>
          </cell>
          <cell r="H78">
            <v>60</v>
          </cell>
          <cell r="I78" t="str">
            <v>матрица</v>
          </cell>
          <cell r="J78">
            <v>1327</v>
          </cell>
          <cell r="K78">
            <v>1325.4949999999999</v>
          </cell>
          <cell r="L78">
            <v>1891.0629999999999</v>
          </cell>
          <cell r="M78">
            <v>761.43200000000002</v>
          </cell>
        </row>
        <row r="79">
          <cell r="A79" t="str">
            <v xml:space="preserve"> 457  Колбаса Молочная ТМ Особый рецепт ВЕС большой батон  ПОКОМ</v>
          </cell>
          <cell r="B79" t="str">
            <v>кг</v>
          </cell>
          <cell r="C79">
            <v>5301.4780000000001</v>
          </cell>
          <cell r="D79">
            <v>4583.3549999999996</v>
          </cell>
          <cell r="E79">
            <v>3013.7170000000001</v>
          </cell>
          <cell r="F79">
            <v>2219.473</v>
          </cell>
          <cell r="G79">
            <v>1</v>
          </cell>
          <cell r="H79">
            <v>60</v>
          </cell>
          <cell r="I79" t="str">
            <v>матрица</v>
          </cell>
          <cell r="J79">
            <v>1658.5</v>
          </cell>
          <cell r="K79">
            <v>1355.2170000000001</v>
          </cell>
          <cell r="L79">
            <v>2534.4079999999999</v>
          </cell>
          <cell r="M79">
            <v>479.30900000000003</v>
          </cell>
        </row>
        <row r="80">
          <cell r="A80" t="str">
            <v xml:space="preserve"> 460  Колбаса Стародворская Традиционная ВЕС ТМ Стародворье в оболочке полиамид. ПОКОМ</v>
          </cell>
          <cell r="B80" t="str">
            <v>кг</v>
          </cell>
          <cell r="C80">
            <v>4.0990000000000002</v>
          </cell>
          <cell r="D80">
            <v>58.689</v>
          </cell>
          <cell r="E80">
            <v>1.329</v>
          </cell>
          <cell r="F80">
            <v>35.445999999999998</v>
          </cell>
          <cell r="G80">
            <v>1</v>
          </cell>
          <cell r="H80">
            <v>55</v>
          </cell>
          <cell r="I80" t="str">
            <v>матрица</v>
          </cell>
          <cell r="J80">
            <v>1.5</v>
          </cell>
          <cell r="K80">
            <v>-0.17100000000000004</v>
          </cell>
          <cell r="L80">
            <v>1.329</v>
          </cell>
        </row>
        <row r="81">
          <cell r="A81" t="str">
            <v xml:space="preserve"> 463  Колбаса Молочная Традиционнаяв оболочке полиамид.ТМ Стародворье. ВЕС ПОКОМ</v>
          </cell>
          <cell r="B81" t="str">
            <v>кг</v>
          </cell>
          <cell r="C81">
            <v>11.335000000000001</v>
          </cell>
          <cell r="D81">
            <v>21.716000000000001</v>
          </cell>
          <cell r="E81">
            <v>5.4379999999999997</v>
          </cell>
          <cell r="F81">
            <v>10.858000000000001</v>
          </cell>
          <cell r="G81">
            <v>1</v>
          </cell>
          <cell r="H81">
            <v>55</v>
          </cell>
          <cell r="I81" t="str">
            <v>матрица</v>
          </cell>
          <cell r="J81">
            <v>5.0999999999999996</v>
          </cell>
          <cell r="K81">
            <v>0.33800000000000008</v>
          </cell>
          <cell r="L81">
            <v>5.4379999999999997</v>
          </cell>
        </row>
        <row r="82">
          <cell r="A82" t="str">
            <v xml:space="preserve"> 464  Колбаса Стародворская Традиционная со шпиком оболочке полиамид ТМ Стародворье.</v>
          </cell>
          <cell r="B82" t="str">
            <v>кг</v>
          </cell>
          <cell r="G82">
            <v>0</v>
          </cell>
          <cell r="H82">
            <v>55</v>
          </cell>
          <cell r="I82" t="str">
            <v>матрица</v>
          </cell>
          <cell r="K82">
            <v>0</v>
          </cell>
          <cell r="L82">
            <v>0</v>
          </cell>
        </row>
        <row r="83">
          <cell r="A83" t="str">
            <v xml:space="preserve"> 465  Колбаса Филейная оригинальная ВЕС 0,8кг ТМ Особый рецепт в оболочке полиамид  ПОКОМ</v>
          </cell>
          <cell r="B83" t="str">
            <v>кг</v>
          </cell>
          <cell r="C83">
            <v>80.119</v>
          </cell>
          <cell r="D83">
            <v>169.46700000000001</v>
          </cell>
          <cell r="F83">
            <v>124.79300000000001</v>
          </cell>
          <cell r="G83">
            <v>1</v>
          </cell>
          <cell r="H83">
            <v>60</v>
          </cell>
          <cell r="I83" t="str">
            <v>матрица</v>
          </cell>
          <cell r="K83">
            <v>0</v>
          </cell>
          <cell r="L83">
            <v>0</v>
          </cell>
        </row>
        <row r="84">
          <cell r="A84" t="str">
            <v xml:space="preserve"> 490  Колбаса Сервелат Филейский ТМ Вязанка  0,3 кг. срез  ПОКОМ</v>
          </cell>
          <cell r="B84" t="str">
            <v>шт</v>
          </cell>
          <cell r="C84">
            <v>25</v>
          </cell>
          <cell r="D84">
            <v>23</v>
          </cell>
          <cell r="E84">
            <v>4</v>
          </cell>
          <cell r="F84">
            <v>19</v>
          </cell>
          <cell r="G84">
            <v>0.3</v>
          </cell>
          <cell r="H84">
            <v>40</v>
          </cell>
          <cell r="I84" t="str">
            <v>матрица</v>
          </cell>
          <cell r="J84">
            <v>4</v>
          </cell>
          <cell r="K84">
            <v>0</v>
          </cell>
          <cell r="L84">
            <v>4</v>
          </cell>
        </row>
        <row r="85">
          <cell r="A85" t="str">
            <v xml:space="preserve"> 491  Колбаса Филейская Рубленая ТМ Вязанка  0,3 кг. срез.  ПОКОМ</v>
          </cell>
          <cell r="B85" t="str">
            <v>шт</v>
          </cell>
          <cell r="C85">
            <v>13</v>
          </cell>
          <cell r="D85">
            <v>8</v>
          </cell>
          <cell r="E85">
            <v>6</v>
          </cell>
          <cell r="F85">
            <v>5</v>
          </cell>
          <cell r="G85">
            <v>0.3</v>
          </cell>
          <cell r="H85">
            <v>40</v>
          </cell>
          <cell r="I85" t="str">
            <v>матрица</v>
          </cell>
          <cell r="J85">
            <v>5</v>
          </cell>
          <cell r="K85">
            <v>1</v>
          </cell>
          <cell r="L85">
            <v>6</v>
          </cell>
        </row>
        <row r="86">
          <cell r="A86" t="str">
            <v xml:space="preserve"> 498  Колбаса Сочинка рубленая с сочным окороком 0,3кг ТМ Стародворье  ПОКОМ</v>
          </cell>
          <cell r="B86" t="str">
            <v>шт</v>
          </cell>
          <cell r="C86">
            <v>139</v>
          </cell>
          <cell r="D86">
            <v>311</v>
          </cell>
          <cell r="E86">
            <v>133</v>
          </cell>
          <cell r="F86">
            <v>112</v>
          </cell>
          <cell r="G86">
            <v>0.3</v>
          </cell>
          <cell r="H86">
            <v>40</v>
          </cell>
          <cell r="I86" t="str">
            <v>матрица</v>
          </cell>
          <cell r="J86">
            <v>73</v>
          </cell>
          <cell r="K86">
            <v>60</v>
          </cell>
          <cell r="L86">
            <v>133</v>
          </cell>
        </row>
        <row r="87">
          <cell r="A87" t="str">
            <v>503 Колбаса Филейская со шпиком ТМ Вязанка в оболочке полиамид.ПОКОМ</v>
          </cell>
          <cell r="B87" t="str">
            <v>кг</v>
          </cell>
          <cell r="C87">
            <v>34.005000000000003</v>
          </cell>
          <cell r="D87">
            <v>40.805</v>
          </cell>
          <cell r="E87">
            <v>21.338000000000001</v>
          </cell>
          <cell r="F87">
            <v>12.239000000000001</v>
          </cell>
          <cell r="G87">
            <v>1</v>
          </cell>
          <cell r="H87">
            <v>50</v>
          </cell>
          <cell r="I87" t="str">
            <v>матрица</v>
          </cell>
          <cell r="J87">
            <v>6.7</v>
          </cell>
          <cell r="K87">
            <v>14.638000000000002</v>
          </cell>
          <cell r="L87">
            <v>21.338000000000001</v>
          </cell>
        </row>
        <row r="88">
          <cell r="A88" t="str">
            <v>090  Мини-салями со вкусом бекона,  0.05кг, ядрена копоть   ПОКОМ</v>
          </cell>
          <cell r="B88" t="str">
            <v>шт</v>
          </cell>
          <cell r="C88">
            <v>25</v>
          </cell>
          <cell r="D88">
            <v>15</v>
          </cell>
          <cell r="E88">
            <v>14</v>
          </cell>
          <cell r="F88">
            <v>11</v>
          </cell>
          <cell r="G88">
            <v>0.05</v>
          </cell>
          <cell r="H88">
            <v>120</v>
          </cell>
          <cell r="I88" t="str">
            <v>матрица</v>
          </cell>
          <cell r="J88">
            <v>10</v>
          </cell>
          <cell r="K88">
            <v>4</v>
          </cell>
          <cell r="L88">
            <v>14</v>
          </cell>
        </row>
        <row r="89">
          <cell r="A89" t="str">
            <v>255  Сосиски Молочные для завтрака ТМ Особый рецепт, п/а МГС, ВЕС, ТМ Стародворье  ПОКОМ</v>
          </cell>
          <cell r="B89" t="str">
            <v>кг</v>
          </cell>
          <cell r="C89">
            <v>4892.7619999999997</v>
          </cell>
          <cell r="D89">
            <v>8683.7360000000008</v>
          </cell>
          <cell r="E89">
            <v>6078.049</v>
          </cell>
          <cell r="F89">
            <v>2793.9630000000002</v>
          </cell>
          <cell r="G89">
            <v>1</v>
          </cell>
          <cell r="H89">
            <v>40</v>
          </cell>
          <cell r="I89" t="str">
            <v>матрица</v>
          </cell>
          <cell r="J89">
            <v>3677</v>
          </cell>
          <cell r="K89">
            <v>2401.049</v>
          </cell>
          <cell r="L89">
            <v>6078.049</v>
          </cell>
        </row>
        <row r="90">
          <cell r="A90" t="str">
            <v>495  Колбаса Сочинка по-европейски с сочной грудинкой 0,3кг ТМ Стародворье  ПОКОМ</v>
          </cell>
          <cell r="B90" t="str">
            <v>шт</v>
          </cell>
          <cell r="C90">
            <v>223</v>
          </cell>
          <cell r="D90">
            <v>366</v>
          </cell>
          <cell r="E90">
            <v>217</v>
          </cell>
          <cell r="F90">
            <v>158</v>
          </cell>
          <cell r="G90">
            <v>0.3</v>
          </cell>
          <cell r="H90">
            <v>40</v>
          </cell>
          <cell r="I90" t="str">
            <v>матрица</v>
          </cell>
          <cell r="J90">
            <v>132</v>
          </cell>
          <cell r="K90">
            <v>85</v>
          </cell>
          <cell r="L90">
            <v>217</v>
          </cell>
        </row>
        <row r="91">
          <cell r="A91" t="str">
            <v>496  Колбаса Сочинка по-фински с сочным окроком 0,3кг ТМ Стародворье  ПОКОМ</v>
          </cell>
          <cell r="B91" t="str">
            <v>шт</v>
          </cell>
          <cell r="C91">
            <v>169</v>
          </cell>
          <cell r="D91">
            <v>175</v>
          </cell>
          <cell r="E91">
            <v>143</v>
          </cell>
          <cell r="F91">
            <v>22</v>
          </cell>
          <cell r="G91">
            <v>0.3</v>
          </cell>
          <cell r="H91">
            <v>40</v>
          </cell>
          <cell r="I91" t="str">
            <v>матрица</v>
          </cell>
          <cell r="J91">
            <v>79</v>
          </cell>
          <cell r="K91">
            <v>64</v>
          </cell>
          <cell r="L91">
            <v>143</v>
          </cell>
        </row>
        <row r="92">
          <cell r="A92" t="str">
            <v>501 Сосиски Филейские по-ганноверски ТМ Вязанка.в оболочке амицел в м.г.с ВЕС. ПОКОМ</v>
          </cell>
          <cell r="B92" t="str">
            <v>кг</v>
          </cell>
          <cell r="C92">
            <v>36.682000000000002</v>
          </cell>
          <cell r="D92">
            <v>5.0999999999999996</v>
          </cell>
          <cell r="E92">
            <v>13.965999999999999</v>
          </cell>
          <cell r="F92">
            <v>1.024</v>
          </cell>
          <cell r="G92">
            <v>1</v>
          </cell>
          <cell r="H92">
            <v>45</v>
          </cell>
          <cell r="I92" t="str">
            <v>матрица</v>
          </cell>
          <cell r="J92">
            <v>10.6</v>
          </cell>
          <cell r="K92">
            <v>3.3659999999999997</v>
          </cell>
          <cell r="L92">
            <v>13.965999999999999</v>
          </cell>
        </row>
        <row r="93">
          <cell r="A93" t="str">
            <v>504  Ветчина Мясорубская с окороком 0,33кг срез ТМ Стародворье  ПОКОМ</v>
          </cell>
          <cell r="B93" t="str">
            <v>шт</v>
          </cell>
          <cell r="C93">
            <v>38</v>
          </cell>
          <cell r="D93">
            <v>34</v>
          </cell>
          <cell r="E93">
            <v>5</v>
          </cell>
          <cell r="F93">
            <v>32</v>
          </cell>
          <cell r="G93">
            <v>0.33</v>
          </cell>
          <cell r="H93">
            <v>40</v>
          </cell>
          <cell r="I93" t="str">
            <v>матрица</v>
          </cell>
          <cell r="J93">
            <v>4</v>
          </cell>
          <cell r="K93">
            <v>1</v>
          </cell>
          <cell r="L93">
            <v>5</v>
          </cell>
        </row>
        <row r="94">
          <cell r="A94" t="str">
            <v>515  Колбаса Сервелат Мясорубский Делюкс 0,3кг ТМ Стародворье  ПОКОМ</v>
          </cell>
          <cell r="B94" t="str">
            <v>шт</v>
          </cell>
          <cell r="C94">
            <v>29</v>
          </cell>
          <cell r="D94">
            <v>18</v>
          </cell>
          <cell r="E94">
            <v>9</v>
          </cell>
          <cell r="F94">
            <v>15</v>
          </cell>
          <cell r="G94">
            <v>0.3</v>
          </cell>
          <cell r="H94">
            <v>40</v>
          </cell>
          <cell r="I94" t="str">
            <v>матрица</v>
          </cell>
          <cell r="J94">
            <v>8</v>
          </cell>
          <cell r="K94">
            <v>1</v>
          </cell>
          <cell r="L94">
            <v>9</v>
          </cell>
        </row>
        <row r="95">
          <cell r="A95" t="str">
            <v>519  Грудинка 0,12 кг нарезка ТМ Стародворье  ПОКОМ</v>
          </cell>
          <cell r="B95" t="str">
            <v>шт</v>
          </cell>
          <cell r="C95">
            <v>62</v>
          </cell>
          <cell r="D95">
            <v>56</v>
          </cell>
          <cell r="E95">
            <v>11</v>
          </cell>
          <cell r="F95">
            <v>49</v>
          </cell>
          <cell r="G95">
            <v>0.12</v>
          </cell>
          <cell r="H95">
            <v>45</v>
          </cell>
          <cell r="I95" t="str">
            <v>матрица</v>
          </cell>
          <cell r="J95">
            <v>11</v>
          </cell>
          <cell r="K95">
            <v>0</v>
          </cell>
          <cell r="L95">
            <v>11</v>
          </cell>
        </row>
        <row r="96">
          <cell r="A96" t="str">
            <v>522  Колбаса Гвардейская с/к ТМ Стародворье  ПОКОМ</v>
          </cell>
          <cell r="B96" t="str">
            <v>кг</v>
          </cell>
          <cell r="C96">
            <v>35.448999999999998</v>
          </cell>
          <cell r="D96">
            <v>34.701000000000001</v>
          </cell>
          <cell r="E96">
            <v>1.4790000000000001</v>
          </cell>
          <cell r="F96">
            <v>33.957000000000001</v>
          </cell>
          <cell r="G96">
            <v>1</v>
          </cell>
          <cell r="H96">
            <v>180</v>
          </cell>
          <cell r="I96" t="str">
            <v>матрица</v>
          </cell>
          <cell r="J96">
            <v>0.7</v>
          </cell>
          <cell r="K96">
            <v>0.77900000000000014</v>
          </cell>
          <cell r="L96">
            <v>1.4790000000000001</v>
          </cell>
        </row>
        <row r="97">
          <cell r="A97" t="str">
            <v>531  Колбаса Сервелат Мясинский 0,58кг ТМ Стародворье  ПОКОМ</v>
          </cell>
          <cell r="B97" t="str">
            <v>шт</v>
          </cell>
          <cell r="D97">
            <v>174</v>
          </cell>
          <cell r="E97">
            <v>3</v>
          </cell>
          <cell r="F97">
            <v>-3</v>
          </cell>
          <cell r="G97">
            <v>0</v>
          </cell>
          <cell r="H97">
            <v>40</v>
          </cell>
          <cell r="I97" t="str">
            <v>не в матрице</v>
          </cell>
          <cell r="J97">
            <v>3</v>
          </cell>
          <cell r="K97">
            <v>0</v>
          </cell>
          <cell r="L97">
            <v>3</v>
          </cell>
        </row>
        <row r="98">
          <cell r="A98" t="str">
            <v>У_531  Колбаса Сервелат Мясинский 0,58кг ТМ Стародворье  ПОКОМ</v>
          </cell>
          <cell r="B98" t="str">
            <v>шт</v>
          </cell>
          <cell r="D98">
            <v>174</v>
          </cell>
          <cell r="F98">
            <v>174</v>
          </cell>
          <cell r="G98">
            <v>0</v>
          </cell>
          <cell r="H98">
            <v>40</v>
          </cell>
          <cell r="I98" t="str">
            <v>не в матрице</v>
          </cell>
          <cell r="J98">
            <v>63</v>
          </cell>
          <cell r="K98">
            <v>-63</v>
          </cell>
          <cell r="L9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5" sqref="V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2" width="7" customWidth="1"/>
    <col min="13" max="13" width="7" style="17" customWidth="1"/>
    <col min="14" max="14" width="7" style="13" customWidth="1"/>
    <col min="15" max="21" width="7" customWidth="1"/>
    <col min="22" max="22" width="11.7109375" customWidth="1"/>
    <col min="23" max="24" width="5" customWidth="1"/>
    <col min="25" max="34" width="6" customWidth="1"/>
    <col min="35" max="35" width="28.140625" customWidth="1"/>
    <col min="36" max="36" width="7" customWidth="1"/>
    <col min="37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4"/>
      <c r="N1" s="1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4"/>
      <c r="N2" s="1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15" t="s">
        <v>12</v>
      </c>
      <c r="N3" s="10" t="s">
        <v>12</v>
      </c>
      <c r="O3" s="2" t="s">
        <v>13</v>
      </c>
      <c r="P3" s="2" t="s">
        <v>13</v>
      </c>
      <c r="Q3" s="2" t="s">
        <v>13</v>
      </c>
      <c r="R3" s="2" t="s">
        <v>13</v>
      </c>
      <c r="S3" s="2" t="s">
        <v>14</v>
      </c>
      <c r="T3" s="3" t="s">
        <v>15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4"/>
      <c r="N4" s="11" t="s">
        <v>157</v>
      </c>
      <c r="O4" s="1" t="s">
        <v>23</v>
      </c>
      <c r="P4" s="1" t="s">
        <v>24</v>
      </c>
      <c r="Q4" s="1" t="s">
        <v>25</v>
      </c>
      <c r="R4" s="1" t="s">
        <v>26</v>
      </c>
      <c r="S4" s="1" t="s">
        <v>27</v>
      </c>
      <c r="T4" s="1"/>
      <c r="U4" s="1"/>
      <c r="V4" s="1"/>
      <c r="W4" s="1"/>
      <c r="X4" s="1"/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44976.293999999994</v>
      </c>
      <c r="F5" s="4">
        <f>SUM(F6:F500)</f>
        <v>38926.673999999999</v>
      </c>
      <c r="G5" s="7"/>
      <c r="H5" s="1"/>
      <c r="I5" s="1"/>
      <c r="J5" s="4">
        <f t="shared" ref="J5:U5" si="0">SUM(J6:J500)</f>
        <v>16543.949999999997</v>
      </c>
      <c r="K5" s="4">
        <f t="shared" si="0"/>
        <v>28432.343999999997</v>
      </c>
      <c r="L5" s="4">
        <f t="shared" si="0"/>
        <v>39378.000999999989</v>
      </c>
      <c r="M5" s="16">
        <f t="shared" si="0"/>
        <v>509.17900000000003</v>
      </c>
      <c r="N5" s="12">
        <f t="shared" si="0"/>
        <v>5598.2930000000006</v>
      </c>
      <c r="O5" s="4">
        <f t="shared" si="0"/>
        <v>2201</v>
      </c>
      <c r="P5" s="4">
        <f t="shared" si="0"/>
        <v>5105</v>
      </c>
      <c r="Q5" s="4">
        <f t="shared" si="0"/>
        <v>13816.09612</v>
      </c>
      <c r="R5" s="4">
        <f t="shared" si="0"/>
        <v>17530</v>
      </c>
      <c r="S5" s="4">
        <f t="shared" si="0"/>
        <v>7875.6001999999989</v>
      </c>
      <c r="T5" s="4">
        <f t="shared" si="0"/>
        <v>14221.925400000006</v>
      </c>
      <c r="U5" s="4">
        <f t="shared" si="0"/>
        <v>0</v>
      </c>
      <c r="V5" s="1"/>
      <c r="W5" s="1"/>
      <c r="X5" s="1"/>
      <c r="Y5" s="4">
        <f t="shared" ref="Y5:AH5" si="1">SUM(Y6:Y500)</f>
        <v>8298.9861999999976</v>
      </c>
      <c r="Z5" s="4">
        <f t="shared" si="1"/>
        <v>8079.729199999997</v>
      </c>
      <c r="AA5" s="4">
        <f t="shared" si="1"/>
        <v>6356.4061999999994</v>
      </c>
      <c r="AB5" s="4">
        <f t="shared" si="1"/>
        <v>7579.7887999999994</v>
      </c>
      <c r="AC5" s="4">
        <f t="shared" si="1"/>
        <v>7649.681400000004</v>
      </c>
      <c r="AD5" s="4">
        <f t="shared" si="1"/>
        <v>5986.6938</v>
      </c>
      <c r="AE5" s="4">
        <f t="shared" si="1"/>
        <v>6119.9913999999999</v>
      </c>
      <c r="AF5" s="4">
        <f t="shared" si="1"/>
        <v>5473.2701999999981</v>
      </c>
      <c r="AG5" s="4">
        <f t="shared" si="1"/>
        <v>6346.5061999999989</v>
      </c>
      <c r="AH5" s="4">
        <f t="shared" si="1"/>
        <v>8477.7435999999998</v>
      </c>
      <c r="AI5" s="1"/>
      <c r="AJ5" s="4">
        <f>SUM(AJ6:AJ500)</f>
        <v>12576.712030000006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38</v>
      </c>
      <c r="B6" s="1" t="s">
        <v>39</v>
      </c>
      <c r="C6" s="1">
        <v>494.74799999999999</v>
      </c>
      <c r="D6" s="1">
        <v>734.16499999999996</v>
      </c>
      <c r="E6" s="1">
        <v>457.35</v>
      </c>
      <c r="F6" s="1">
        <v>242.59200000000001</v>
      </c>
      <c r="G6" s="7">
        <v>1</v>
      </c>
      <c r="H6" s="1">
        <v>50</v>
      </c>
      <c r="I6" s="1" t="s">
        <v>40</v>
      </c>
      <c r="J6" s="1">
        <v>126.6</v>
      </c>
      <c r="K6" s="1">
        <f t="shared" ref="K6:K37" si="2">E6-J6</f>
        <v>330.75</v>
      </c>
      <c r="L6" s="1">
        <f>E6-N6</f>
        <v>338.17</v>
      </c>
      <c r="M6" s="14"/>
      <c r="N6" s="11">
        <f>VLOOKUP(A6,[1]Sheet!$A:$M,13,0)</f>
        <v>119.18</v>
      </c>
      <c r="O6" s="1">
        <v>0</v>
      </c>
      <c r="P6" s="1">
        <v>0</v>
      </c>
      <c r="Q6" s="1">
        <v>248.2565000000003</v>
      </c>
      <c r="R6" s="1">
        <v>100</v>
      </c>
      <c r="S6" s="1">
        <f>L6/5</f>
        <v>67.634</v>
      </c>
      <c r="T6" s="5">
        <f>11*S6-R6-Q6-F6</f>
        <v>153.12549999999973</v>
      </c>
      <c r="U6" s="5"/>
      <c r="V6" s="1"/>
      <c r="W6" s="1">
        <f>(F6+Q6+R6+T6)/S6</f>
        <v>11</v>
      </c>
      <c r="X6" s="1">
        <f>(F6+Q6+R6)/S6</f>
        <v>8.7359685956767343</v>
      </c>
      <c r="Y6" s="1">
        <v>65.353800000000007</v>
      </c>
      <c r="Z6" s="1">
        <v>71.721199999999996</v>
      </c>
      <c r="AA6" s="1">
        <v>69.000399999999999</v>
      </c>
      <c r="AB6" s="1">
        <v>69.977800000000002</v>
      </c>
      <c r="AC6" s="1">
        <v>68.121200000000002</v>
      </c>
      <c r="AD6" s="1">
        <v>55.548399999999987</v>
      </c>
      <c r="AE6" s="1">
        <v>63.828999999999994</v>
      </c>
      <c r="AF6" s="1">
        <v>66.383400000000009</v>
      </c>
      <c r="AG6" s="1">
        <v>57.266800000000003</v>
      </c>
      <c r="AH6" s="1">
        <v>66.631200000000007</v>
      </c>
      <c r="AI6" s="1"/>
      <c r="AJ6" s="1">
        <f>G6*T6</f>
        <v>153.12549999999973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39</v>
      </c>
      <c r="C7" s="1">
        <v>499.29500000000002</v>
      </c>
      <c r="D7" s="1">
        <v>660.14300000000003</v>
      </c>
      <c r="E7" s="1">
        <v>339.745</v>
      </c>
      <c r="F7" s="1">
        <v>388.745</v>
      </c>
      <c r="G7" s="7">
        <v>1</v>
      </c>
      <c r="H7" s="1">
        <v>45</v>
      </c>
      <c r="I7" s="1" t="s">
        <v>40</v>
      </c>
      <c r="J7" s="1">
        <v>86.6</v>
      </c>
      <c r="K7" s="1">
        <f t="shared" si="2"/>
        <v>253.14500000000001</v>
      </c>
      <c r="L7" s="1">
        <f t="shared" ref="L7:L70" si="3">E7-N7</f>
        <v>226.328</v>
      </c>
      <c r="M7" s="14"/>
      <c r="N7" s="11">
        <f>VLOOKUP(A7,[1]Sheet!$A:$M,13,0)</f>
        <v>113.417</v>
      </c>
      <c r="O7" s="1">
        <v>152</v>
      </c>
      <c r="P7" s="1">
        <v>0</v>
      </c>
      <c r="Q7" s="1">
        <v>0</v>
      </c>
      <c r="R7" s="1"/>
      <c r="S7" s="1">
        <f t="shared" ref="S7:S70" si="4">L7/5</f>
        <v>45.265599999999999</v>
      </c>
      <c r="T7" s="5">
        <f t="shared" ref="T7:T18" si="5">11*S7-R7-Q7-F7</f>
        <v>109.17660000000001</v>
      </c>
      <c r="U7" s="5"/>
      <c r="V7" s="1"/>
      <c r="W7" s="1">
        <f t="shared" ref="W7:W70" si="6">(F7+Q7+R7+T7)/S7</f>
        <v>11</v>
      </c>
      <c r="X7" s="1">
        <f t="shared" ref="X7:X70" si="7">(F7+Q7+R7)/S7</f>
        <v>8.5880889682231096</v>
      </c>
      <c r="Y7" s="1">
        <v>42.545400000000001</v>
      </c>
      <c r="Z7" s="1">
        <v>55.332799999999999</v>
      </c>
      <c r="AA7" s="1">
        <v>38.526000000000003</v>
      </c>
      <c r="AB7" s="1">
        <v>57.743000000000009</v>
      </c>
      <c r="AC7" s="1">
        <v>51.353599999999993</v>
      </c>
      <c r="AD7" s="1">
        <v>31.659800000000001</v>
      </c>
      <c r="AE7" s="1">
        <v>37.250799999999998</v>
      </c>
      <c r="AF7" s="1">
        <v>43.577399999999997</v>
      </c>
      <c r="AG7" s="1">
        <v>27.5974</v>
      </c>
      <c r="AH7" s="1">
        <v>59.238799999999998</v>
      </c>
      <c r="AI7" s="1"/>
      <c r="AJ7" s="1">
        <f>G7*T7</f>
        <v>109.17660000000001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39</v>
      </c>
      <c r="C8" s="1">
        <v>1305.9970000000001</v>
      </c>
      <c r="D8" s="1">
        <v>1686.3489999999999</v>
      </c>
      <c r="E8" s="1">
        <v>1061.92</v>
      </c>
      <c r="F8" s="1">
        <v>888.44100000000003</v>
      </c>
      <c r="G8" s="7">
        <v>1</v>
      </c>
      <c r="H8" s="1">
        <v>45</v>
      </c>
      <c r="I8" s="1" t="s">
        <v>40</v>
      </c>
      <c r="J8" s="1">
        <v>372.2</v>
      </c>
      <c r="K8" s="1">
        <f t="shared" si="2"/>
        <v>689.72</v>
      </c>
      <c r="L8" s="1">
        <f t="shared" si="3"/>
        <v>882.42500000000007</v>
      </c>
      <c r="M8" s="14"/>
      <c r="N8" s="11">
        <f>VLOOKUP(A8,[1]Sheet!$A:$M,13,0)</f>
        <v>179.495</v>
      </c>
      <c r="O8" s="1">
        <v>127</v>
      </c>
      <c r="P8" s="1">
        <v>0</v>
      </c>
      <c r="Q8" s="1">
        <v>228.73111999999989</v>
      </c>
      <c r="R8" s="1">
        <v>380</v>
      </c>
      <c r="S8" s="1">
        <f t="shared" si="4"/>
        <v>176.48500000000001</v>
      </c>
      <c r="T8" s="5">
        <f t="shared" si="5"/>
        <v>444.16288000000009</v>
      </c>
      <c r="U8" s="5"/>
      <c r="V8" s="1"/>
      <c r="W8" s="1">
        <f t="shared" si="6"/>
        <v>11</v>
      </c>
      <c r="X8" s="1">
        <f t="shared" si="7"/>
        <v>8.4832825452588025</v>
      </c>
      <c r="Y8" s="1">
        <v>176.65880000000001</v>
      </c>
      <c r="Z8" s="1">
        <v>183.73939999999999</v>
      </c>
      <c r="AA8" s="1">
        <v>182.0804</v>
      </c>
      <c r="AB8" s="1">
        <v>194.233</v>
      </c>
      <c r="AC8" s="1">
        <v>188.0772</v>
      </c>
      <c r="AD8" s="1">
        <v>184.86920000000001</v>
      </c>
      <c r="AE8" s="1">
        <v>195.48779999999999</v>
      </c>
      <c r="AF8" s="1">
        <v>152.99680000000001</v>
      </c>
      <c r="AG8" s="1">
        <v>138.26400000000001</v>
      </c>
      <c r="AH8" s="1">
        <v>166.60939999999999</v>
      </c>
      <c r="AI8" s="1"/>
      <c r="AJ8" s="1">
        <f>G8*T8</f>
        <v>444.16288000000009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44</v>
      </c>
      <c r="C9" s="1">
        <v>1141</v>
      </c>
      <c r="D9" s="1">
        <v>1960</v>
      </c>
      <c r="E9" s="1">
        <v>764</v>
      </c>
      <c r="F9" s="1">
        <v>1223</v>
      </c>
      <c r="G9" s="7">
        <v>0.45</v>
      </c>
      <c r="H9" s="1">
        <v>45</v>
      </c>
      <c r="I9" s="1" t="s">
        <v>40</v>
      </c>
      <c r="J9" s="1">
        <v>205</v>
      </c>
      <c r="K9" s="1">
        <f t="shared" si="2"/>
        <v>559</v>
      </c>
      <c r="L9" s="1">
        <f t="shared" si="3"/>
        <v>674</v>
      </c>
      <c r="M9" s="14"/>
      <c r="N9" s="11">
        <f>VLOOKUP(A9,[1]Sheet!$A:$M,13,0)</f>
        <v>90</v>
      </c>
      <c r="O9" s="1">
        <v>0</v>
      </c>
      <c r="P9" s="1">
        <v>120</v>
      </c>
      <c r="Q9" s="1">
        <v>7.5400000000001342</v>
      </c>
      <c r="R9" s="1"/>
      <c r="S9" s="1">
        <f t="shared" si="4"/>
        <v>134.80000000000001</v>
      </c>
      <c r="T9" s="5">
        <f t="shared" si="5"/>
        <v>252.26</v>
      </c>
      <c r="U9" s="5"/>
      <c r="V9" s="1"/>
      <c r="W9" s="1">
        <f t="shared" si="6"/>
        <v>11</v>
      </c>
      <c r="X9" s="1">
        <f t="shared" si="7"/>
        <v>9.1286350148367958</v>
      </c>
      <c r="Y9" s="1">
        <v>145.6</v>
      </c>
      <c r="Z9" s="1">
        <v>175.4</v>
      </c>
      <c r="AA9" s="1">
        <v>136.19999999999999</v>
      </c>
      <c r="AB9" s="1">
        <v>145.6</v>
      </c>
      <c r="AC9" s="1">
        <v>132.6</v>
      </c>
      <c r="AD9" s="1">
        <v>120.8</v>
      </c>
      <c r="AE9" s="1">
        <v>110.2</v>
      </c>
      <c r="AF9" s="1">
        <v>114.2</v>
      </c>
      <c r="AG9" s="1">
        <v>140.80000000000001</v>
      </c>
      <c r="AH9" s="1">
        <v>162</v>
      </c>
      <c r="AI9" s="1" t="s">
        <v>45</v>
      </c>
      <c r="AJ9" s="1">
        <f>G9*T9</f>
        <v>113.517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37" t="s">
        <v>46</v>
      </c>
      <c r="B10" s="37" t="s">
        <v>44</v>
      </c>
      <c r="C10" s="37">
        <v>1861</v>
      </c>
      <c r="D10" s="37">
        <v>4217.1750000000002</v>
      </c>
      <c r="E10" s="37">
        <v>2774.4839999999999</v>
      </c>
      <c r="F10" s="37">
        <v>707.51599999999996</v>
      </c>
      <c r="G10" s="38">
        <v>0.45</v>
      </c>
      <c r="H10" s="37">
        <v>45</v>
      </c>
      <c r="I10" s="18" t="s">
        <v>47</v>
      </c>
      <c r="J10" s="37">
        <v>624</v>
      </c>
      <c r="K10" s="37">
        <f t="shared" si="2"/>
        <v>2150.4839999999999</v>
      </c>
      <c r="L10" s="37">
        <f t="shared" si="3"/>
        <v>2684.4839999999999</v>
      </c>
      <c r="M10" s="40"/>
      <c r="N10" s="41">
        <f>VLOOKUP(A10,[1]Sheet!$A:$M,13,0)</f>
        <v>90</v>
      </c>
      <c r="O10" s="37">
        <v>0</v>
      </c>
      <c r="P10" s="37">
        <v>120</v>
      </c>
      <c r="Q10" s="37">
        <v>885.47249999999985</v>
      </c>
      <c r="R10" s="37">
        <v>1400</v>
      </c>
      <c r="S10" s="37">
        <f t="shared" si="4"/>
        <v>536.89679999999998</v>
      </c>
      <c r="T10" s="42"/>
      <c r="U10" s="42"/>
      <c r="V10" s="37"/>
      <c r="W10" s="37">
        <f t="shared" si="6"/>
        <v>5.5746067028151405</v>
      </c>
      <c r="X10" s="37">
        <f t="shared" si="7"/>
        <v>5.5746067028151405</v>
      </c>
      <c r="Y10" s="37">
        <v>456.03500000000003</v>
      </c>
      <c r="Z10" s="37">
        <v>330.6</v>
      </c>
      <c r="AA10" s="37">
        <v>304.8</v>
      </c>
      <c r="AB10" s="37">
        <v>325</v>
      </c>
      <c r="AC10" s="37">
        <v>269.8</v>
      </c>
      <c r="AD10" s="37">
        <v>188.8</v>
      </c>
      <c r="AE10" s="37">
        <v>188.6</v>
      </c>
      <c r="AF10" s="37">
        <v>197.2</v>
      </c>
      <c r="AG10" s="37">
        <v>213</v>
      </c>
      <c r="AH10" s="37">
        <v>238.4</v>
      </c>
      <c r="AI10" s="37" t="s">
        <v>48</v>
      </c>
      <c r="AJ10" s="37">
        <f>G10*T10</f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49</v>
      </c>
      <c r="B11" s="1" t="s">
        <v>44</v>
      </c>
      <c r="C11" s="1">
        <v>95</v>
      </c>
      <c r="D11" s="1">
        <v>109</v>
      </c>
      <c r="E11" s="1">
        <v>118</v>
      </c>
      <c r="F11" s="1">
        <v>17</v>
      </c>
      <c r="G11" s="7">
        <v>0.17</v>
      </c>
      <c r="H11" s="1">
        <v>180</v>
      </c>
      <c r="I11" s="1" t="s">
        <v>40</v>
      </c>
      <c r="J11" s="1">
        <v>31</v>
      </c>
      <c r="K11" s="1">
        <f t="shared" si="2"/>
        <v>87</v>
      </c>
      <c r="L11" s="1">
        <f t="shared" si="3"/>
        <v>118</v>
      </c>
      <c r="M11" s="14"/>
      <c r="N11" s="11">
        <f>VLOOKUP(A11,[1]Sheet!$A:$M,13,0)</f>
        <v>0</v>
      </c>
      <c r="O11" s="1">
        <v>0</v>
      </c>
      <c r="P11" s="1">
        <v>15</v>
      </c>
      <c r="Q11" s="1">
        <v>167.4</v>
      </c>
      <c r="R11" s="1"/>
      <c r="S11" s="1">
        <f t="shared" si="4"/>
        <v>23.6</v>
      </c>
      <c r="T11" s="5">
        <f t="shared" si="5"/>
        <v>75.200000000000017</v>
      </c>
      <c r="U11" s="5"/>
      <c r="V11" s="1"/>
      <c r="W11" s="1">
        <f t="shared" si="6"/>
        <v>11</v>
      </c>
      <c r="X11" s="1">
        <f t="shared" si="7"/>
        <v>7.8135593220338979</v>
      </c>
      <c r="Y11" s="1">
        <v>26.6</v>
      </c>
      <c r="Z11" s="1">
        <v>11.8</v>
      </c>
      <c r="AA11" s="1">
        <v>14.8</v>
      </c>
      <c r="AB11" s="1">
        <v>11.2</v>
      </c>
      <c r="AC11" s="1">
        <v>15.8</v>
      </c>
      <c r="AD11" s="1">
        <v>16.399999999999999</v>
      </c>
      <c r="AE11" s="1">
        <v>12.4</v>
      </c>
      <c r="AF11" s="1">
        <v>17.8</v>
      </c>
      <c r="AG11" s="1">
        <v>17.600000000000001</v>
      </c>
      <c r="AH11" s="1">
        <v>17</v>
      </c>
      <c r="AI11" s="1" t="s">
        <v>45</v>
      </c>
      <c r="AJ11" s="1">
        <f>G11*T11</f>
        <v>12.784000000000004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50</v>
      </c>
      <c r="B12" s="1" t="s">
        <v>44</v>
      </c>
      <c r="C12" s="1">
        <v>18</v>
      </c>
      <c r="D12" s="1">
        <v>14</v>
      </c>
      <c r="E12" s="1">
        <v>10</v>
      </c>
      <c r="F12" s="1">
        <v>5</v>
      </c>
      <c r="G12" s="7">
        <v>0.3</v>
      </c>
      <c r="H12" s="1">
        <v>40</v>
      </c>
      <c r="I12" s="1" t="s">
        <v>40</v>
      </c>
      <c r="J12" s="1">
        <v>3</v>
      </c>
      <c r="K12" s="1">
        <f t="shared" si="2"/>
        <v>7</v>
      </c>
      <c r="L12" s="1">
        <f t="shared" si="3"/>
        <v>10</v>
      </c>
      <c r="M12" s="14"/>
      <c r="N12" s="11">
        <f>VLOOKUP(A12,[1]Sheet!$A:$M,13,0)</f>
        <v>0</v>
      </c>
      <c r="O12" s="1">
        <v>0</v>
      </c>
      <c r="P12" s="1">
        <v>0</v>
      </c>
      <c r="Q12" s="1">
        <v>12.6</v>
      </c>
      <c r="R12" s="1"/>
      <c r="S12" s="1">
        <f t="shared" si="4"/>
        <v>2</v>
      </c>
      <c r="T12" s="5">
        <f t="shared" si="5"/>
        <v>4.4000000000000004</v>
      </c>
      <c r="U12" s="5"/>
      <c r="V12" s="1"/>
      <c r="W12" s="1">
        <f t="shared" si="6"/>
        <v>11</v>
      </c>
      <c r="X12" s="1">
        <f t="shared" si="7"/>
        <v>8.8000000000000007</v>
      </c>
      <c r="Y12" s="1">
        <v>2.2000000000000002</v>
      </c>
      <c r="Z12" s="1">
        <v>1</v>
      </c>
      <c r="AA12" s="1">
        <v>1.2</v>
      </c>
      <c r="AB12" s="1">
        <v>0.4</v>
      </c>
      <c r="AC12" s="1">
        <v>0.2</v>
      </c>
      <c r="AD12" s="1">
        <v>0.8</v>
      </c>
      <c r="AE12" s="1">
        <v>0.6</v>
      </c>
      <c r="AF12" s="1">
        <v>2.4</v>
      </c>
      <c r="AG12" s="1">
        <v>2.8</v>
      </c>
      <c r="AH12" s="1">
        <v>1.2</v>
      </c>
      <c r="AI12" s="1"/>
      <c r="AJ12" s="1">
        <f>G12*T12</f>
        <v>1.32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44</v>
      </c>
      <c r="C13" s="1">
        <v>293</v>
      </c>
      <c r="D13" s="1">
        <v>303</v>
      </c>
      <c r="E13" s="1">
        <v>152</v>
      </c>
      <c r="F13" s="1">
        <v>232</v>
      </c>
      <c r="G13" s="7">
        <v>0.17</v>
      </c>
      <c r="H13" s="1">
        <v>180</v>
      </c>
      <c r="I13" s="1" t="s">
        <v>40</v>
      </c>
      <c r="J13" s="1">
        <v>91</v>
      </c>
      <c r="K13" s="1">
        <f t="shared" si="2"/>
        <v>61</v>
      </c>
      <c r="L13" s="1">
        <f t="shared" si="3"/>
        <v>152</v>
      </c>
      <c r="M13" s="14"/>
      <c r="N13" s="11">
        <f>VLOOKUP(A13,[1]Sheet!$A:$M,13,0)</f>
        <v>0</v>
      </c>
      <c r="O13" s="1">
        <v>0</v>
      </c>
      <c r="P13" s="1">
        <v>60</v>
      </c>
      <c r="Q13" s="1">
        <v>218.2</v>
      </c>
      <c r="R13" s="1"/>
      <c r="S13" s="1">
        <f t="shared" si="4"/>
        <v>30.4</v>
      </c>
      <c r="T13" s="5"/>
      <c r="U13" s="5"/>
      <c r="V13" s="1"/>
      <c r="W13" s="1">
        <f t="shared" si="6"/>
        <v>14.809210526315789</v>
      </c>
      <c r="X13" s="1">
        <f t="shared" si="7"/>
        <v>14.809210526315789</v>
      </c>
      <c r="Y13" s="1">
        <v>41</v>
      </c>
      <c r="Z13" s="1">
        <v>30.8</v>
      </c>
      <c r="AA13" s="1">
        <v>17.2</v>
      </c>
      <c r="AB13" s="1">
        <v>26.6</v>
      </c>
      <c r="AC13" s="1">
        <v>39</v>
      </c>
      <c r="AD13" s="1">
        <v>28.6</v>
      </c>
      <c r="AE13" s="1">
        <v>26.4</v>
      </c>
      <c r="AF13" s="1">
        <v>7.2</v>
      </c>
      <c r="AG13" s="1">
        <v>28.6</v>
      </c>
      <c r="AH13" s="1">
        <v>50</v>
      </c>
      <c r="AI13" s="1"/>
      <c r="AJ13" s="1">
        <f>G13*T13</f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44</v>
      </c>
      <c r="C14" s="1">
        <v>24</v>
      </c>
      <c r="D14" s="1">
        <v>22</v>
      </c>
      <c r="E14" s="1">
        <v>3</v>
      </c>
      <c r="F14" s="1">
        <v>20</v>
      </c>
      <c r="G14" s="7">
        <v>0.35</v>
      </c>
      <c r="H14" s="1">
        <v>50</v>
      </c>
      <c r="I14" s="1" t="s">
        <v>40</v>
      </c>
      <c r="J14" s="1">
        <v>2</v>
      </c>
      <c r="K14" s="1">
        <f t="shared" si="2"/>
        <v>1</v>
      </c>
      <c r="L14" s="1">
        <f t="shared" si="3"/>
        <v>3</v>
      </c>
      <c r="M14" s="14"/>
      <c r="N14" s="11">
        <f>VLOOKUP(A14,[1]Sheet!$A:$M,13,0)</f>
        <v>0</v>
      </c>
      <c r="O14" s="1">
        <v>0</v>
      </c>
      <c r="P14" s="1">
        <v>0</v>
      </c>
      <c r="Q14" s="1">
        <v>0</v>
      </c>
      <c r="R14" s="1"/>
      <c r="S14" s="1">
        <f t="shared" si="4"/>
        <v>0.6</v>
      </c>
      <c r="T14" s="5"/>
      <c r="U14" s="5"/>
      <c r="V14" s="1"/>
      <c r="W14" s="1">
        <f t="shared" si="6"/>
        <v>33.333333333333336</v>
      </c>
      <c r="X14" s="1">
        <f t="shared" si="7"/>
        <v>33.333333333333336</v>
      </c>
      <c r="Y14" s="1">
        <v>1</v>
      </c>
      <c r="Z14" s="1">
        <v>1</v>
      </c>
      <c r="AA14" s="1">
        <v>1</v>
      </c>
      <c r="AB14" s="1">
        <v>1.4</v>
      </c>
      <c r="AC14" s="1">
        <v>1.4</v>
      </c>
      <c r="AD14" s="1">
        <v>1</v>
      </c>
      <c r="AE14" s="1">
        <v>1</v>
      </c>
      <c r="AF14" s="1">
        <v>1.2</v>
      </c>
      <c r="AG14" s="1">
        <v>1.2</v>
      </c>
      <c r="AH14" s="1">
        <v>1.2</v>
      </c>
      <c r="AI14" s="43" t="s">
        <v>161</v>
      </c>
      <c r="AJ14" s="1">
        <f>G14*T14</f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44</v>
      </c>
      <c r="C15" s="1">
        <v>72</v>
      </c>
      <c r="D15" s="1">
        <v>109</v>
      </c>
      <c r="E15" s="1">
        <v>46</v>
      </c>
      <c r="F15" s="1">
        <v>76</v>
      </c>
      <c r="G15" s="7">
        <v>0.35</v>
      </c>
      <c r="H15" s="1">
        <v>50</v>
      </c>
      <c r="I15" s="1" t="s">
        <v>40</v>
      </c>
      <c r="J15" s="1">
        <v>17</v>
      </c>
      <c r="K15" s="1">
        <f t="shared" si="2"/>
        <v>29</v>
      </c>
      <c r="L15" s="1">
        <f t="shared" si="3"/>
        <v>46</v>
      </c>
      <c r="M15" s="14"/>
      <c r="N15" s="11">
        <f>VLOOKUP(A15,[1]Sheet!$A:$M,13,0)</f>
        <v>0</v>
      </c>
      <c r="O15" s="1">
        <v>0</v>
      </c>
      <c r="P15" s="1">
        <v>0</v>
      </c>
      <c r="Q15" s="1">
        <v>0</v>
      </c>
      <c r="R15" s="1"/>
      <c r="S15" s="1">
        <f t="shared" si="4"/>
        <v>9.1999999999999993</v>
      </c>
      <c r="T15" s="5">
        <f t="shared" si="5"/>
        <v>25.199999999999989</v>
      </c>
      <c r="U15" s="5"/>
      <c r="V15" s="1"/>
      <c r="W15" s="1">
        <f t="shared" si="6"/>
        <v>11</v>
      </c>
      <c r="X15" s="1">
        <f t="shared" si="7"/>
        <v>8.2608695652173925</v>
      </c>
      <c r="Y15" s="1">
        <v>9.1999999999999993</v>
      </c>
      <c r="Z15" s="1">
        <v>8.1999999999999993</v>
      </c>
      <c r="AA15" s="1">
        <v>13.2</v>
      </c>
      <c r="AB15" s="1">
        <v>8.6</v>
      </c>
      <c r="AC15" s="1">
        <v>7</v>
      </c>
      <c r="AD15" s="1">
        <v>10.8</v>
      </c>
      <c r="AE15" s="1">
        <v>12.8</v>
      </c>
      <c r="AF15" s="1">
        <v>13.4</v>
      </c>
      <c r="AG15" s="1">
        <v>8.1999999999999993</v>
      </c>
      <c r="AH15" s="1">
        <v>9.1999999999999993</v>
      </c>
      <c r="AI15" s="1" t="s">
        <v>45</v>
      </c>
      <c r="AJ15" s="1">
        <f>G15*T15</f>
        <v>8.819999999999995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31" t="s">
        <v>54</v>
      </c>
      <c r="B16" s="31" t="s">
        <v>39</v>
      </c>
      <c r="C16" s="31">
        <v>1683.4190000000001</v>
      </c>
      <c r="D16" s="31">
        <v>2977.4319999999998</v>
      </c>
      <c r="E16" s="31">
        <v>1669.748</v>
      </c>
      <c r="F16" s="31">
        <v>1092.1969999999999</v>
      </c>
      <c r="G16" s="32">
        <v>1</v>
      </c>
      <c r="H16" s="31">
        <v>55</v>
      </c>
      <c r="I16" s="31" t="s">
        <v>40</v>
      </c>
      <c r="J16" s="31">
        <v>579.6</v>
      </c>
      <c r="K16" s="31">
        <f t="shared" si="2"/>
        <v>1090.1480000000001</v>
      </c>
      <c r="L16" s="31">
        <f t="shared" si="3"/>
        <v>1353.7840000000001</v>
      </c>
      <c r="M16" s="33">
        <v>52.253</v>
      </c>
      <c r="N16" s="34">
        <f>VLOOKUP(A16,[1]Sheet!$A:$M,13,0)</f>
        <v>315.964</v>
      </c>
      <c r="O16" s="31">
        <v>175</v>
      </c>
      <c r="P16" s="31">
        <v>0</v>
      </c>
      <c r="Q16" s="31">
        <v>792.1934200000012</v>
      </c>
      <c r="R16" s="31">
        <v>1000</v>
      </c>
      <c r="S16" s="31">
        <f t="shared" si="4"/>
        <v>270.7568</v>
      </c>
      <c r="T16" s="35">
        <f>13*S16-R16-Q16-F16</f>
        <v>635.44797999999901</v>
      </c>
      <c r="U16" s="35"/>
      <c r="V16" s="31"/>
      <c r="W16" s="31">
        <f t="shared" si="6"/>
        <v>13</v>
      </c>
      <c r="X16" s="31">
        <f t="shared" si="7"/>
        <v>10.653067328318258</v>
      </c>
      <c r="Y16" s="31">
        <v>310.19060000000002</v>
      </c>
      <c r="Z16" s="31">
        <v>269.2808</v>
      </c>
      <c r="AA16" s="31">
        <v>226.36760000000001</v>
      </c>
      <c r="AB16" s="31">
        <v>257.30860000000001</v>
      </c>
      <c r="AC16" s="31">
        <v>239.6318</v>
      </c>
      <c r="AD16" s="31">
        <v>183.0086</v>
      </c>
      <c r="AE16" s="31">
        <v>189.28960000000001</v>
      </c>
      <c r="AF16" s="31">
        <v>240.2998</v>
      </c>
      <c r="AG16" s="31">
        <v>226.59880000000001</v>
      </c>
      <c r="AH16" s="31">
        <v>298.38760000000002</v>
      </c>
      <c r="AI16" s="36" t="s">
        <v>159</v>
      </c>
      <c r="AJ16" s="31">
        <f>G16*T16</f>
        <v>635.44797999999901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37" t="s">
        <v>55</v>
      </c>
      <c r="B17" s="37" t="s">
        <v>39</v>
      </c>
      <c r="C17" s="37">
        <v>3570.1779999999999</v>
      </c>
      <c r="D17" s="37">
        <v>4290.8860000000004</v>
      </c>
      <c r="E17" s="37">
        <v>2658.924</v>
      </c>
      <c r="F17" s="37">
        <v>2193.799</v>
      </c>
      <c r="G17" s="38">
        <v>1</v>
      </c>
      <c r="H17" s="37">
        <v>50</v>
      </c>
      <c r="I17" s="37" t="s">
        <v>40</v>
      </c>
      <c r="J17" s="37">
        <v>1238</v>
      </c>
      <c r="K17" s="37">
        <f t="shared" si="2"/>
        <v>1420.924</v>
      </c>
      <c r="L17" s="37">
        <f t="shared" si="3"/>
        <v>2131.5879999999997</v>
      </c>
      <c r="M17" s="40"/>
      <c r="N17" s="41">
        <f>VLOOKUP(A17,[1]Sheet!$A:$M,13,0)</f>
        <v>527.33600000000001</v>
      </c>
      <c r="O17" s="37">
        <v>158</v>
      </c>
      <c r="P17" s="37">
        <v>750</v>
      </c>
      <c r="Q17" s="37">
        <v>394.56380000000001</v>
      </c>
      <c r="R17" s="37">
        <v>500</v>
      </c>
      <c r="S17" s="37">
        <f t="shared" si="4"/>
        <v>426.31759999999997</v>
      </c>
      <c r="T17" s="42">
        <f>8*S17-R17-Q17-F17</f>
        <v>322.17799999999988</v>
      </c>
      <c r="U17" s="42"/>
      <c r="V17" s="37"/>
      <c r="W17" s="37">
        <f t="shared" si="6"/>
        <v>8</v>
      </c>
      <c r="X17" s="37">
        <f t="shared" si="7"/>
        <v>7.24427703665061</v>
      </c>
      <c r="Y17" s="37">
        <v>406.82639999999998</v>
      </c>
      <c r="Z17" s="37">
        <v>486.06279999999998</v>
      </c>
      <c r="AA17" s="37">
        <v>307.608</v>
      </c>
      <c r="AB17" s="37">
        <v>336.9486</v>
      </c>
      <c r="AC17" s="37">
        <v>506.21940000000001</v>
      </c>
      <c r="AD17" s="37">
        <v>258.78960000000001</v>
      </c>
      <c r="AE17" s="37">
        <v>295.37479999999999</v>
      </c>
      <c r="AF17" s="37">
        <v>259.1234</v>
      </c>
      <c r="AG17" s="37">
        <v>411.70480000000009</v>
      </c>
      <c r="AH17" s="37">
        <v>546.6848</v>
      </c>
      <c r="AI17" s="37" t="s">
        <v>56</v>
      </c>
      <c r="AJ17" s="37">
        <f>G17*T17</f>
        <v>322.17799999999988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39</v>
      </c>
      <c r="C18" s="1">
        <v>220.45699999999999</v>
      </c>
      <c r="D18" s="1">
        <v>178.99100000000001</v>
      </c>
      <c r="E18" s="1">
        <v>169.374</v>
      </c>
      <c r="F18" s="1">
        <v>74.224000000000004</v>
      </c>
      <c r="G18" s="7">
        <v>1</v>
      </c>
      <c r="H18" s="1">
        <v>60</v>
      </c>
      <c r="I18" s="1" t="s">
        <v>40</v>
      </c>
      <c r="J18" s="1">
        <v>72.8</v>
      </c>
      <c r="K18" s="1">
        <f t="shared" si="2"/>
        <v>96.573999999999998</v>
      </c>
      <c r="L18" s="1">
        <f t="shared" si="3"/>
        <v>169.374</v>
      </c>
      <c r="M18" s="14"/>
      <c r="N18" s="11">
        <f>VLOOKUP(A18,[1]Sheet!$A:$M,13,0)</f>
        <v>0</v>
      </c>
      <c r="O18" s="1">
        <v>0</v>
      </c>
      <c r="P18" s="1">
        <v>0</v>
      </c>
      <c r="Q18" s="1">
        <v>90.186000000000007</v>
      </c>
      <c r="R18" s="1">
        <v>100</v>
      </c>
      <c r="S18" s="1">
        <f t="shared" si="4"/>
        <v>33.8748</v>
      </c>
      <c r="T18" s="5">
        <f t="shared" si="5"/>
        <v>108.21279999999997</v>
      </c>
      <c r="U18" s="5"/>
      <c r="V18" s="1"/>
      <c r="W18" s="1">
        <f t="shared" si="6"/>
        <v>11</v>
      </c>
      <c r="X18" s="1">
        <f t="shared" si="7"/>
        <v>7.8055073387887166</v>
      </c>
      <c r="Y18" s="1">
        <v>32.2316</v>
      </c>
      <c r="Z18" s="1">
        <v>21.202400000000001</v>
      </c>
      <c r="AA18" s="1">
        <v>21.805199999999999</v>
      </c>
      <c r="AB18" s="1">
        <v>26.8888</v>
      </c>
      <c r="AC18" s="1">
        <v>23.0244</v>
      </c>
      <c r="AD18" s="1">
        <v>28.3368</v>
      </c>
      <c r="AE18" s="1">
        <v>33.311799999999998</v>
      </c>
      <c r="AF18" s="1">
        <v>28.842400000000001</v>
      </c>
      <c r="AG18" s="1">
        <v>28.842600000000001</v>
      </c>
      <c r="AH18" s="1">
        <v>27.014800000000001</v>
      </c>
      <c r="AI18" s="1"/>
      <c r="AJ18" s="1">
        <f>G18*T18</f>
        <v>108.21279999999997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9" t="s">
        <v>58</v>
      </c>
      <c r="B19" s="19" t="s">
        <v>39</v>
      </c>
      <c r="C19" s="19"/>
      <c r="D19" s="19">
        <v>0.875</v>
      </c>
      <c r="E19" s="19"/>
      <c r="F19" s="19"/>
      <c r="G19" s="20">
        <v>0</v>
      </c>
      <c r="H19" s="19" t="e">
        <v>#N/A</v>
      </c>
      <c r="I19" s="19" t="s">
        <v>59</v>
      </c>
      <c r="J19" s="19"/>
      <c r="K19" s="19">
        <f t="shared" si="2"/>
        <v>0</v>
      </c>
      <c r="L19" s="19">
        <f t="shared" si="3"/>
        <v>0</v>
      </c>
      <c r="M19" s="21"/>
      <c r="N19" s="22">
        <f>VLOOKUP(A19,[1]Sheet!$A:$M,13,0)</f>
        <v>0</v>
      </c>
      <c r="O19" s="19">
        <v>0</v>
      </c>
      <c r="P19" s="19">
        <v>0</v>
      </c>
      <c r="Q19" s="19">
        <v>0</v>
      </c>
      <c r="R19" s="19"/>
      <c r="S19" s="19">
        <f t="shared" si="4"/>
        <v>0</v>
      </c>
      <c r="T19" s="23"/>
      <c r="U19" s="23"/>
      <c r="V19" s="19"/>
      <c r="W19" s="19" t="e">
        <f t="shared" si="6"/>
        <v>#DIV/0!</v>
      </c>
      <c r="X19" s="19" t="e">
        <f t="shared" si="7"/>
        <v>#DIV/0!</v>
      </c>
      <c r="Y19" s="19">
        <v>0.17499999999999999</v>
      </c>
      <c r="Z19" s="19">
        <v>0.17499999999999999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/>
      <c r="AJ19" s="19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31" t="s">
        <v>60</v>
      </c>
      <c r="B20" s="31" t="s">
        <v>39</v>
      </c>
      <c r="C20" s="31">
        <v>1134.175</v>
      </c>
      <c r="D20" s="31">
        <v>1382.896</v>
      </c>
      <c r="E20" s="31">
        <v>1002.6950000000001</v>
      </c>
      <c r="F20" s="31">
        <v>105.057</v>
      </c>
      <c r="G20" s="32">
        <v>1</v>
      </c>
      <c r="H20" s="31">
        <v>60</v>
      </c>
      <c r="I20" s="31" t="s">
        <v>40</v>
      </c>
      <c r="J20" s="31">
        <v>317</v>
      </c>
      <c r="K20" s="31">
        <f t="shared" si="2"/>
        <v>685.69500000000005</v>
      </c>
      <c r="L20" s="31">
        <f t="shared" si="3"/>
        <v>433.47300000000007</v>
      </c>
      <c r="M20" s="33"/>
      <c r="N20" s="34">
        <f>VLOOKUP(A20,[1]Sheet!$A:$M,13,0)</f>
        <v>569.22199999999998</v>
      </c>
      <c r="O20" s="31">
        <v>119</v>
      </c>
      <c r="P20" s="31">
        <v>1000</v>
      </c>
      <c r="Q20" s="31">
        <v>320.67539999999991</v>
      </c>
      <c r="R20" s="31">
        <v>400</v>
      </c>
      <c r="S20" s="31">
        <f t="shared" si="4"/>
        <v>86.694600000000008</v>
      </c>
      <c r="T20" s="35">
        <f>13*S20-R20-Q20-F20</f>
        <v>301.2974000000001</v>
      </c>
      <c r="U20" s="35"/>
      <c r="V20" s="31"/>
      <c r="W20" s="31">
        <f t="shared" si="6"/>
        <v>12.999999999999998</v>
      </c>
      <c r="X20" s="31">
        <f t="shared" si="7"/>
        <v>9.5246116828499101</v>
      </c>
      <c r="Y20" s="31">
        <v>90.826800000000006</v>
      </c>
      <c r="Z20" s="31">
        <v>127.571</v>
      </c>
      <c r="AA20" s="31">
        <v>111.1422</v>
      </c>
      <c r="AB20" s="31">
        <v>75.854399999999984</v>
      </c>
      <c r="AC20" s="31">
        <v>193.30420000000001</v>
      </c>
      <c r="AD20" s="31">
        <v>109.4354</v>
      </c>
      <c r="AE20" s="31">
        <v>164.3776</v>
      </c>
      <c r="AF20" s="31">
        <v>40.188400000000001</v>
      </c>
      <c r="AG20" s="31">
        <v>327.24380000000002</v>
      </c>
      <c r="AH20" s="31">
        <v>418.85660000000001</v>
      </c>
      <c r="AI20" s="36" t="s">
        <v>159</v>
      </c>
      <c r="AJ20" s="31">
        <f>G20*T20</f>
        <v>301.2974000000001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4" t="s">
        <v>61</v>
      </c>
      <c r="B21" s="24" t="s">
        <v>39</v>
      </c>
      <c r="C21" s="24"/>
      <c r="D21" s="24"/>
      <c r="E21" s="24"/>
      <c r="F21" s="24"/>
      <c r="G21" s="25">
        <v>0</v>
      </c>
      <c r="H21" s="24">
        <v>60</v>
      </c>
      <c r="I21" s="24" t="s">
        <v>40</v>
      </c>
      <c r="J21" s="24">
        <v>0.85</v>
      </c>
      <c r="K21" s="24">
        <f t="shared" si="2"/>
        <v>-0.85</v>
      </c>
      <c r="L21" s="24">
        <f t="shared" si="3"/>
        <v>0</v>
      </c>
      <c r="M21" s="26"/>
      <c r="N21" s="27">
        <f>VLOOKUP(A21,[1]Sheet!$A:$M,13,0)</f>
        <v>0</v>
      </c>
      <c r="O21" s="24">
        <v>0</v>
      </c>
      <c r="P21" s="24">
        <v>0</v>
      </c>
      <c r="Q21" s="24">
        <v>0</v>
      </c>
      <c r="R21" s="24"/>
      <c r="S21" s="24">
        <f t="shared" si="4"/>
        <v>0</v>
      </c>
      <c r="T21" s="28"/>
      <c r="U21" s="28"/>
      <c r="V21" s="24"/>
      <c r="W21" s="24" t="e">
        <f t="shared" si="6"/>
        <v>#DIV/0!</v>
      </c>
      <c r="X21" s="24" t="e">
        <f t="shared" si="7"/>
        <v>#DIV/0!</v>
      </c>
      <c r="Y21" s="24">
        <v>0</v>
      </c>
      <c r="Z21" s="24">
        <v>0</v>
      </c>
      <c r="AA21" s="24">
        <v>0</v>
      </c>
      <c r="AB21" s="24">
        <v>0</v>
      </c>
      <c r="AC21" s="24">
        <v>0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 t="s">
        <v>62</v>
      </c>
      <c r="AJ21" s="24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31" t="s">
        <v>63</v>
      </c>
      <c r="B22" s="31" t="s">
        <v>39</v>
      </c>
      <c r="C22" s="31">
        <v>4158.2920000000004</v>
      </c>
      <c r="D22" s="31">
        <v>6274.1440000000002</v>
      </c>
      <c r="E22" s="31">
        <v>3339.9070000000002</v>
      </c>
      <c r="F22" s="31">
        <v>2562.4650000000001</v>
      </c>
      <c r="G22" s="32">
        <v>1</v>
      </c>
      <c r="H22" s="31">
        <v>60</v>
      </c>
      <c r="I22" s="31" t="s">
        <v>40</v>
      </c>
      <c r="J22" s="31">
        <v>1085.8</v>
      </c>
      <c r="K22" s="31">
        <f t="shared" si="2"/>
        <v>2254.107</v>
      </c>
      <c r="L22" s="31">
        <f t="shared" si="3"/>
        <v>3082.107</v>
      </c>
      <c r="M22" s="33">
        <v>21.18</v>
      </c>
      <c r="N22" s="34">
        <f>VLOOKUP(A22,[1]Sheet!$A:$M,13,0)</f>
        <v>257.8</v>
      </c>
      <c r="O22" s="31">
        <v>304</v>
      </c>
      <c r="P22" s="31">
        <v>0</v>
      </c>
      <c r="Q22" s="31">
        <v>864.2641599999979</v>
      </c>
      <c r="R22" s="31">
        <v>2200</v>
      </c>
      <c r="S22" s="31">
        <f t="shared" si="4"/>
        <v>616.42139999999995</v>
      </c>
      <c r="T22" s="35">
        <f>13*S22-R22-Q22-F22</f>
        <v>2386.7490400000015</v>
      </c>
      <c r="U22" s="35"/>
      <c r="V22" s="31"/>
      <c r="W22" s="31">
        <f t="shared" si="6"/>
        <v>13</v>
      </c>
      <c r="X22" s="31">
        <f t="shared" si="7"/>
        <v>9.1280561641759981</v>
      </c>
      <c r="Y22" s="31">
        <v>667.84879999999998</v>
      </c>
      <c r="Z22" s="31">
        <v>597.55899999999997</v>
      </c>
      <c r="AA22" s="31">
        <v>539.35579999999993</v>
      </c>
      <c r="AB22" s="31">
        <v>632.56000000000006</v>
      </c>
      <c r="AC22" s="31">
        <v>585.7826</v>
      </c>
      <c r="AD22" s="31">
        <v>445.495</v>
      </c>
      <c r="AE22" s="31">
        <v>478.09980000000002</v>
      </c>
      <c r="AF22" s="31">
        <v>531.83100000000002</v>
      </c>
      <c r="AG22" s="31">
        <v>522.14959999999996</v>
      </c>
      <c r="AH22" s="31">
        <v>640.09120000000007</v>
      </c>
      <c r="AI22" s="36" t="s">
        <v>158</v>
      </c>
      <c r="AJ22" s="31">
        <f>G22*T22</f>
        <v>2386.7490400000015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64</v>
      </c>
      <c r="B23" s="19" t="s">
        <v>39</v>
      </c>
      <c r="C23" s="19"/>
      <c r="D23" s="19">
        <v>2.4990000000000001</v>
      </c>
      <c r="E23" s="30">
        <v>7.5129999999999999</v>
      </c>
      <c r="F23" s="30">
        <v>-7.5129999999999999</v>
      </c>
      <c r="G23" s="20">
        <v>0</v>
      </c>
      <c r="H23" s="19" t="e">
        <v>#N/A</v>
      </c>
      <c r="I23" s="19" t="s">
        <v>59</v>
      </c>
      <c r="J23" s="19">
        <v>7.5</v>
      </c>
      <c r="K23" s="19">
        <f t="shared" si="2"/>
        <v>1.2999999999999901E-2</v>
      </c>
      <c r="L23" s="19">
        <f t="shared" si="3"/>
        <v>7.5129999999999999</v>
      </c>
      <c r="M23" s="21"/>
      <c r="N23" s="22">
        <f>VLOOKUP(A23,[1]Sheet!$A:$M,13,0)</f>
        <v>0</v>
      </c>
      <c r="O23" s="19">
        <v>0</v>
      </c>
      <c r="P23" s="19">
        <v>0</v>
      </c>
      <c r="Q23" s="19">
        <v>0</v>
      </c>
      <c r="R23" s="19"/>
      <c r="S23" s="19">
        <f t="shared" si="4"/>
        <v>1.5025999999999999</v>
      </c>
      <c r="T23" s="23"/>
      <c r="U23" s="23"/>
      <c r="V23" s="19"/>
      <c r="W23" s="19">
        <f t="shared" si="6"/>
        <v>-5</v>
      </c>
      <c r="X23" s="19">
        <f t="shared" si="7"/>
        <v>-5</v>
      </c>
      <c r="Y23" s="19">
        <v>2.0024000000000002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 t="s">
        <v>65</v>
      </c>
      <c r="AJ23" s="19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66</v>
      </c>
      <c r="B24" s="1" t="s">
        <v>39</v>
      </c>
      <c r="C24" s="1">
        <v>782.13300000000004</v>
      </c>
      <c r="D24" s="1">
        <v>810.22900000000004</v>
      </c>
      <c r="E24" s="1">
        <v>510.74599999999998</v>
      </c>
      <c r="F24" s="1">
        <v>365.27699999999999</v>
      </c>
      <c r="G24" s="7">
        <v>1</v>
      </c>
      <c r="H24" s="1">
        <v>60</v>
      </c>
      <c r="I24" s="1" t="s">
        <v>40</v>
      </c>
      <c r="J24" s="1">
        <v>182.8</v>
      </c>
      <c r="K24" s="1">
        <f t="shared" si="2"/>
        <v>327.94599999999997</v>
      </c>
      <c r="L24" s="1">
        <f t="shared" si="3"/>
        <v>447.64599999999996</v>
      </c>
      <c r="M24" s="14"/>
      <c r="N24" s="11">
        <f>VLOOKUP(A24,[1]Sheet!$A:$M,13,0)</f>
        <v>63.1</v>
      </c>
      <c r="O24" s="1">
        <v>91</v>
      </c>
      <c r="P24" s="1">
        <v>0</v>
      </c>
      <c r="Q24" s="1">
        <v>329.63389999999998</v>
      </c>
      <c r="R24" s="1">
        <v>400</v>
      </c>
      <c r="S24" s="1">
        <f t="shared" si="4"/>
        <v>89.529199999999989</v>
      </c>
      <c r="T24" s="5"/>
      <c r="U24" s="5"/>
      <c r="V24" s="1"/>
      <c r="W24" s="1">
        <f t="shared" si="6"/>
        <v>12.229651331632585</v>
      </c>
      <c r="X24" s="1">
        <f t="shared" si="7"/>
        <v>12.229651331632585</v>
      </c>
      <c r="Y24" s="1">
        <v>113.5574</v>
      </c>
      <c r="Z24" s="1">
        <v>89.4208</v>
      </c>
      <c r="AA24" s="1">
        <v>66.097400000000007</v>
      </c>
      <c r="AB24" s="1">
        <v>90.872</v>
      </c>
      <c r="AC24" s="1">
        <v>82.068399999999997</v>
      </c>
      <c r="AD24" s="1">
        <v>102.3034</v>
      </c>
      <c r="AE24" s="1">
        <v>122.9838</v>
      </c>
      <c r="AF24" s="1">
        <v>110.8472</v>
      </c>
      <c r="AG24" s="1">
        <v>104.1044</v>
      </c>
      <c r="AH24" s="1">
        <v>180.18639999999999</v>
      </c>
      <c r="AI24" s="1"/>
      <c r="AJ24" s="1">
        <f>G24*T24</f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31" t="s">
        <v>67</v>
      </c>
      <c r="B25" s="31" t="s">
        <v>39</v>
      </c>
      <c r="C25" s="31">
        <v>909.75199999999995</v>
      </c>
      <c r="D25" s="31">
        <v>1030.4380000000001</v>
      </c>
      <c r="E25" s="31">
        <v>684.99</v>
      </c>
      <c r="F25" s="31">
        <v>535.24300000000005</v>
      </c>
      <c r="G25" s="32">
        <v>1</v>
      </c>
      <c r="H25" s="31">
        <v>60</v>
      </c>
      <c r="I25" s="31" t="s">
        <v>40</v>
      </c>
      <c r="J25" s="31">
        <v>297.25</v>
      </c>
      <c r="K25" s="31">
        <f t="shared" si="2"/>
        <v>387.74</v>
      </c>
      <c r="L25" s="31">
        <f t="shared" si="3"/>
        <v>605.71600000000001</v>
      </c>
      <c r="M25" s="33">
        <v>21.207999999999998</v>
      </c>
      <c r="N25" s="34">
        <f>VLOOKUP(A25,[1]Sheet!$A:$M,13,0)</f>
        <v>79.274000000000001</v>
      </c>
      <c r="O25" s="31">
        <v>103</v>
      </c>
      <c r="P25" s="31">
        <v>0</v>
      </c>
      <c r="Q25" s="31">
        <v>400.91783999999979</v>
      </c>
      <c r="R25" s="31">
        <v>500</v>
      </c>
      <c r="S25" s="31">
        <f t="shared" si="4"/>
        <v>121.14320000000001</v>
      </c>
      <c r="T25" s="35">
        <f>13*S25-R25-Q25-F25</f>
        <v>138.70076000000029</v>
      </c>
      <c r="U25" s="35"/>
      <c r="V25" s="31"/>
      <c r="W25" s="31">
        <f t="shared" si="6"/>
        <v>13</v>
      </c>
      <c r="X25" s="31">
        <f t="shared" si="7"/>
        <v>11.855067721506446</v>
      </c>
      <c r="Y25" s="31">
        <v>147.0256</v>
      </c>
      <c r="Z25" s="31">
        <v>127.66540000000001</v>
      </c>
      <c r="AA25" s="31">
        <v>105.7912</v>
      </c>
      <c r="AB25" s="31">
        <v>118.1002</v>
      </c>
      <c r="AC25" s="31">
        <v>107.9344</v>
      </c>
      <c r="AD25" s="31">
        <v>138.72919999999999</v>
      </c>
      <c r="AE25" s="31">
        <v>160.41220000000001</v>
      </c>
      <c r="AF25" s="31">
        <v>157.11940000000001</v>
      </c>
      <c r="AG25" s="31">
        <v>146.6626</v>
      </c>
      <c r="AH25" s="31">
        <v>220.55019999999999</v>
      </c>
      <c r="AI25" s="36" t="s">
        <v>159</v>
      </c>
      <c r="AJ25" s="31">
        <f>G25*T25</f>
        <v>138.70076000000029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37" t="s">
        <v>68</v>
      </c>
      <c r="B26" s="37" t="s">
        <v>39</v>
      </c>
      <c r="C26" s="37">
        <v>2017.261</v>
      </c>
      <c r="D26" s="37">
        <v>2557.0720000000001</v>
      </c>
      <c r="E26" s="37">
        <v>1500.0440000000001</v>
      </c>
      <c r="F26" s="37">
        <v>887.87699999999995</v>
      </c>
      <c r="G26" s="38">
        <v>1</v>
      </c>
      <c r="H26" s="37">
        <v>60</v>
      </c>
      <c r="I26" s="37" t="s">
        <v>40</v>
      </c>
      <c r="J26" s="37">
        <v>440.75</v>
      </c>
      <c r="K26" s="37">
        <f t="shared" si="2"/>
        <v>1059.2940000000001</v>
      </c>
      <c r="L26" s="37">
        <f t="shared" si="3"/>
        <v>1309.8870000000002</v>
      </c>
      <c r="M26" s="40"/>
      <c r="N26" s="41">
        <f>VLOOKUP(A26,[1]Sheet!$A:$M,13,0)</f>
        <v>190.15700000000001</v>
      </c>
      <c r="O26" s="37">
        <v>205</v>
      </c>
      <c r="P26" s="37">
        <v>0</v>
      </c>
      <c r="Q26" s="37">
        <v>492.88452000000012</v>
      </c>
      <c r="R26" s="37">
        <v>800</v>
      </c>
      <c r="S26" s="37">
        <f t="shared" si="4"/>
        <v>261.97740000000005</v>
      </c>
      <c r="T26" s="42"/>
      <c r="U26" s="42"/>
      <c r="V26" s="37"/>
      <c r="W26" s="37">
        <f t="shared" si="6"/>
        <v>8.3242352966324571</v>
      </c>
      <c r="X26" s="37">
        <f t="shared" si="7"/>
        <v>8.3242352966324571</v>
      </c>
      <c r="Y26" s="37">
        <v>263.37580000000003</v>
      </c>
      <c r="Z26" s="37">
        <v>235.35839999999999</v>
      </c>
      <c r="AA26" s="37">
        <v>237.07159999999999</v>
      </c>
      <c r="AB26" s="37">
        <v>295.91219999999998</v>
      </c>
      <c r="AC26" s="37">
        <v>275.24979999999999</v>
      </c>
      <c r="AD26" s="37">
        <v>174.0822</v>
      </c>
      <c r="AE26" s="37">
        <v>166.07679999999999</v>
      </c>
      <c r="AF26" s="37">
        <v>117.92919999999999</v>
      </c>
      <c r="AG26" s="37">
        <v>106.3882</v>
      </c>
      <c r="AH26" s="37">
        <v>235.61680000000001</v>
      </c>
      <c r="AI26" s="37" t="s">
        <v>56</v>
      </c>
      <c r="AJ26" s="37">
        <f>G26*T26</f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4" t="s">
        <v>69</v>
      </c>
      <c r="B27" s="24" t="s">
        <v>39</v>
      </c>
      <c r="C27" s="24"/>
      <c r="D27" s="24"/>
      <c r="E27" s="24"/>
      <c r="F27" s="24"/>
      <c r="G27" s="25">
        <v>0</v>
      </c>
      <c r="H27" s="24">
        <v>30</v>
      </c>
      <c r="I27" s="24" t="s">
        <v>40</v>
      </c>
      <c r="J27" s="24"/>
      <c r="K27" s="24">
        <f t="shared" si="2"/>
        <v>0</v>
      </c>
      <c r="L27" s="24">
        <f t="shared" si="3"/>
        <v>0</v>
      </c>
      <c r="M27" s="26"/>
      <c r="N27" s="27">
        <f>VLOOKUP(A27,[1]Sheet!$A:$M,13,0)</f>
        <v>0</v>
      </c>
      <c r="O27" s="24">
        <v>0</v>
      </c>
      <c r="P27" s="24">
        <v>0</v>
      </c>
      <c r="Q27" s="24">
        <v>0</v>
      </c>
      <c r="R27" s="24"/>
      <c r="S27" s="24">
        <f t="shared" si="4"/>
        <v>0</v>
      </c>
      <c r="T27" s="28"/>
      <c r="U27" s="28"/>
      <c r="V27" s="24"/>
      <c r="W27" s="24" t="e">
        <f t="shared" si="6"/>
        <v>#DIV/0!</v>
      </c>
      <c r="X27" s="24" t="e">
        <f t="shared" si="7"/>
        <v>#DIV/0!</v>
      </c>
      <c r="Y27" s="24">
        <v>0</v>
      </c>
      <c r="Z27" s="24">
        <v>0</v>
      </c>
      <c r="AA27" s="24">
        <v>0</v>
      </c>
      <c r="AB27" s="24">
        <v>0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 s="24">
        <v>0</v>
      </c>
      <c r="AI27" s="24" t="s">
        <v>62</v>
      </c>
      <c r="AJ27" s="24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4" t="s">
        <v>70</v>
      </c>
      <c r="B28" s="24" t="s">
        <v>39</v>
      </c>
      <c r="C28" s="24"/>
      <c r="D28" s="24"/>
      <c r="E28" s="24"/>
      <c r="F28" s="24"/>
      <c r="G28" s="25">
        <v>0</v>
      </c>
      <c r="H28" s="24">
        <v>30</v>
      </c>
      <c r="I28" s="24" t="s">
        <v>40</v>
      </c>
      <c r="J28" s="24"/>
      <c r="K28" s="24">
        <f t="shared" si="2"/>
        <v>0</v>
      </c>
      <c r="L28" s="24">
        <f t="shared" si="3"/>
        <v>0</v>
      </c>
      <c r="M28" s="26"/>
      <c r="N28" s="27">
        <f>VLOOKUP(A28,[1]Sheet!$A:$M,13,0)</f>
        <v>0</v>
      </c>
      <c r="O28" s="24">
        <v>0</v>
      </c>
      <c r="P28" s="24">
        <v>0</v>
      </c>
      <c r="Q28" s="24">
        <v>0</v>
      </c>
      <c r="R28" s="24"/>
      <c r="S28" s="24">
        <f t="shared" si="4"/>
        <v>0</v>
      </c>
      <c r="T28" s="28"/>
      <c r="U28" s="28"/>
      <c r="V28" s="24"/>
      <c r="W28" s="24" t="e">
        <f t="shared" si="6"/>
        <v>#DIV/0!</v>
      </c>
      <c r="X28" s="24" t="e">
        <f t="shared" si="7"/>
        <v>#DIV/0!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 t="s">
        <v>62</v>
      </c>
      <c r="AJ28" s="24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71</v>
      </c>
      <c r="B29" s="1" t="s">
        <v>39</v>
      </c>
      <c r="C29" s="1">
        <v>1430.4359999999999</v>
      </c>
      <c r="D29" s="1">
        <v>1617.9670000000001</v>
      </c>
      <c r="E29" s="1">
        <v>1138.7550000000001</v>
      </c>
      <c r="F29" s="1">
        <v>635.75699999999995</v>
      </c>
      <c r="G29" s="7">
        <v>1</v>
      </c>
      <c r="H29" s="1">
        <v>30</v>
      </c>
      <c r="I29" s="1" t="s">
        <v>40</v>
      </c>
      <c r="J29" s="1">
        <v>488.3</v>
      </c>
      <c r="K29" s="1">
        <f t="shared" si="2"/>
        <v>650.45500000000015</v>
      </c>
      <c r="L29" s="1">
        <f t="shared" si="3"/>
        <v>932.56200000000013</v>
      </c>
      <c r="M29" s="14"/>
      <c r="N29" s="11">
        <f>VLOOKUP(A29,[1]Sheet!$A:$M,13,0)</f>
        <v>206.19300000000001</v>
      </c>
      <c r="O29" s="1">
        <v>110</v>
      </c>
      <c r="P29" s="1">
        <v>200</v>
      </c>
      <c r="Q29" s="1">
        <v>394.88090000000028</v>
      </c>
      <c r="R29" s="1">
        <v>700</v>
      </c>
      <c r="S29" s="1">
        <f t="shared" si="4"/>
        <v>186.51240000000001</v>
      </c>
      <c r="T29" s="5">
        <f>11*S29-R29-Q29-F29</f>
        <v>320.99850000000004</v>
      </c>
      <c r="U29" s="5"/>
      <c r="V29" s="1"/>
      <c r="W29" s="1">
        <f t="shared" si="6"/>
        <v>11.000000000000002</v>
      </c>
      <c r="X29" s="1">
        <f t="shared" si="7"/>
        <v>9.2789428477677625</v>
      </c>
      <c r="Y29" s="1">
        <v>215.9402</v>
      </c>
      <c r="Z29" s="1">
        <v>184.38579999999999</v>
      </c>
      <c r="AA29" s="1">
        <v>107.52379999999999</v>
      </c>
      <c r="AB29" s="1">
        <v>161.87139999999999</v>
      </c>
      <c r="AC29" s="1">
        <v>188.67859999999999</v>
      </c>
      <c r="AD29" s="1">
        <v>139.1046</v>
      </c>
      <c r="AE29" s="1">
        <v>138.63059999999999</v>
      </c>
      <c r="AF29" s="1">
        <v>125.477</v>
      </c>
      <c r="AG29" s="1">
        <v>164.65979999999999</v>
      </c>
      <c r="AH29" s="1">
        <v>198.98699999999999</v>
      </c>
      <c r="AI29" s="1"/>
      <c r="AJ29" s="1">
        <f>G29*T29</f>
        <v>320.99850000000004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4" t="s">
        <v>72</v>
      </c>
      <c r="B30" s="24" t="s">
        <v>39</v>
      </c>
      <c r="C30" s="24"/>
      <c r="D30" s="24"/>
      <c r="E30" s="24"/>
      <c r="F30" s="24"/>
      <c r="G30" s="25">
        <v>0</v>
      </c>
      <c r="H30" s="24">
        <v>45</v>
      </c>
      <c r="I30" s="24" t="s">
        <v>40</v>
      </c>
      <c r="J30" s="24"/>
      <c r="K30" s="24">
        <f t="shared" si="2"/>
        <v>0</v>
      </c>
      <c r="L30" s="24">
        <f t="shared" si="3"/>
        <v>0</v>
      </c>
      <c r="M30" s="26"/>
      <c r="N30" s="27">
        <f>VLOOKUP(A30,[1]Sheet!$A:$M,13,0)</f>
        <v>0</v>
      </c>
      <c r="O30" s="24">
        <v>0</v>
      </c>
      <c r="P30" s="24">
        <v>0</v>
      </c>
      <c r="Q30" s="24">
        <v>0</v>
      </c>
      <c r="R30" s="24"/>
      <c r="S30" s="24">
        <f t="shared" si="4"/>
        <v>0</v>
      </c>
      <c r="T30" s="28"/>
      <c r="U30" s="28"/>
      <c r="V30" s="24"/>
      <c r="W30" s="24" t="e">
        <f t="shared" si="6"/>
        <v>#DIV/0!</v>
      </c>
      <c r="X30" s="24" t="e">
        <f t="shared" si="7"/>
        <v>#DIV/0!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  <c r="AD30" s="24">
        <v>0</v>
      </c>
      <c r="AE30" s="24">
        <v>0</v>
      </c>
      <c r="AF30" s="24">
        <v>0</v>
      </c>
      <c r="AG30" s="24">
        <v>0</v>
      </c>
      <c r="AH30" s="24">
        <v>0</v>
      </c>
      <c r="AI30" s="24" t="s">
        <v>62</v>
      </c>
      <c r="AJ30" s="24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4" t="s">
        <v>73</v>
      </c>
      <c r="B31" s="24" t="s">
        <v>39</v>
      </c>
      <c r="C31" s="24"/>
      <c r="D31" s="24"/>
      <c r="E31" s="24"/>
      <c r="F31" s="24"/>
      <c r="G31" s="25">
        <v>0</v>
      </c>
      <c r="H31" s="24">
        <v>40</v>
      </c>
      <c r="I31" s="24" t="s">
        <v>40</v>
      </c>
      <c r="J31" s="24"/>
      <c r="K31" s="24">
        <f t="shared" si="2"/>
        <v>0</v>
      </c>
      <c r="L31" s="24">
        <f t="shared" si="3"/>
        <v>0</v>
      </c>
      <c r="M31" s="26"/>
      <c r="N31" s="27">
        <f>VLOOKUP(A31,[1]Sheet!$A:$M,13,0)</f>
        <v>0</v>
      </c>
      <c r="O31" s="24">
        <v>0</v>
      </c>
      <c r="P31" s="24">
        <v>0</v>
      </c>
      <c r="Q31" s="24">
        <v>0</v>
      </c>
      <c r="R31" s="24"/>
      <c r="S31" s="24">
        <f t="shared" si="4"/>
        <v>0</v>
      </c>
      <c r="T31" s="28"/>
      <c r="U31" s="28"/>
      <c r="V31" s="24"/>
      <c r="W31" s="24" t="e">
        <f t="shared" si="6"/>
        <v>#DIV/0!</v>
      </c>
      <c r="X31" s="24" t="e">
        <f t="shared" si="7"/>
        <v>#DIV/0!</v>
      </c>
      <c r="Y31" s="24">
        <v>0</v>
      </c>
      <c r="Z31" s="24">
        <v>0</v>
      </c>
      <c r="AA31" s="24">
        <v>0</v>
      </c>
      <c r="AB31" s="24">
        <v>0</v>
      </c>
      <c r="AC31" s="24">
        <v>0</v>
      </c>
      <c r="AD31" s="24">
        <v>0</v>
      </c>
      <c r="AE31" s="24">
        <v>0</v>
      </c>
      <c r="AF31" s="24">
        <v>0</v>
      </c>
      <c r="AG31" s="24">
        <v>0</v>
      </c>
      <c r="AH31" s="24">
        <v>17.963799999999999</v>
      </c>
      <c r="AI31" s="24" t="s">
        <v>62</v>
      </c>
      <c r="AJ31" s="24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4" t="s">
        <v>74</v>
      </c>
      <c r="B32" s="24" t="s">
        <v>39</v>
      </c>
      <c r="C32" s="24"/>
      <c r="D32" s="24"/>
      <c r="E32" s="24"/>
      <c r="F32" s="24"/>
      <c r="G32" s="25">
        <v>0</v>
      </c>
      <c r="H32" s="24">
        <v>30</v>
      </c>
      <c r="I32" s="24" t="s">
        <v>40</v>
      </c>
      <c r="J32" s="24"/>
      <c r="K32" s="24">
        <f t="shared" si="2"/>
        <v>0</v>
      </c>
      <c r="L32" s="24">
        <f t="shared" si="3"/>
        <v>0</v>
      </c>
      <c r="M32" s="26"/>
      <c r="N32" s="27">
        <f>VLOOKUP(A32,[1]Sheet!$A:$M,13,0)</f>
        <v>0</v>
      </c>
      <c r="O32" s="24">
        <v>0</v>
      </c>
      <c r="P32" s="24">
        <v>0</v>
      </c>
      <c r="Q32" s="24">
        <v>0</v>
      </c>
      <c r="R32" s="24"/>
      <c r="S32" s="24">
        <f t="shared" si="4"/>
        <v>0</v>
      </c>
      <c r="T32" s="28"/>
      <c r="U32" s="28"/>
      <c r="V32" s="24"/>
      <c r="W32" s="24" t="e">
        <f t="shared" si="6"/>
        <v>#DIV/0!</v>
      </c>
      <c r="X32" s="24" t="e">
        <f t="shared" si="7"/>
        <v>#DIV/0!</v>
      </c>
      <c r="Y32" s="24">
        <v>0</v>
      </c>
      <c r="Z32" s="24">
        <v>0</v>
      </c>
      <c r="AA32" s="24">
        <v>0</v>
      </c>
      <c r="AB32" s="24">
        <v>0</v>
      </c>
      <c r="AC32" s="24">
        <v>0</v>
      </c>
      <c r="AD32" s="24">
        <v>0</v>
      </c>
      <c r="AE32" s="24">
        <v>0</v>
      </c>
      <c r="AF32" s="24">
        <v>0</v>
      </c>
      <c r="AG32" s="24">
        <v>0</v>
      </c>
      <c r="AH32" s="24">
        <v>0</v>
      </c>
      <c r="AI32" s="24" t="s">
        <v>62</v>
      </c>
      <c r="AJ32" s="24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4" t="s">
        <v>75</v>
      </c>
      <c r="B33" s="24" t="s">
        <v>39</v>
      </c>
      <c r="C33" s="24"/>
      <c r="D33" s="24"/>
      <c r="E33" s="24"/>
      <c r="F33" s="24"/>
      <c r="G33" s="25">
        <v>0</v>
      </c>
      <c r="H33" s="24">
        <v>50</v>
      </c>
      <c r="I33" s="24" t="s">
        <v>40</v>
      </c>
      <c r="J33" s="24"/>
      <c r="K33" s="24">
        <f t="shared" si="2"/>
        <v>0</v>
      </c>
      <c r="L33" s="24">
        <f t="shared" si="3"/>
        <v>0</v>
      </c>
      <c r="M33" s="26"/>
      <c r="N33" s="27">
        <f>VLOOKUP(A33,[1]Sheet!$A:$M,13,0)</f>
        <v>0</v>
      </c>
      <c r="O33" s="24">
        <v>0</v>
      </c>
      <c r="P33" s="24">
        <v>0</v>
      </c>
      <c r="Q33" s="24">
        <v>0</v>
      </c>
      <c r="R33" s="24"/>
      <c r="S33" s="24">
        <f t="shared" si="4"/>
        <v>0</v>
      </c>
      <c r="T33" s="28"/>
      <c r="U33" s="28"/>
      <c r="V33" s="24"/>
      <c r="W33" s="24" t="e">
        <f t="shared" si="6"/>
        <v>#DIV/0!</v>
      </c>
      <c r="X33" s="24" t="e">
        <f t="shared" si="7"/>
        <v>#DIV/0!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 t="s">
        <v>62</v>
      </c>
      <c r="AJ33" s="24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76</v>
      </c>
      <c r="B34" s="1" t="s">
        <v>39</v>
      </c>
      <c r="C34" s="1">
        <v>10.965</v>
      </c>
      <c r="D34" s="1">
        <v>26.387</v>
      </c>
      <c r="E34" s="1">
        <v>0.505</v>
      </c>
      <c r="F34" s="1">
        <v>21.992000000000001</v>
      </c>
      <c r="G34" s="7">
        <v>1</v>
      </c>
      <c r="H34" s="1">
        <v>50</v>
      </c>
      <c r="I34" s="1" t="s">
        <v>40</v>
      </c>
      <c r="J34" s="1">
        <v>0.8</v>
      </c>
      <c r="K34" s="1">
        <f t="shared" si="2"/>
        <v>-0.29500000000000004</v>
      </c>
      <c r="L34" s="1">
        <f t="shared" si="3"/>
        <v>0.505</v>
      </c>
      <c r="M34" s="14"/>
      <c r="N34" s="11">
        <f>VLOOKUP(A34,[1]Sheet!$A:$M,13,0)</f>
        <v>0</v>
      </c>
      <c r="O34" s="1">
        <v>0</v>
      </c>
      <c r="P34" s="1">
        <v>0</v>
      </c>
      <c r="Q34" s="1">
        <v>0</v>
      </c>
      <c r="R34" s="1"/>
      <c r="S34" s="1">
        <f t="shared" si="4"/>
        <v>0.10100000000000001</v>
      </c>
      <c r="T34" s="5"/>
      <c r="U34" s="5"/>
      <c r="V34" s="1"/>
      <c r="W34" s="1">
        <f t="shared" si="6"/>
        <v>217.74257425742573</v>
      </c>
      <c r="X34" s="1">
        <f t="shared" si="7"/>
        <v>217.74257425742573</v>
      </c>
      <c r="Y34" s="1">
        <v>0.42680000000000001</v>
      </c>
      <c r="Z34" s="1">
        <v>1.7882</v>
      </c>
      <c r="AA34" s="1">
        <v>1.6424000000000001</v>
      </c>
      <c r="AB34" s="1">
        <v>0.1784</v>
      </c>
      <c r="AC34" s="1">
        <v>0.3654</v>
      </c>
      <c r="AD34" s="1">
        <v>-0.188</v>
      </c>
      <c r="AE34" s="1">
        <v>-0.188</v>
      </c>
      <c r="AF34" s="1">
        <v>1.8448</v>
      </c>
      <c r="AG34" s="1">
        <v>2.5668000000000002</v>
      </c>
      <c r="AH34" s="1">
        <v>3.4731999999999998</v>
      </c>
      <c r="AI34" s="29" t="s">
        <v>77</v>
      </c>
      <c r="AJ34" s="1">
        <f>G34*T34</f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37" t="s">
        <v>78</v>
      </c>
      <c r="B35" s="37" t="s">
        <v>44</v>
      </c>
      <c r="C35" s="37">
        <v>2023</v>
      </c>
      <c r="D35" s="37">
        <v>3261</v>
      </c>
      <c r="E35" s="37">
        <v>1836</v>
      </c>
      <c r="F35" s="37">
        <v>1182</v>
      </c>
      <c r="G35" s="38">
        <v>0.4</v>
      </c>
      <c r="H35" s="37">
        <v>45</v>
      </c>
      <c r="I35" s="37" t="s">
        <v>40</v>
      </c>
      <c r="J35" s="37">
        <v>600</v>
      </c>
      <c r="K35" s="37">
        <f t="shared" si="2"/>
        <v>1236</v>
      </c>
      <c r="L35" s="37">
        <f t="shared" si="3"/>
        <v>1566</v>
      </c>
      <c r="M35" s="40"/>
      <c r="N35" s="41">
        <f>VLOOKUP(A35,[1]Sheet!$A:$M,13,0)</f>
        <v>270</v>
      </c>
      <c r="O35" s="37">
        <v>107</v>
      </c>
      <c r="P35" s="37">
        <v>120</v>
      </c>
      <c r="Q35" s="37">
        <v>690.1800000000012</v>
      </c>
      <c r="R35" s="37">
        <v>500</v>
      </c>
      <c r="S35" s="37">
        <f t="shared" si="4"/>
        <v>313.2</v>
      </c>
      <c r="T35" s="42">
        <f>8*S35-R35-Q35-F35</f>
        <v>133.41999999999871</v>
      </c>
      <c r="U35" s="42"/>
      <c r="V35" s="37"/>
      <c r="W35" s="37">
        <f t="shared" si="6"/>
        <v>8</v>
      </c>
      <c r="X35" s="37">
        <f t="shared" si="7"/>
        <v>7.5740102171136696</v>
      </c>
      <c r="Y35" s="37">
        <v>305.60000000000002</v>
      </c>
      <c r="Z35" s="37">
        <v>281.39999999999998</v>
      </c>
      <c r="AA35" s="37">
        <v>267.39999999999998</v>
      </c>
      <c r="AB35" s="37">
        <v>309.39999999999998</v>
      </c>
      <c r="AC35" s="37">
        <v>276.39999999999998</v>
      </c>
      <c r="AD35" s="37">
        <v>154</v>
      </c>
      <c r="AE35" s="37">
        <v>169</v>
      </c>
      <c r="AF35" s="37">
        <v>179</v>
      </c>
      <c r="AG35" s="37">
        <v>165.6</v>
      </c>
      <c r="AH35" s="37">
        <v>252.2</v>
      </c>
      <c r="AI35" s="37" t="s">
        <v>48</v>
      </c>
      <c r="AJ35" s="37">
        <f>G35*T35</f>
        <v>53.367999999999483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79</v>
      </c>
      <c r="B36" s="1" t="s">
        <v>44</v>
      </c>
      <c r="C36" s="1">
        <v>721</v>
      </c>
      <c r="D36" s="1">
        <v>1298.789</v>
      </c>
      <c r="E36" s="1">
        <v>987.78899999999999</v>
      </c>
      <c r="F36" s="1">
        <v>341</v>
      </c>
      <c r="G36" s="7">
        <v>0.45</v>
      </c>
      <c r="H36" s="1">
        <v>50</v>
      </c>
      <c r="I36" s="1" t="s">
        <v>40</v>
      </c>
      <c r="J36" s="1">
        <v>756</v>
      </c>
      <c r="K36" s="1">
        <f t="shared" si="2"/>
        <v>231.78899999999999</v>
      </c>
      <c r="L36" s="1">
        <f t="shared" si="3"/>
        <v>987.78899999999999</v>
      </c>
      <c r="M36" s="14"/>
      <c r="N36" s="11">
        <f>VLOOKUP(A36,[1]Sheet!$A:$M,13,0)</f>
        <v>0</v>
      </c>
      <c r="O36" s="1">
        <v>0</v>
      </c>
      <c r="P36" s="1">
        <v>0</v>
      </c>
      <c r="Q36" s="1">
        <v>703.06240000000003</v>
      </c>
      <c r="R36" s="1">
        <v>1000</v>
      </c>
      <c r="S36" s="1">
        <f t="shared" si="4"/>
        <v>197.55779999999999</v>
      </c>
      <c r="T36" s="5">
        <f t="shared" ref="T34:T38" si="8">11*S36-R36-Q36-F36</f>
        <v>129.07339999999999</v>
      </c>
      <c r="U36" s="5"/>
      <c r="V36" s="1"/>
      <c r="W36" s="1">
        <f t="shared" si="6"/>
        <v>11</v>
      </c>
      <c r="X36" s="1">
        <f t="shared" si="7"/>
        <v>10.346655004256982</v>
      </c>
      <c r="Y36" s="1">
        <v>266.15780000000001</v>
      </c>
      <c r="Z36" s="1">
        <v>118.2</v>
      </c>
      <c r="AA36" s="1">
        <v>153.6</v>
      </c>
      <c r="AB36" s="1">
        <v>143</v>
      </c>
      <c r="AC36" s="1">
        <v>80.2</v>
      </c>
      <c r="AD36" s="1">
        <v>85</v>
      </c>
      <c r="AE36" s="1">
        <v>61</v>
      </c>
      <c r="AF36" s="1">
        <v>59.6</v>
      </c>
      <c r="AG36" s="1">
        <v>52.2</v>
      </c>
      <c r="AH36" s="1">
        <v>46</v>
      </c>
      <c r="AI36" s="1" t="s">
        <v>45</v>
      </c>
      <c r="AJ36" s="1">
        <f>G36*T36</f>
        <v>58.083030000000001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37" t="s">
        <v>80</v>
      </c>
      <c r="B37" s="37" t="s">
        <v>44</v>
      </c>
      <c r="C37" s="37">
        <v>2225</v>
      </c>
      <c r="D37" s="37">
        <v>1804</v>
      </c>
      <c r="E37" s="37">
        <v>1396</v>
      </c>
      <c r="F37" s="37">
        <v>526</v>
      </c>
      <c r="G37" s="38">
        <v>0.4</v>
      </c>
      <c r="H37" s="37">
        <v>45</v>
      </c>
      <c r="I37" s="37" t="s">
        <v>40</v>
      </c>
      <c r="J37" s="37">
        <v>512</v>
      </c>
      <c r="K37" s="37">
        <f t="shared" si="2"/>
        <v>884</v>
      </c>
      <c r="L37" s="37">
        <f t="shared" si="3"/>
        <v>1192</v>
      </c>
      <c r="M37" s="40"/>
      <c r="N37" s="41">
        <f>VLOOKUP(A37,[1]Sheet!$A:$M,13,0)</f>
        <v>204</v>
      </c>
      <c r="O37" s="37">
        <v>125</v>
      </c>
      <c r="P37" s="37">
        <v>120</v>
      </c>
      <c r="Q37" s="37">
        <v>529.8779999999997</v>
      </c>
      <c r="R37" s="37">
        <v>1000</v>
      </c>
      <c r="S37" s="37">
        <f t="shared" si="4"/>
        <v>238.4</v>
      </c>
      <c r="T37" s="42"/>
      <c r="U37" s="42"/>
      <c r="V37" s="37"/>
      <c r="W37" s="37">
        <f t="shared" si="6"/>
        <v>8.6236493288590594</v>
      </c>
      <c r="X37" s="37">
        <f t="shared" si="7"/>
        <v>8.6236493288590594</v>
      </c>
      <c r="Y37" s="37">
        <v>247.2</v>
      </c>
      <c r="Z37" s="37">
        <v>191.90199999999999</v>
      </c>
      <c r="AA37" s="37">
        <v>149.30199999999999</v>
      </c>
      <c r="AB37" s="37">
        <v>248.6</v>
      </c>
      <c r="AC37" s="37">
        <v>251.6</v>
      </c>
      <c r="AD37" s="37">
        <v>132.6</v>
      </c>
      <c r="AE37" s="37">
        <v>144.19999999999999</v>
      </c>
      <c r="AF37" s="37">
        <v>111.8</v>
      </c>
      <c r="AG37" s="37">
        <v>123.2</v>
      </c>
      <c r="AH37" s="37">
        <v>208.8</v>
      </c>
      <c r="AI37" s="37" t="s">
        <v>56</v>
      </c>
      <c r="AJ37" s="37">
        <f>G37*T37</f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81</v>
      </c>
      <c r="B38" s="1" t="s">
        <v>39</v>
      </c>
      <c r="C38" s="1">
        <v>612.22199999999998</v>
      </c>
      <c r="D38" s="1">
        <v>793.25099999999998</v>
      </c>
      <c r="E38" s="1">
        <v>462.76100000000002</v>
      </c>
      <c r="F38" s="1">
        <v>373.798</v>
      </c>
      <c r="G38" s="7">
        <v>1</v>
      </c>
      <c r="H38" s="1">
        <v>45</v>
      </c>
      <c r="I38" s="1" t="s">
        <v>40</v>
      </c>
      <c r="J38" s="1">
        <v>166.2</v>
      </c>
      <c r="K38" s="1">
        <f t="shared" ref="K38:K69" si="9">E38-J38</f>
        <v>296.56100000000004</v>
      </c>
      <c r="L38" s="1">
        <f t="shared" si="3"/>
        <v>393.029</v>
      </c>
      <c r="M38" s="14"/>
      <c r="N38" s="11">
        <f>VLOOKUP(A38,[1]Sheet!$A:$M,13,0)</f>
        <v>69.731999999999999</v>
      </c>
      <c r="O38" s="1">
        <v>0</v>
      </c>
      <c r="P38" s="1">
        <v>40</v>
      </c>
      <c r="Q38" s="1">
        <v>242.9945000000001</v>
      </c>
      <c r="R38" s="1"/>
      <c r="S38" s="1">
        <f t="shared" si="4"/>
        <v>78.605800000000002</v>
      </c>
      <c r="T38" s="5">
        <f t="shared" si="8"/>
        <v>247.87129999999991</v>
      </c>
      <c r="U38" s="5"/>
      <c r="V38" s="1"/>
      <c r="W38" s="1">
        <f t="shared" si="6"/>
        <v>11</v>
      </c>
      <c r="X38" s="1">
        <f t="shared" si="7"/>
        <v>7.8466538092608955</v>
      </c>
      <c r="Y38" s="1">
        <v>76.170599999999993</v>
      </c>
      <c r="Z38" s="1">
        <v>78.04740000000001</v>
      </c>
      <c r="AA38" s="1">
        <v>70.874400000000009</v>
      </c>
      <c r="AB38" s="1">
        <v>77.443799999999996</v>
      </c>
      <c r="AC38" s="1">
        <v>88.753399999999999</v>
      </c>
      <c r="AD38" s="1">
        <v>51.045800000000007</v>
      </c>
      <c r="AE38" s="1">
        <v>46.656399999999998</v>
      </c>
      <c r="AF38" s="1">
        <v>53.281799999999997</v>
      </c>
      <c r="AG38" s="1">
        <v>43.068199999999997</v>
      </c>
      <c r="AH38" s="1">
        <v>60.004199999999997</v>
      </c>
      <c r="AI38" s="1"/>
      <c r="AJ38" s="1">
        <f>G38*T38</f>
        <v>247.87129999999991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4" t="s">
        <v>82</v>
      </c>
      <c r="B39" s="24" t="s">
        <v>44</v>
      </c>
      <c r="C39" s="24"/>
      <c r="D39" s="24"/>
      <c r="E39" s="24"/>
      <c r="F39" s="24"/>
      <c r="G39" s="25">
        <v>0</v>
      </c>
      <c r="H39" s="24">
        <v>45</v>
      </c>
      <c r="I39" s="24" t="s">
        <v>40</v>
      </c>
      <c r="J39" s="24"/>
      <c r="K39" s="24">
        <f t="shared" si="9"/>
        <v>0</v>
      </c>
      <c r="L39" s="24">
        <f t="shared" si="3"/>
        <v>0</v>
      </c>
      <c r="M39" s="26"/>
      <c r="N39" s="27">
        <f>VLOOKUP(A39,[1]Sheet!$A:$M,13,0)</f>
        <v>0</v>
      </c>
      <c r="O39" s="24">
        <v>0</v>
      </c>
      <c r="P39" s="24">
        <v>0</v>
      </c>
      <c r="Q39" s="24">
        <v>0</v>
      </c>
      <c r="R39" s="24"/>
      <c r="S39" s="24">
        <f t="shared" si="4"/>
        <v>0</v>
      </c>
      <c r="T39" s="28"/>
      <c r="U39" s="28"/>
      <c r="V39" s="24"/>
      <c r="W39" s="24" t="e">
        <f t="shared" si="6"/>
        <v>#DIV/0!</v>
      </c>
      <c r="X39" s="24" t="e">
        <f t="shared" si="7"/>
        <v>#DIV/0!</v>
      </c>
      <c r="Y39" s="24">
        <v>0</v>
      </c>
      <c r="Z39" s="24">
        <v>0</v>
      </c>
      <c r="AA39" s="24">
        <v>0</v>
      </c>
      <c r="AB39" s="24">
        <v>0</v>
      </c>
      <c r="AC39" s="24">
        <v>0</v>
      </c>
      <c r="AD39" s="24">
        <v>0</v>
      </c>
      <c r="AE39" s="24">
        <v>0</v>
      </c>
      <c r="AF39" s="24">
        <v>0</v>
      </c>
      <c r="AG39" s="24">
        <v>0</v>
      </c>
      <c r="AH39" s="24">
        <v>0.2</v>
      </c>
      <c r="AI39" s="24" t="s">
        <v>62</v>
      </c>
      <c r="AJ39" s="24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37" t="s">
        <v>83</v>
      </c>
      <c r="B40" s="37" t="s">
        <v>44</v>
      </c>
      <c r="C40" s="37">
        <v>575</v>
      </c>
      <c r="D40" s="37">
        <v>924</v>
      </c>
      <c r="E40" s="37">
        <v>384</v>
      </c>
      <c r="F40" s="37">
        <v>628</v>
      </c>
      <c r="G40" s="38">
        <v>0.35</v>
      </c>
      <c r="H40" s="37">
        <v>40</v>
      </c>
      <c r="I40" s="37" t="s">
        <v>40</v>
      </c>
      <c r="J40" s="37">
        <v>143</v>
      </c>
      <c r="K40" s="37">
        <f t="shared" si="9"/>
        <v>241</v>
      </c>
      <c r="L40" s="37">
        <f t="shared" si="3"/>
        <v>354</v>
      </c>
      <c r="M40" s="40"/>
      <c r="N40" s="41">
        <f>VLOOKUP(A40,[1]Sheet!$A:$M,13,0)</f>
        <v>30</v>
      </c>
      <c r="O40" s="37">
        <v>0</v>
      </c>
      <c r="P40" s="37">
        <v>120</v>
      </c>
      <c r="Q40" s="37">
        <v>36.962000000000053</v>
      </c>
      <c r="R40" s="37"/>
      <c r="S40" s="37">
        <f t="shared" si="4"/>
        <v>70.8</v>
      </c>
      <c r="T40" s="42"/>
      <c r="U40" s="42"/>
      <c r="V40" s="37"/>
      <c r="W40" s="37">
        <f t="shared" si="6"/>
        <v>9.3921186440677982</v>
      </c>
      <c r="X40" s="37">
        <f t="shared" si="7"/>
        <v>9.3921186440677982</v>
      </c>
      <c r="Y40" s="37">
        <v>79.599999999999994</v>
      </c>
      <c r="Z40" s="37">
        <v>87.8</v>
      </c>
      <c r="AA40" s="37">
        <v>64.356200000000001</v>
      </c>
      <c r="AB40" s="37">
        <v>72.156199999999998</v>
      </c>
      <c r="AC40" s="37">
        <v>90.8</v>
      </c>
      <c r="AD40" s="37">
        <v>68.599999999999994</v>
      </c>
      <c r="AE40" s="37">
        <v>53.6</v>
      </c>
      <c r="AF40" s="37">
        <v>3.6</v>
      </c>
      <c r="AG40" s="37">
        <v>21</v>
      </c>
      <c r="AH40" s="37">
        <v>101.4</v>
      </c>
      <c r="AI40" s="37" t="s">
        <v>56</v>
      </c>
      <c r="AJ40" s="37">
        <f>G40*T40</f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84</v>
      </c>
      <c r="B41" s="1" t="s">
        <v>39</v>
      </c>
      <c r="C41" s="1">
        <v>32.200000000000003</v>
      </c>
      <c r="D41" s="1">
        <v>72.801000000000002</v>
      </c>
      <c r="E41" s="1">
        <v>15.836</v>
      </c>
      <c r="F41" s="1">
        <v>61.935000000000002</v>
      </c>
      <c r="G41" s="7">
        <v>1</v>
      </c>
      <c r="H41" s="1">
        <v>40</v>
      </c>
      <c r="I41" s="1" t="s">
        <v>40</v>
      </c>
      <c r="J41" s="1">
        <v>8.3000000000000007</v>
      </c>
      <c r="K41" s="1">
        <f t="shared" si="9"/>
        <v>7.5359999999999996</v>
      </c>
      <c r="L41" s="1">
        <f t="shared" si="3"/>
        <v>15.836</v>
      </c>
      <c r="M41" s="14"/>
      <c r="N41" s="11">
        <f>VLOOKUP(A41,[1]Sheet!$A:$M,13,0)</f>
        <v>0</v>
      </c>
      <c r="O41" s="1">
        <v>0</v>
      </c>
      <c r="P41" s="1">
        <v>0</v>
      </c>
      <c r="Q41" s="1">
        <v>0</v>
      </c>
      <c r="R41" s="1"/>
      <c r="S41" s="1">
        <f t="shared" si="4"/>
        <v>3.1672000000000002</v>
      </c>
      <c r="T41" s="5"/>
      <c r="U41" s="5"/>
      <c r="V41" s="1"/>
      <c r="W41" s="1">
        <f t="shared" si="6"/>
        <v>19.555127557464004</v>
      </c>
      <c r="X41" s="1">
        <f t="shared" si="7"/>
        <v>19.555127557464004</v>
      </c>
      <c r="Y41" s="1">
        <v>4.1744000000000003</v>
      </c>
      <c r="Z41" s="1">
        <v>6.032</v>
      </c>
      <c r="AA41" s="1">
        <v>3.8774000000000002</v>
      </c>
      <c r="AB41" s="1">
        <v>3.4369999999999998</v>
      </c>
      <c r="AC41" s="1">
        <v>4.8746</v>
      </c>
      <c r="AD41" s="1">
        <v>4.0362</v>
      </c>
      <c r="AE41" s="1">
        <v>2.5950000000000002</v>
      </c>
      <c r="AF41" s="1">
        <v>-0.2356</v>
      </c>
      <c r="AG41" s="1">
        <v>1.6168</v>
      </c>
      <c r="AH41" s="1">
        <v>10.706200000000001</v>
      </c>
      <c r="AI41" s="44" t="s">
        <v>151</v>
      </c>
      <c r="AJ41" s="1">
        <f>G41*T41</f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85</v>
      </c>
      <c r="B42" s="1" t="s">
        <v>44</v>
      </c>
      <c r="C42" s="1">
        <v>455</v>
      </c>
      <c r="D42" s="1">
        <v>541</v>
      </c>
      <c r="E42" s="1">
        <v>268</v>
      </c>
      <c r="F42" s="1">
        <v>288</v>
      </c>
      <c r="G42" s="7">
        <v>0.4</v>
      </c>
      <c r="H42" s="1">
        <v>40</v>
      </c>
      <c r="I42" s="1" t="s">
        <v>40</v>
      </c>
      <c r="J42" s="1">
        <v>105</v>
      </c>
      <c r="K42" s="1">
        <f t="shared" si="9"/>
        <v>163</v>
      </c>
      <c r="L42" s="1">
        <f t="shared" si="3"/>
        <v>214</v>
      </c>
      <c r="M42" s="14"/>
      <c r="N42" s="11">
        <f>VLOOKUP(A42,[1]Sheet!$A:$M,13,0)</f>
        <v>54</v>
      </c>
      <c r="O42" s="1">
        <v>129</v>
      </c>
      <c r="P42" s="1">
        <v>0</v>
      </c>
      <c r="Q42" s="1">
        <v>0</v>
      </c>
      <c r="R42" s="1"/>
      <c r="S42" s="1">
        <f t="shared" si="4"/>
        <v>42.8</v>
      </c>
      <c r="T42" s="5">
        <f t="shared" ref="T40:T48" si="10">11*S42-R42-Q42-F42</f>
        <v>182.79999999999995</v>
      </c>
      <c r="U42" s="5"/>
      <c r="V42" s="1"/>
      <c r="W42" s="1">
        <f t="shared" si="6"/>
        <v>11</v>
      </c>
      <c r="X42" s="1">
        <f t="shared" si="7"/>
        <v>6.7289719626168232</v>
      </c>
      <c r="Y42" s="1">
        <v>41.2</v>
      </c>
      <c r="Z42" s="1">
        <v>57.6</v>
      </c>
      <c r="AA42" s="1">
        <v>46.8</v>
      </c>
      <c r="AB42" s="1">
        <v>56</v>
      </c>
      <c r="AC42" s="1">
        <v>48</v>
      </c>
      <c r="AD42" s="1">
        <v>47.4</v>
      </c>
      <c r="AE42" s="1">
        <v>49.8</v>
      </c>
      <c r="AF42" s="1">
        <v>58.6</v>
      </c>
      <c r="AG42" s="1">
        <v>55.4</v>
      </c>
      <c r="AH42" s="1">
        <v>72.2</v>
      </c>
      <c r="AI42" s="1"/>
      <c r="AJ42" s="1">
        <f>G42*T42</f>
        <v>73.11999999999999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86</v>
      </c>
      <c r="B43" s="1" t="s">
        <v>44</v>
      </c>
      <c r="C43" s="1">
        <v>689</v>
      </c>
      <c r="D43" s="1">
        <v>706</v>
      </c>
      <c r="E43" s="1">
        <v>530</v>
      </c>
      <c r="F43" s="1">
        <v>272</v>
      </c>
      <c r="G43" s="7">
        <v>0.4</v>
      </c>
      <c r="H43" s="1">
        <v>45</v>
      </c>
      <c r="I43" s="1" t="s">
        <v>40</v>
      </c>
      <c r="J43" s="1">
        <v>180</v>
      </c>
      <c r="K43" s="1">
        <f t="shared" si="9"/>
        <v>350</v>
      </c>
      <c r="L43" s="1">
        <f t="shared" si="3"/>
        <v>470</v>
      </c>
      <c r="M43" s="14"/>
      <c r="N43" s="11">
        <f>VLOOKUP(A43,[1]Sheet!$A:$M,13,0)</f>
        <v>60</v>
      </c>
      <c r="O43" s="1">
        <v>136</v>
      </c>
      <c r="P43" s="1">
        <v>0</v>
      </c>
      <c r="Q43" s="1">
        <v>243.04000000000019</v>
      </c>
      <c r="R43" s="1">
        <v>250</v>
      </c>
      <c r="S43" s="1">
        <f t="shared" si="4"/>
        <v>94</v>
      </c>
      <c r="T43" s="5">
        <f t="shared" si="10"/>
        <v>268.95999999999981</v>
      </c>
      <c r="U43" s="5"/>
      <c r="V43" s="1"/>
      <c r="W43" s="1">
        <f t="shared" si="6"/>
        <v>11</v>
      </c>
      <c r="X43" s="1">
        <f t="shared" si="7"/>
        <v>8.1387234042553214</v>
      </c>
      <c r="Y43" s="1">
        <v>96.2</v>
      </c>
      <c r="Z43" s="1">
        <v>82.6</v>
      </c>
      <c r="AA43" s="1">
        <v>73.599999999999994</v>
      </c>
      <c r="AB43" s="1">
        <v>84.6</v>
      </c>
      <c r="AC43" s="1">
        <v>71.8</v>
      </c>
      <c r="AD43" s="1">
        <v>72.400000000000006</v>
      </c>
      <c r="AE43" s="1">
        <v>78.599999999999994</v>
      </c>
      <c r="AF43" s="1">
        <v>92.8</v>
      </c>
      <c r="AG43" s="1">
        <v>80.400000000000006</v>
      </c>
      <c r="AH43" s="1">
        <v>107.4</v>
      </c>
      <c r="AI43" s="1" t="s">
        <v>45</v>
      </c>
      <c r="AJ43" s="1">
        <f>G43*T43</f>
        <v>107.58399999999993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87</v>
      </c>
      <c r="B44" s="1" t="s">
        <v>39</v>
      </c>
      <c r="C44" s="1">
        <v>77.201999999999998</v>
      </c>
      <c r="D44" s="1">
        <v>113.991</v>
      </c>
      <c r="E44" s="1">
        <v>44.180999999999997</v>
      </c>
      <c r="F44" s="1">
        <v>86.468999999999994</v>
      </c>
      <c r="G44" s="7">
        <v>1</v>
      </c>
      <c r="H44" s="1">
        <v>40</v>
      </c>
      <c r="I44" s="1" t="s">
        <v>40</v>
      </c>
      <c r="J44" s="1">
        <v>27.3</v>
      </c>
      <c r="K44" s="1">
        <f t="shared" si="9"/>
        <v>16.880999999999997</v>
      </c>
      <c r="L44" s="1">
        <f t="shared" si="3"/>
        <v>44.180999999999997</v>
      </c>
      <c r="M44" s="14"/>
      <c r="N44" s="11">
        <f>VLOOKUP(A44,[1]Sheet!$A:$M,13,0)</f>
        <v>0</v>
      </c>
      <c r="O44" s="1">
        <v>0</v>
      </c>
      <c r="P44" s="1">
        <v>0</v>
      </c>
      <c r="Q44" s="1">
        <v>9.4596000000000018</v>
      </c>
      <c r="R44" s="1"/>
      <c r="S44" s="1">
        <f t="shared" si="4"/>
        <v>8.8361999999999998</v>
      </c>
      <c r="T44" s="5"/>
      <c r="U44" s="5"/>
      <c r="V44" s="1"/>
      <c r="W44" s="1">
        <f t="shared" si="6"/>
        <v>10.856318326882596</v>
      </c>
      <c r="X44" s="1">
        <f t="shared" si="7"/>
        <v>10.856318326882596</v>
      </c>
      <c r="Y44" s="1">
        <v>10.139200000000001</v>
      </c>
      <c r="Z44" s="1">
        <v>11.1744</v>
      </c>
      <c r="AA44" s="1">
        <v>10.152799999999999</v>
      </c>
      <c r="AB44" s="1">
        <v>9.9833999999999996</v>
      </c>
      <c r="AC44" s="1">
        <v>10.1488</v>
      </c>
      <c r="AD44" s="1">
        <v>12.422599999999999</v>
      </c>
      <c r="AE44" s="1">
        <v>12.9688</v>
      </c>
      <c r="AF44" s="1">
        <v>16.801600000000001</v>
      </c>
      <c r="AG44" s="1">
        <v>17.5168</v>
      </c>
      <c r="AH44" s="1">
        <v>12.3604</v>
      </c>
      <c r="AI44" s="1"/>
      <c r="AJ44" s="1">
        <f>G44*T44</f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37" t="s">
        <v>88</v>
      </c>
      <c r="B45" s="37" t="s">
        <v>44</v>
      </c>
      <c r="C45" s="37">
        <v>1070</v>
      </c>
      <c r="D45" s="37">
        <v>1158</v>
      </c>
      <c r="E45" s="37">
        <v>536</v>
      </c>
      <c r="F45" s="37">
        <v>788</v>
      </c>
      <c r="G45" s="38">
        <v>0.35</v>
      </c>
      <c r="H45" s="37">
        <v>40</v>
      </c>
      <c r="I45" s="37" t="s">
        <v>40</v>
      </c>
      <c r="J45" s="37">
        <v>194</v>
      </c>
      <c r="K45" s="37">
        <f t="shared" si="9"/>
        <v>342</v>
      </c>
      <c r="L45" s="37">
        <f t="shared" si="3"/>
        <v>536</v>
      </c>
      <c r="M45" s="40"/>
      <c r="N45" s="41">
        <f>VLOOKUP(A45,[1]Sheet!$A:$M,13,0)</f>
        <v>0</v>
      </c>
      <c r="O45" s="37">
        <v>0</v>
      </c>
      <c r="P45" s="37">
        <v>90</v>
      </c>
      <c r="Q45" s="37">
        <v>167.2</v>
      </c>
      <c r="R45" s="37"/>
      <c r="S45" s="37">
        <f t="shared" si="4"/>
        <v>107.2</v>
      </c>
      <c r="T45" s="42"/>
      <c r="U45" s="42"/>
      <c r="V45" s="37"/>
      <c r="W45" s="37">
        <f t="shared" si="6"/>
        <v>8.91044776119403</v>
      </c>
      <c r="X45" s="37">
        <f t="shared" si="7"/>
        <v>8.91044776119403</v>
      </c>
      <c r="Y45" s="37">
        <v>111.6</v>
      </c>
      <c r="Z45" s="37">
        <v>120</v>
      </c>
      <c r="AA45" s="37">
        <v>100.74420000000001</v>
      </c>
      <c r="AB45" s="37">
        <v>128.54419999999999</v>
      </c>
      <c r="AC45" s="37">
        <v>122</v>
      </c>
      <c r="AD45" s="37">
        <v>104.6</v>
      </c>
      <c r="AE45" s="37">
        <v>110</v>
      </c>
      <c r="AF45" s="37">
        <v>120.6</v>
      </c>
      <c r="AG45" s="37">
        <v>115.2</v>
      </c>
      <c r="AH45" s="37">
        <v>110.6</v>
      </c>
      <c r="AI45" s="37" t="s">
        <v>48</v>
      </c>
      <c r="AJ45" s="37">
        <f>G45*T45</f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89</v>
      </c>
      <c r="B46" s="1" t="s">
        <v>44</v>
      </c>
      <c r="C46" s="1">
        <v>12</v>
      </c>
      <c r="D46" s="1">
        <v>613</v>
      </c>
      <c r="E46" s="1">
        <v>145</v>
      </c>
      <c r="F46" s="1">
        <v>461</v>
      </c>
      <c r="G46" s="7">
        <v>0.4</v>
      </c>
      <c r="H46" s="1">
        <v>40</v>
      </c>
      <c r="I46" s="1" t="s">
        <v>40</v>
      </c>
      <c r="J46" s="1">
        <v>21</v>
      </c>
      <c r="K46" s="1">
        <f t="shared" si="9"/>
        <v>124</v>
      </c>
      <c r="L46" s="1">
        <f t="shared" si="3"/>
        <v>145</v>
      </c>
      <c r="M46" s="14"/>
      <c r="N46" s="11">
        <f>VLOOKUP(A46,[1]Sheet!$A:$M,13,0)</f>
        <v>0</v>
      </c>
      <c r="O46" s="1">
        <v>0</v>
      </c>
      <c r="P46" s="1">
        <v>0</v>
      </c>
      <c r="Q46" s="1">
        <v>0</v>
      </c>
      <c r="R46" s="1"/>
      <c r="S46" s="1">
        <f t="shared" si="4"/>
        <v>29</v>
      </c>
      <c r="T46" s="5"/>
      <c r="U46" s="5"/>
      <c r="V46" s="1"/>
      <c r="W46" s="1">
        <f t="shared" si="6"/>
        <v>15.896551724137931</v>
      </c>
      <c r="X46" s="1">
        <f t="shared" si="7"/>
        <v>15.896551724137931</v>
      </c>
      <c r="Y46" s="1">
        <v>19.2</v>
      </c>
      <c r="Z46" s="1">
        <v>56</v>
      </c>
      <c r="AA46" s="1">
        <v>57.8</v>
      </c>
      <c r="AB46" s="1">
        <v>3.2</v>
      </c>
      <c r="AC46" s="1">
        <v>1</v>
      </c>
      <c r="AD46" s="1">
        <v>2.8</v>
      </c>
      <c r="AE46" s="1">
        <v>8.1999999999999993</v>
      </c>
      <c r="AF46" s="1">
        <v>60.6</v>
      </c>
      <c r="AG46" s="1">
        <v>52.6</v>
      </c>
      <c r="AH46" s="1">
        <v>12.2</v>
      </c>
      <c r="AI46" s="1" t="s">
        <v>45</v>
      </c>
      <c r="AJ46" s="1">
        <f>G46*T46</f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90</v>
      </c>
      <c r="B47" s="1" t="s">
        <v>39</v>
      </c>
      <c r="C47" s="1">
        <v>341.82</v>
      </c>
      <c r="D47" s="1">
        <v>249.227</v>
      </c>
      <c r="E47" s="1">
        <v>176.24199999999999</v>
      </c>
      <c r="F47" s="1">
        <v>121.026</v>
      </c>
      <c r="G47" s="7">
        <v>1</v>
      </c>
      <c r="H47" s="1">
        <v>50</v>
      </c>
      <c r="I47" s="1" t="s">
        <v>40</v>
      </c>
      <c r="J47" s="1">
        <v>79.7</v>
      </c>
      <c r="K47" s="1">
        <f t="shared" si="9"/>
        <v>96.541999999999987</v>
      </c>
      <c r="L47" s="1">
        <f t="shared" si="3"/>
        <v>143.797</v>
      </c>
      <c r="M47" s="14">
        <v>10.815</v>
      </c>
      <c r="N47" s="11">
        <f>VLOOKUP(A47,[1]Sheet!$A:$M,13,0)</f>
        <v>32.445</v>
      </c>
      <c r="O47" s="1">
        <v>0</v>
      </c>
      <c r="P47" s="1">
        <v>20</v>
      </c>
      <c r="Q47" s="1">
        <v>122.6472</v>
      </c>
      <c r="R47" s="1"/>
      <c r="S47" s="1">
        <f t="shared" si="4"/>
        <v>28.759399999999999</v>
      </c>
      <c r="T47" s="5">
        <f t="shared" si="10"/>
        <v>72.680199999999971</v>
      </c>
      <c r="U47" s="5"/>
      <c r="V47" s="1"/>
      <c r="W47" s="1">
        <f t="shared" si="6"/>
        <v>10.999999999999998</v>
      </c>
      <c r="X47" s="1">
        <f t="shared" si="7"/>
        <v>8.4728193216826497</v>
      </c>
      <c r="Y47" s="1">
        <v>26.325199999999999</v>
      </c>
      <c r="Z47" s="1">
        <v>23.071000000000002</v>
      </c>
      <c r="AA47" s="1">
        <v>19.654</v>
      </c>
      <c r="AB47" s="1">
        <v>37.420200000000001</v>
      </c>
      <c r="AC47" s="1">
        <v>33.238399999999999</v>
      </c>
      <c r="AD47" s="1">
        <v>19.646000000000001</v>
      </c>
      <c r="AE47" s="1">
        <v>17.57</v>
      </c>
      <c r="AF47" s="1">
        <v>25.666399999999999</v>
      </c>
      <c r="AG47" s="1">
        <v>24.833200000000001</v>
      </c>
      <c r="AH47" s="1">
        <v>27.833600000000001</v>
      </c>
      <c r="AI47" s="1"/>
      <c r="AJ47" s="1">
        <f>G47*T47</f>
        <v>72.680199999999971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31" t="s">
        <v>91</v>
      </c>
      <c r="B48" s="31" t="s">
        <v>39</v>
      </c>
      <c r="C48" s="31">
        <v>1181.913</v>
      </c>
      <c r="D48" s="31">
        <v>1023.595</v>
      </c>
      <c r="E48" s="31">
        <v>902.43799999999999</v>
      </c>
      <c r="F48" s="31">
        <v>359.79700000000003</v>
      </c>
      <c r="G48" s="32">
        <v>1</v>
      </c>
      <c r="H48" s="31">
        <v>50</v>
      </c>
      <c r="I48" s="31" t="s">
        <v>40</v>
      </c>
      <c r="J48" s="31">
        <v>353.3</v>
      </c>
      <c r="K48" s="31">
        <f t="shared" si="9"/>
        <v>549.13799999999992</v>
      </c>
      <c r="L48" s="31">
        <f t="shared" si="3"/>
        <v>838.34500000000003</v>
      </c>
      <c r="M48" s="33">
        <v>10.566000000000001</v>
      </c>
      <c r="N48" s="34">
        <f>VLOOKUP(A48,[1]Sheet!$A:$M,13,0)</f>
        <v>64.093000000000004</v>
      </c>
      <c r="O48" s="31">
        <v>0</v>
      </c>
      <c r="P48" s="31">
        <v>0</v>
      </c>
      <c r="Q48" s="31">
        <v>433.93619999999987</v>
      </c>
      <c r="R48" s="31">
        <v>900</v>
      </c>
      <c r="S48" s="31">
        <f t="shared" si="4"/>
        <v>167.66900000000001</v>
      </c>
      <c r="T48" s="35">
        <f>13*S48-R48-Q48-F48</f>
        <v>485.96380000000022</v>
      </c>
      <c r="U48" s="35"/>
      <c r="V48" s="31"/>
      <c r="W48" s="31">
        <f t="shared" si="6"/>
        <v>13</v>
      </c>
      <c r="X48" s="31">
        <f t="shared" si="7"/>
        <v>10.101647889591993</v>
      </c>
      <c r="Y48" s="31">
        <v>175.20400000000001</v>
      </c>
      <c r="Z48" s="31">
        <v>117.9188</v>
      </c>
      <c r="AA48" s="31">
        <v>104.6322</v>
      </c>
      <c r="AB48" s="31">
        <v>143.947</v>
      </c>
      <c r="AC48" s="31">
        <v>140.43039999999999</v>
      </c>
      <c r="AD48" s="31">
        <v>107.2296</v>
      </c>
      <c r="AE48" s="31">
        <v>108.3582</v>
      </c>
      <c r="AF48" s="31">
        <v>119.6906</v>
      </c>
      <c r="AG48" s="31">
        <v>111.6532</v>
      </c>
      <c r="AH48" s="31">
        <v>116.15519999999999</v>
      </c>
      <c r="AI48" s="36" t="s">
        <v>159</v>
      </c>
      <c r="AJ48" s="31">
        <f>G48*T48</f>
        <v>485.96380000000022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24" t="s">
        <v>92</v>
      </c>
      <c r="B49" s="24" t="s">
        <v>39</v>
      </c>
      <c r="C49" s="24"/>
      <c r="D49" s="24"/>
      <c r="E49" s="24"/>
      <c r="F49" s="24"/>
      <c r="G49" s="25">
        <v>0</v>
      </c>
      <c r="H49" s="24">
        <v>40</v>
      </c>
      <c r="I49" s="24" t="s">
        <v>40</v>
      </c>
      <c r="J49" s="24"/>
      <c r="K49" s="24">
        <f t="shared" si="9"/>
        <v>0</v>
      </c>
      <c r="L49" s="24">
        <f t="shared" si="3"/>
        <v>0</v>
      </c>
      <c r="M49" s="26"/>
      <c r="N49" s="27">
        <f>VLOOKUP(A49,[1]Sheet!$A:$M,13,0)</f>
        <v>0</v>
      </c>
      <c r="O49" s="24">
        <v>0</v>
      </c>
      <c r="P49" s="24">
        <v>0</v>
      </c>
      <c r="Q49" s="24">
        <v>0</v>
      </c>
      <c r="R49" s="24"/>
      <c r="S49" s="24">
        <f t="shared" si="4"/>
        <v>0</v>
      </c>
      <c r="T49" s="28"/>
      <c r="U49" s="28"/>
      <c r="V49" s="24"/>
      <c r="W49" s="24" t="e">
        <f t="shared" si="6"/>
        <v>#DIV/0!</v>
      </c>
      <c r="X49" s="24" t="e">
        <f t="shared" si="7"/>
        <v>#DIV/0!</v>
      </c>
      <c r="Y49" s="24">
        <v>0</v>
      </c>
      <c r="Z49" s="24">
        <v>0</v>
      </c>
      <c r="AA49" s="24">
        <v>0</v>
      </c>
      <c r="AB49" s="24">
        <v>0</v>
      </c>
      <c r="AC49" s="24">
        <v>0</v>
      </c>
      <c r="AD49" s="24">
        <v>0</v>
      </c>
      <c r="AE49" s="24">
        <v>0</v>
      </c>
      <c r="AF49" s="24">
        <v>0</v>
      </c>
      <c r="AG49" s="24">
        <v>0</v>
      </c>
      <c r="AH49" s="24">
        <v>0</v>
      </c>
      <c r="AI49" s="24" t="s">
        <v>62</v>
      </c>
      <c r="AJ49" s="24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9" t="s">
        <v>93</v>
      </c>
      <c r="B50" s="19" t="s">
        <v>44</v>
      </c>
      <c r="C50" s="19"/>
      <c r="D50" s="19">
        <v>6</v>
      </c>
      <c r="E50" s="19"/>
      <c r="F50" s="19"/>
      <c r="G50" s="20">
        <v>0</v>
      </c>
      <c r="H50" s="19" t="e">
        <v>#N/A</v>
      </c>
      <c r="I50" s="19" t="s">
        <v>59</v>
      </c>
      <c r="J50" s="19"/>
      <c r="K50" s="19">
        <f t="shared" si="9"/>
        <v>0</v>
      </c>
      <c r="L50" s="19">
        <f t="shared" si="3"/>
        <v>0</v>
      </c>
      <c r="M50" s="21"/>
      <c r="N50" s="22">
        <f>VLOOKUP(A50,[1]Sheet!$A:$M,13,0)</f>
        <v>0</v>
      </c>
      <c r="O50" s="19">
        <v>0</v>
      </c>
      <c r="P50" s="19">
        <v>0</v>
      </c>
      <c r="Q50" s="19">
        <v>0</v>
      </c>
      <c r="R50" s="19"/>
      <c r="S50" s="19">
        <f t="shared" si="4"/>
        <v>0</v>
      </c>
      <c r="T50" s="23"/>
      <c r="U50" s="23"/>
      <c r="V50" s="19"/>
      <c r="W50" s="19" t="e">
        <f t="shared" si="6"/>
        <v>#DIV/0!</v>
      </c>
      <c r="X50" s="19" t="e">
        <f t="shared" si="7"/>
        <v>#DIV/0!</v>
      </c>
      <c r="Y50" s="19">
        <v>1.2</v>
      </c>
      <c r="Z50" s="19">
        <v>1.2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 t="s">
        <v>94</v>
      </c>
      <c r="AJ50" s="19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95</v>
      </c>
      <c r="B51" s="1" t="s">
        <v>44</v>
      </c>
      <c r="C51" s="1">
        <v>241</v>
      </c>
      <c r="D51" s="1">
        <v>375</v>
      </c>
      <c r="E51" s="1">
        <v>161</v>
      </c>
      <c r="F51" s="1">
        <v>271</v>
      </c>
      <c r="G51" s="7">
        <v>0.45</v>
      </c>
      <c r="H51" s="1">
        <v>50</v>
      </c>
      <c r="I51" s="1" t="s">
        <v>40</v>
      </c>
      <c r="J51" s="1">
        <v>61</v>
      </c>
      <c r="K51" s="1">
        <f t="shared" si="9"/>
        <v>100</v>
      </c>
      <c r="L51" s="1">
        <f t="shared" si="3"/>
        <v>161</v>
      </c>
      <c r="M51" s="14"/>
      <c r="N51" s="11">
        <f>VLOOKUP(A51,[1]Sheet!$A:$M,13,0)</f>
        <v>0</v>
      </c>
      <c r="O51" s="1">
        <v>0</v>
      </c>
      <c r="P51" s="1">
        <v>0</v>
      </c>
      <c r="Q51" s="1">
        <v>112.24</v>
      </c>
      <c r="R51" s="1"/>
      <c r="S51" s="1">
        <f t="shared" si="4"/>
        <v>32.200000000000003</v>
      </c>
      <c r="T51" s="5"/>
      <c r="U51" s="5"/>
      <c r="V51" s="1"/>
      <c r="W51" s="1">
        <f t="shared" si="6"/>
        <v>11.901863354037266</v>
      </c>
      <c r="X51" s="1">
        <f t="shared" si="7"/>
        <v>11.901863354037266</v>
      </c>
      <c r="Y51" s="1">
        <v>38.4</v>
      </c>
      <c r="Z51" s="1">
        <v>40.799999999999997</v>
      </c>
      <c r="AA51" s="1">
        <v>28.6</v>
      </c>
      <c r="AB51" s="1">
        <v>32.200000000000003</v>
      </c>
      <c r="AC51" s="1">
        <v>31.6</v>
      </c>
      <c r="AD51" s="1">
        <v>22.4</v>
      </c>
      <c r="AE51" s="1">
        <v>22.2</v>
      </c>
      <c r="AF51" s="1">
        <v>28</v>
      </c>
      <c r="AG51" s="1">
        <v>29.6</v>
      </c>
      <c r="AH51" s="1">
        <v>20.6</v>
      </c>
      <c r="AI51" s="1" t="s">
        <v>45</v>
      </c>
      <c r="AJ51" s="1">
        <f>G51*T51</f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24" t="s">
        <v>96</v>
      </c>
      <c r="B52" s="24" t="s">
        <v>39</v>
      </c>
      <c r="C52" s="24"/>
      <c r="D52" s="24"/>
      <c r="E52" s="24"/>
      <c r="F52" s="24"/>
      <c r="G52" s="25">
        <v>0</v>
      </c>
      <c r="H52" s="24">
        <v>40</v>
      </c>
      <c r="I52" s="24" t="s">
        <v>40</v>
      </c>
      <c r="J52" s="24"/>
      <c r="K52" s="24">
        <f t="shared" si="9"/>
        <v>0</v>
      </c>
      <c r="L52" s="24">
        <f t="shared" si="3"/>
        <v>0</v>
      </c>
      <c r="M52" s="26"/>
      <c r="N52" s="27">
        <f>VLOOKUP(A52,[1]Sheet!$A:$M,13,0)</f>
        <v>0</v>
      </c>
      <c r="O52" s="24">
        <v>0</v>
      </c>
      <c r="P52" s="24">
        <v>0</v>
      </c>
      <c r="Q52" s="24">
        <v>0</v>
      </c>
      <c r="R52" s="24"/>
      <c r="S52" s="24">
        <f t="shared" si="4"/>
        <v>0</v>
      </c>
      <c r="T52" s="28"/>
      <c r="U52" s="28"/>
      <c r="V52" s="24"/>
      <c r="W52" s="24" t="e">
        <f t="shared" si="6"/>
        <v>#DIV/0!</v>
      </c>
      <c r="X52" s="24" t="e">
        <f t="shared" si="7"/>
        <v>#DIV/0!</v>
      </c>
      <c r="Y52" s="24">
        <v>0</v>
      </c>
      <c r="Z52" s="24">
        <v>0</v>
      </c>
      <c r="AA52" s="24">
        <v>0</v>
      </c>
      <c r="AB52" s="24">
        <v>0</v>
      </c>
      <c r="AC52" s="24">
        <v>0</v>
      </c>
      <c r="AD52" s="24">
        <v>0</v>
      </c>
      <c r="AE52" s="24">
        <v>0</v>
      </c>
      <c r="AF52" s="24">
        <v>0</v>
      </c>
      <c r="AG52" s="24">
        <v>0</v>
      </c>
      <c r="AH52" s="24">
        <v>0</v>
      </c>
      <c r="AI52" s="24" t="s">
        <v>97</v>
      </c>
      <c r="AJ52" s="24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98</v>
      </c>
      <c r="B53" s="1" t="s">
        <v>44</v>
      </c>
      <c r="C53" s="1">
        <v>156</v>
      </c>
      <c r="D53" s="1">
        <v>68</v>
      </c>
      <c r="E53" s="1">
        <v>98</v>
      </c>
      <c r="F53" s="1">
        <v>13</v>
      </c>
      <c r="G53" s="7">
        <v>0.4</v>
      </c>
      <c r="H53" s="1">
        <v>40</v>
      </c>
      <c r="I53" s="1" t="s">
        <v>40</v>
      </c>
      <c r="J53" s="1">
        <v>46</v>
      </c>
      <c r="K53" s="1">
        <f t="shared" si="9"/>
        <v>52</v>
      </c>
      <c r="L53" s="1">
        <f t="shared" si="3"/>
        <v>98</v>
      </c>
      <c r="M53" s="14"/>
      <c r="N53" s="11">
        <f>VLOOKUP(A53,[1]Sheet!$A:$M,13,0)</f>
        <v>0</v>
      </c>
      <c r="O53" s="1">
        <v>0</v>
      </c>
      <c r="P53" s="1">
        <v>0</v>
      </c>
      <c r="Q53" s="1">
        <v>130</v>
      </c>
      <c r="R53" s="1"/>
      <c r="S53" s="1">
        <f t="shared" si="4"/>
        <v>19.600000000000001</v>
      </c>
      <c r="T53" s="5">
        <f t="shared" ref="T53:T65" si="11">11*S53-R53-Q53-F53</f>
        <v>72.600000000000023</v>
      </c>
      <c r="U53" s="5"/>
      <c r="V53" s="1"/>
      <c r="W53" s="1">
        <f t="shared" si="6"/>
        <v>11</v>
      </c>
      <c r="X53" s="1">
        <f t="shared" si="7"/>
        <v>7.2959183673469381</v>
      </c>
      <c r="Y53" s="1">
        <v>20</v>
      </c>
      <c r="Z53" s="1">
        <v>8</v>
      </c>
      <c r="AA53" s="1">
        <v>7.2</v>
      </c>
      <c r="AB53" s="1">
        <v>16</v>
      </c>
      <c r="AC53" s="1">
        <v>16</v>
      </c>
      <c r="AD53" s="1">
        <v>9.6</v>
      </c>
      <c r="AE53" s="1">
        <v>7.2</v>
      </c>
      <c r="AF53" s="1">
        <v>13.6</v>
      </c>
      <c r="AG53" s="1">
        <v>17</v>
      </c>
      <c r="AH53" s="1">
        <v>15.6</v>
      </c>
      <c r="AI53" s="1"/>
      <c r="AJ53" s="1">
        <f>G53*T53</f>
        <v>29.04000000000001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99</v>
      </c>
      <c r="B54" s="1" t="s">
        <v>44</v>
      </c>
      <c r="C54" s="1">
        <v>127</v>
      </c>
      <c r="D54" s="1">
        <v>109</v>
      </c>
      <c r="E54" s="1">
        <v>78</v>
      </c>
      <c r="F54" s="1">
        <v>63</v>
      </c>
      <c r="G54" s="7">
        <v>0.4</v>
      </c>
      <c r="H54" s="1">
        <v>40</v>
      </c>
      <c r="I54" s="1" t="s">
        <v>40</v>
      </c>
      <c r="J54" s="1">
        <v>36</v>
      </c>
      <c r="K54" s="1">
        <f t="shared" si="9"/>
        <v>42</v>
      </c>
      <c r="L54" s="1">
        <f t="shared" si="3"/>
        <v>78</v>
      </c>
      <c r="M54" s="14"/>
      <c r="N54" s="11">
        <f>VLOOKUP(A54,[1]Sheet!$A:$M,13,0)</f>
        <v>0</v>
      </c>
      <c r="O54" s="1">
        <v>0</v>
      </c>
      <c r="P54" s="1">
        <v>0</v>
      </c>
      <c r="Q54" s="1">
        <v>64.699999999999989</v>
      </c>
      <c r="R54" s="1"/>
      <c r="S54" s="1">
        <f t="shared" si="4"/>
        <v>15.6</v>
      </c>
      <c r="T54" s="5">
        <f t="shared" si="11"/>
        <v>43.900000000000006</v>
      </c>
      <c r="U54" s="5"/>
      <c r="V54" s="1"/>
      <c r="W54" s="1">
        <f t="shared" si="6"/>
        <v>11</v>
      </c>
      <c r="X54" s="1">
        <f t="shared" si="7"/>
        <v>8.1858974358974361</v>
      </c>
      <c r="Y54" s="1">
        <v>14.6</v>
      </c>
      <c r="Z54" s="1">
        <v>12</v>
      </c>
      <c r="AA54" s="1">
        <v>10.4</v>
      </c>
      <c r="AB54" s="1">
        <v>13.4</v>
      </c>
      <c r="AC54" s="1">
        <v>13.4</v>
      </c>
      <c r="AD54" s="1">
        <v>10.8</v>
      </c>
      <c r="AE54" s="1">
        <v>13.4</v>
      </c>
      <c r="AF54" s="1">
        <v>14.6</v>
      </c>
      <c r="AG54" s="1">
        <v>13.4</v>
      </c>
      <c r="AH54" s="1">
        <v>15.4</v>
      </c>
      <c r="AI54" s="1" t="s">
        <v>100</v>
      </c>
      <c r="AJ54" s="1">
        <f>G54*T54</f>
        <v>17.560000000000002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101</v>
      </c>
      <c r="B55" s="1" t="s">
        <v>39</v>
      </c>
      <c r="C55" s="1">
        <v>327.39699999999999</v>
      </c>
      <c r="D55" s="1">
        <v>332.38499999999999</v>
      </c>
      <c r="E55" s="1">
        <v>179.36699999999999</v>
      </c>
      <c r="F55" s="1">
        <v>193.55</v>
      </c>
      <c r="G55" s="7">
        <v>1</v>
      </c>
      <c r="H55" s="1">
        <v>50</v>
      </c>
      <c r="I55" s="1" t="s">
        <v>40</v>
      </c>
      <c r="J55" s="1">
        <v>50.1</v>
      </c>
      <c r="K55" s="1">
        <f t="shared" si="9"/>
        <v>129.267</v>
      </c>
      <c r="L55" s="1">
        <f t="shared" si="3"/>
        <v>158.11099999999999</v>
      </c>
      <c r="M55" s="14">
        <v>21.256</v>
      </c>
      <c r="N55" s="11">
        <f>VLOOKUP(A55,[1]Sheet!$A:$M,13,0)</f>
        <v>21.256</v>
      </c>
      <c r="O55" s="1">
        <v>0</v>
      </c>
      <c r="P55" s="1">
        <v>0</v>
      </c>
      <c r="Q55" s="1">
        <v>0</v>
      </c>
      <c r="R55" s="1"/>
      <c r="S55" s="1">
        <f t="shared" si="4"/>
        <v>31.622199999999999</v>
      </c>
      <c r="T55" s="5">
        <f t="shared" si="11"/>
        <v>154.29419999999999</v>
      </c>
      <c r="U55" s="5"/>
      <c r="V55" s="1"/>
      <c r="W55" s="1">
        <f t="shared" si="6"/>
        <v>11</v>
      </c>
      <c r="X55" s="1">
        <f t="shared" si="7"/>
        <v>6.1207000145467427</v>
      </c>
      <c r="Y55" s="1">
        <v>25.3264</v>
      </c>
      <c r="Z55" s="1">
        <v>32.288200000000003</v>
      </c>
      <c r="AA55" s="1">
        <v>35.819400000000002</v>
      </c>
      <c r="AB55" s="1">
        <v>40.6128</v>
      </c>
      <c r="AC55" s="1">
        <v>31.794599999999999</v>
      </c>
      <c r="AD55" s="1">
        <v>32.419199999999996</v>
      </c>
      <c r="AE55" s="1">
        <v>29.0474</v>
      </c>
      <c r="AF55" s="1">
        <v>22.492000000000001</v>
      </c>
      <c r="AG55" s="1">
        <v>25.769200000000001</v>
      </c>
      <c r="AH55" s="1">
        <v>28.898800000000001</v>
      </c>
      <c r="AI55" s="1"/>
      <c r="AJ55" s="1">
        <f>G55*T55</f>
        <v>154.29419999999999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31" t="s">
        <v>102</v>
      </c>
      <c r="B56" s="31" t="s">
        <v>39</v>
      </c>
      <c r="C56" s="31">
        <v>906.61800000000005</v>
      </c>
      <c r="D56" s="31">
        <v>897.08699999999999</v>
      </c>
      <c r="E56" s="31">
        <v>530.37099999999998</v>
      </c>
      <c r="F56" s="31">
        <v>528.25199999999995</v>
      </c>
      <c r="G56" s="32">
        <v>1</v>
      </c>
      <c r="H56" s="31">
        <v>50</v>
      </c>
      <c r="I56" s="31" t="s">
        <v>40</v>
      </c>
      <c r="J56" s="31">
        <v>221.9</v>
      </c>
      <c r="K56" s="31">
        <f t="shared" si="9"/>
        <v>308.471</v>
      </c>
      <c r="L56" s="31">
        <f t="shared" si="3"/>
        <v>509.04399999999998</v>
      </c>
      <c r="M56" s="33">
        <v>21.327000000000002</v>
      </c>
      <c r="N56" s="34">
        <f>VLOOKUP(A56,[1]Sheet!$A:$M,13,0)</f>
        <v>21.327000000000002</v>
      </c>
      <c r="O56" s="31">
        <v>0</v>
      </c>
      <c r="P56" s="31">
        <v>0</v>
      </c>
      <c r="Q56" s="31">
        <v>312.17630000000008</v>
      </c>
      <c r="R56" s="31">
        <v>400</v>
      </c>
      <c r="S56" s="31">
        <f t="shared" si="4"/>
        <v>101.80879999999999</v>
      </c>
      <c r="T56" s="35">
        <f>13*S56-R56-Q56-F56</f>
        <v>83.08609999999976</v>
      </c>
      <c r="U56" s="35"/>
      <c r="V56" s="31"/>
      <c r="W56" s="31">
        <f t="shared" si="6"/>
        <v>13</v>
      </c>
      <c r="X56" s="31">
        <f t="shared" si="7"/>
        <v>12.18390060584154</v>
      </c>
      <c r="Y56" s="31">
        <v>123.90300000000001</v>
      </c>
      <c r="Z56" s="31">
        <v>103.9812</v>
      </c>
      <c r="AA56" s="31">
        <v>86.761200000000002</v>
      </c>
      <c r="AB56" s="31">
        <v>105.5664</v>
      </c>
      <c r="AC56" s="31">
        <v>130.06120000000001</v>
      </c>
      <c r="AD56" s="31">
        <v>79.388200000000012</v>
      </c>
      <c r="AE56" s="31">
        <v>81.614000000000004</v>
      </c>
      <c r="AF56" s="31">
        <v>79.397400000000005</v>
      </c>
      <c r="AG56" s="31">
        <v>97.461399999999998</v>
      </c>
      <c r="AH56" s="31">
        <v>105.70659999999999</v>
      </c>
      <c r="AI56" s="36" t="s">
        <v>159</v>
      </c>
      <c r="AJ56" s="31">
        <f>G56*T56</f>
        <v>83.08609999999976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103</v>
      </c>
      <c r="B57" s="1" t="s">
        <v>39</v>
      </c>
      <c r="C57" s="1">
        <v>157.714</v>
      </c>
      <c r="D57" s="1">
        <v>169.35499999999999</v>
      </c>
      <c r="E57" s="1">
        <v>109.08</v>
      </c>
      <c r="F57" s="1">
        <v>90.096000000000004</v>
      </c>
      <c r="G57" s="7">
        <v>1</v>
      </c>
      <c r="H57" s="1">
        <v>50</v>
      </c>
      <c r="I57" s="1" t="s">
        <v>40</v>
      </c>
      <c r="J57" s="1">
        <v>59.5</v>
      </c>
      <c r="K57" s="1">
        <f t="shared" si="9"/>
        <v>49.58</v>
      </c>
      <c r="L57" s="1">
        <f t="shared" si="3"/>
        <v>98.17</v>
      </c>
      <c r="M57" s="14">
        <v>10.91</v>
      </c>
      <c r="N57" s="11">
        <f>VLOOKUP(A57,[1]Sheet!$A:$M,13,0)</f>
        <v>10.91</v>
      </c>
      <c r="O57" s="1">
        <v>0</v>
      </c>
      <c r="P57" s="1">
        <v>80</v>
      </c>
      <c r="Q57" s="1">
        <v>141.63919999999999</v>
      </c>
      <c r="R57" s="1"/>
      <c r="S57" s="1">
        <f t="shared" si="4"/>
        <v>19.634</v>
      </c>
      <c r="T57" s="5"/>
      <c r="U57" s="5"/>
      <c r="V57" s="1"/>
      <c r="W57" s="1">
        <f t="shared" si="6"/>
        <v>11.802750331058368</v>
      </c>
      <c r="X57" s="1">
        <f t="shared" si="7"/>
        <v>11.802750331058368</v>
      </c>
      <c r="Y57" s="1">
        <v>23.827000000000002</v>
      </c>
      <c r="Z57" s="1">
        <v>25.471399999999999</v>
      </c>
      <c r="AA57" s="1">
        <v>10.016400000000001</v>
      </c>
      <c r="AB57" s="1">
        <v>16.555199999999999</v>
      </c>
      <c r="AC57" s="1">
        <v>13.826599999999999</v>
      </c>
      <c r="AD57" s="1">
        <v>4.1920000000000002</v>
      </c>
      <c r="AE57" s="1">
        <v>16.286799999999999</v>
      </c>
      <c r="AF57" s="1">
        <v>15.757</v>
      </c>
      <c r="AG57" s="1">
        <v>14.133800000000001</v>
      </c>
      <c r="AH57" s="1">
        <v>10.619199999999999</v>
      </c>
      <c r="AI57" s="1" t="s">
        <v>104</v>
      </c>
      <c r="AJ57" s="1">
        <f>G57*T57</f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105</v>
      </c>
      <c r="B58" s="1" t="s">
        <v>44</v>
      </c>
      <c r="C58" s="1">
        <v>315</v>
      </c>
      <c r="D58" s="1">
        <v>329</v>
      </c>
      <c r="E58" s="1">
        <v>166</v>
      </c>
      <c r="F58" s="1">
        <v>228</v>
      </c>
      <c r="G58" s="7">
        <v>0.4</v>
      </c>
      <c r="H58" s="1">
        <v>50</v>
      </c>
      <c r="I58" s="1" t="s">
        <v>40</v>
      </c>
      <c r="J58" s="1">
        <v>69</v>
      </c>
      <c r="K58" s="1">
        <f t="shared" si="9"/>
        <v>97</v>
      </c>
      <c r="L58" s="1">
        <f t="shared" si="3"/>
        <v>166</v>
      </c>
      <c r="M58" s="14"/>
      <c r="N58" s="11">
        <f>VLOOKUP(A58,[1]Sheet!$A:$M,13,0)</f>
        <v>0</v>
      </c>
      <c r="O58" s="1">
        <v>0</v>
      </c>
      <c r="P58" s="1">
        <v>40</v>
      </c>
      <c r="Q58" s="1">
        <v>174</v>
      </c>
      <c r="R58" s="1"/>
      <c r="S58" s="1">
        <f t="shared" si="4"/>
        <v>33.200000000000003</v>
      </c>
      <c r="T58" s="5"/>
      <c r="U58" s="5"/>
      <c r="V58" s="1"/>
      <c r="W58" s="1">
        <f t="shared" si="6"/>
        <v>12.108433734939759</v>
      </c>
      <c r="X58" s="1">
        <f t="shared" si="7"/>
        <v>12.108433734939759</v>
      </c>
      <c r="Y58" s="1">
        <v>38.4</v>
      </c>
      <c r="Z58" s="1">
        <v>34.4</v>
      </c>
      <c r="AA58" s="1">
        <v>23.2</v>
      </c>
      <c r="AB58" s="1">
        <v>35</v>
      </c>
      <c r="AC58" s="1">
        <v>39.4</v>
      </c>
      <c r="AD58" s="1">
        <v>27.4</v>
      </c>
      <c r="AE58" s="1">
        <v>34.6</v>
      </c>
      <c r="AF58" s="1">
        <v>23.2</v>
      </c>
      <c r="AG58" s="1">
        <v>21.6</v>
      </c>
      <c r="AH58" s="1">
        <v>32.799999999999997</v>
      </c>
      <c r="AI58" s="1"/>
      <c r="AJ58" s="1">
        <f>G58*T58</f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106</v>
      </c>
      <c r="B59" s="1" t="s">
        <v>44</v>
      </c>
      <c r="C59" s="1">
        <v>1133</v>
      </c>
      <c r="D59" s="1">
        <v>1810</v>
      </c>
      <c r="E59" s="1">
        <v>857</v>
      </c>
      <c r="F59" s="1">
        <v>1075</v>
      </c>
      <c r="G59" s="7">
        <v>0.4</v>
      </c>
      <c r="H59" s="1">
        <v>40</v>
      </c>
      <c r="I59" s="1" t="s">
        <v>40</v>
      </c>
      <c r="J59" s="1">
        <v>342</v>
      </c>
      <c r="K59" s="1">
        <f t="shared" si="9"/>
        <v>515</v>
      </c>
      <c r="L59" s="1">
        <f t="shared" si="3"/>
        <v>767</v>
      </c>
      <c r="M59" s="14"/>
      <c r="N59" s="11">
        <f>VLOOKUP(A59,[1]Sheet!$A:$M,13,0)</f>
        <v>90</v>
      </c>
      <c r="O59" s="1">
        <v>0</v>
      </c>
      <c r="P59" s="1">
        <v>120</v>
      </c>
      <c r="Q59" s="1">
        <v>131.7000000000005</v>
      </c>
      <c r="R59" s="1">
        <v>250</v>
      </c>
      <c r="S59" s="1">
        <f t="shared" si="4"/>
        <v>153.4</v>
      </c>
      <c r="T59" s="5">
        <f t="shared" si="11"/>
        <v>230.69999999999959</v>
      </c>
      <c r="U59" s="5"/>
      <c r="V59" s="1"/>
      <c r="W59" s="1">
        <f t="shared" si="6"/>
        <v>11</v>
      </c>
      <c r="X59" s="1">
        <f t="shared" si="7"/>
        <v>9.4960886571056093</v>
      </c>
      <c r="Y59" s="1">
        <v>168.6</v>
      </c>
      <c r="Z59" s="1">
        <v>161.19999999999999</v>
      </c>
      <c r="AA59" s="1">
        <v>119</v>
      </c>
      <c r="AB59" s="1">
        <v>146.6</v>
      </c>
      <c r="AC59" s="1">
        <v>150</v>
      </c>
      <c r="AD59" s="1">
        <v>145.19999999999999</v>
      </c>
      <c r="AE59" s="1">
        <v>138.6</v>
      </c>
      <c r="AF59" s="1">
        <v>86.8</v>
      </c>
      <c r="AG59" s="1">
        <v>109.2</v>
      </c>
      <c r="AH59" s="1">
        <v>165.286</v>
      </c>
      <c r="AI59" s="1"/>
      <c r="AJ59" s="1">
        <f>G59*T59</f>
        <v>92.279999999999845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107</v>
      </c>
      <c r="B60" s="1" t="s">
        <v>44</v>
      </c>
      <c r="C60" s="1">
        <v>833</v>
      </c>
      <c r="D60" s="1">
        <v>1383</v>
      </c>
      <c r="E60" s="1">
        <v>729</v>
      </c>
      <c r="F60" s="1">
        <v>765</v>
      </c>
      <c r="G60" s="7">
        <v>0.4</v>
      </c>
      <c r="H60" s="1">
        <v>40</v>
      </c>
      <c r="I60" s="1" t="s">
        <v>40</v>
      </c>
      <c r="J60" s="1">
        <v>238</v>
      </c>
      <c r="K60" s="1">
        <f t="shared" si="9"/>
        <v>491</v>
      </c>
      <c r="L60" s="1">
        <f t="shared" si="3"/>
        <v>639</v>
      </c>
      <c r="M60" s="14"/>
      <c r="N60" s="11">
        <f>VLOOKUP(A60,[1]Sheet!$A:$M,13,0)</f>
        <v>90</v>
      </c>
      <c r="O60" s="1">
        <v>0</v>
      </c>
      <c r="P60" s="1">
        <v>120</v>
      </c>
      <c r="Q60" s="1">
        <v>122.09999999999989</v>
      </c>
      <c r="R60" s="1">
        <v>250</v>
      </c>
      <c r="S60" s="1">
        <f t="shared" si="4"/>
        <v>127.8</v>
      </c>
      <c r="T60" s="5">
        <f t="shared" si="11"/>
        <v>268.70000000000005</v>
      </c>
      <c r="U60" s="5"/>
      <c r="V60" s="1"/>
      <c r="W60" s="1">
        <f t="shared" si="6"/>
        <v>11</v>
      </c>
      <c r="X60" s="1">
        <f t="shared" si="7"/>
        <v>8.8974960876369327</v>
      </c>
      <c r="Y60" s="1">
        <v>132.19999999999999</v>
      </c>
      <c r="Z60" s="1">
        <v>137</v>
      </c>
      <c r="AA60" s="1">
        <v>100</v>
      </c>
      <c r="AB60" s="1">
        <v>110.6</v>
      </c>
      <c r="AC60" s="1">
        <v>116.4</v>
      </c>
      <c r="AD60" s="1">
        <v>109.2</v>
      </c>
      <c r="AE60" s="1">
        <v>99.4</v>
      </c>
      <c r="AF60" s="1">
        <v>64.2</v>
      </c>
      <c r="AG60" s="1">
        <v>91.2</v>
      </c>
      <c r="AH60" s="1">
        <v>104.4</v>
      </c>
      <c r="AI60" s="1"/>
      <c r="AJ60" s="1">
        <f>G60*T60</f>
        <v>107.48000000000002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108</v>
      </c>
      <c r="B61" s="1" t="s">
        <v>39</v>
      </c>
      <c r="C61" s="1">
        <v>522.86099999999999</v>
      </c>
      <c r="D61" s="1">
        <v>421.65199999999999</v>
      </c>
      <c r="E61" s="1">
        <v>228.18199999999999</v>
      </c>
      <c r="F61" s="1">
        <v>199.53200000000001</v>
      </c>
      <c r="G61" s="7">
        <v>1</v>
      </c>
      <c r="H61" s="1">
        <v>40</v>
      </c>
      <c r="I61" s="1" t="s">
        <v>40</v>
      </c>
      <c r="J61" s="1">
        <v>66.5</v>
      </c>
      <c r="K61" s="1">
        <f t="shared" si="9"/>
        <v>161.68199999999999</v>
      </c>
      <c r="L61" s="1">
        <f t="shared" si="3"/>
        <v>198.94299999999998</v>
      </c>
      <c r="M61" s="14">
        <v>19.497</v>
      </c>
      <c r="N61" s="11">
        <f>VLOOKUP(A61,[1]Sheet!$A:$M,13,0)</f>
        <v>29.239000000000001</v>
      </c>
      <c r="O61" s="1">
        <v>0</v>
      </c>
      <c r="P61" s="1">
        <v>40</v>
      </c>
      <c r="Q61" s="1">
        <v>49.906799999999983</v>
      </c>
      <c r="R61" s="1"/>
      <c r="S61" s="1">
        <f t="shared" si="4"/>
        <v>39.788599999999995</v>
      </c>
      <c r="T61" s="5">
        <f t="shared" si="11"/>
        <v>188.23579999999995</v>
      </c>
      <c r="U61" s="5"/>
      <c r="V61" s="1"/>
      <c r="W61" s="1">
        <f t="shared" si="6"/>
        <v>11</v>
      </c>
      <c r="X61" s="1">
        <f t="shared" si="7"/>
        <v>6.2691022051542404</v>
      </c>
      <c r="Y61" s="1">
        <v>37.2224</v>
      </c>
      <c r="Z61" s="1">
        <v>40.2712</v>
      </c>
      <c r="AA61" s="1">
        <v>34.601399999999998</v>
      </c>
      <c r="AB61" s="1">
        <v>56.5914</v>
      </c>
      <c r="AC61" s="1">
        <v>51.513599999999997</v>
      </c>
      <c r="AD61" s="1">
        <v>38.558199999999999</v>
      </c>
      <c r="AE61" s="1">
        <v>35.506599999999999</v>
      </c>
      <c r="AF61" s="1">
        <v>46.8294</v>
      </c>
      <c r="AG61" s="1">
        <v>57.864999999999988</v>
      </c>
      <c r="AH61" s="1">
        <v>45.7532</v>
      </c>
      <c r="AI61" s="1"/>
      <c r="AJ61" s="1">
        <f>G61*T61</f>
        <v>188.23579999999995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109</v>
      </c>
      <c r="B62" s="1" t="s">
        <v>39</v>
      </c>
      <c r="C62" s="1">
        <v>415.44900000000001</v>
      </c>
      <c r="D62" s="1">
        <v>344.779</v>
      </c>
      <c r="E62" s="1">
        <v>132.72</v>
      </c>
      <c r="F62" s="1">
        <v>227.26</v>
      </c>
      <c r="G62" s="7">
        <v>1</v>
      </c>
      <c r="H62" s="1">
        <v>40</v>
      </c>
      <c r="I62" s="1" t="s">
        <v>40</v>
      </c>
      <c r="J62" s="1">
        <v>40.299999999999997</v>
      </c>
      <c r="K62" s="1">
        <f t="shared" si="9"/>
        <v>92.42</v>
      </c>
      <c r="L62" s="1">
        <f t="shared" si="3"/>
        <v>123</v>
      </c>
      <c r="M62" s="14"/>
      <c r="N62" s="11">
        <f>VLOOKUP(A62,[1]Sheet!$A:$M,13,0)</f>
        <v>9.7200000000000006</v>
      </c>
      <c r="O62" s="1">
        <v>0</v>
      </c>
      <c r="P62" s="1">
        <v>40</v>
      </c>
      <c r="Q62" s="1">
        <v>20.81720000000001</v>
      </c>
      <c r="R62" s="1"/>
      <c r="S62" s="1">
        <f t="shared" si="4"/>
        <v>24.6</v>
      </c>
      <c r="T62" s="5">
        <f t="shared" si="11"/>
        <v>22.522800000000018</v>
      </c>
      <c r="U62" s="5"/>
      <c r="V62" s="1"/>
      <c r="W62" s="1">
        <f t="shared" si="6"/>
        <v>11</v>
      </c>
      <c r="X62" s="1">
        <f t="shared" si="7"/>
        <v>10.084439024390244</v>
      </c>
      <c r="Y62" s="1">
        <v>28.421600000000002</v>
      </c>
      <c r="Z62" s="1">
        <v>31.865400000000001</v>
      </c>
      <c r="AA62" s="1">
        <v>24.928000000000001</v>
      </c>
      <c r="AB62" s="1">
        <v>46.541999999999987</v>
      </c>
      <c r="AC62" s="1">
        <v>46.219399999999993</v>
      </c>
      <c r="AD62" s="1">
        <v>36.051200000000001</v>
      </c>
      <c r="AE62" s="1">
        <v>31.229199999999999</v>
      </c>
      <c r="AF62" s="1">
        <v>24.597200000000001</v>
      </c>
      <c r="AG62" s="1">
        <v>41.460999999999999</v>
      </c>
      <c r="AH62" s="1">
        <v>50.3324</v>
      </c>
      <c r="AI62" s="1"/>
      <c r="AJ62" s="1">
        <f>G62*T62</f>
        <v>22.522800000000018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110</v>
      </c>
      <c r="B63" s="1" t="s">
        <v>39</v>
      </c>
      <c r="C63" s="1">
        <v>495.88900000000001</v>
      </c>
      <c r="D63" s="1">
        <v>437.721</v>
      </c>
      <c r="E63" s="1">
        <v>215.24100000000001</v>
      </c>
      <c r="F63" s="1">
        <v>193.00899999999999</v>
      </c>
      <c r="G63" s="7">
        <v>1</v>
      </c>
      <c r="H63" s="1">
        <v>40</v>
      </c>
      <c r="I63" s="1" t="s">
        <v>40</v>
      </c>
      <c r="J63" s="1">
        <v>41.5</v>
      </c>
      <c r="K63" s="1">
        <f t="shared" si="9"/>
        <v>173.74100000000001</v>
      </c>
      <c r="L63" s="1">
        <f t="shared" si="3"/>
        <v>185.85400000000001</v>
      </c>
      <c r="M63" s="14"/>
      <c r="N63" s="11">
        <f>VLOOKUP(A63,[1]Sheet!$A:$M,13,0)</f>
        <v>29.387</v>
      </c>
      <c r="O63" s="1">
        <v>0</v>
      </c>
      <c r="P63" s="1">
        <v>40</v>
      </c>
      <c r="Q63" s="1">
        <v>84.087699999999984</v>
      </c>
      <c r="R63" s="1"/>
      <c r="S63" s="1">
        <f t="shared" si="4"/>
        <v>37.1708</v>
      </c>
      <c r="T63" s="5">
        <f t="shared" si="11"/>
        <v>131.78210000000004</v>
      </c>
      <c r="U63" s="5"/>
      <c r="V63" s="1"/>
      <c r="W63" s="1">
        <f t="shared" si="6"/>
        <v>10.999999999999998</v>
      </c>
      <c r="X63" s="1">
        <f t="shared" si="7"/>
        <v>7.4546875504428192</v>
      </c>
      <c r="Y63" s="1">
        <v>37.758600000000001</v>
      </c>
      <c r="Z63" s="1">
        <v>29.5138</v>
      </c>
      <c r="AA63" s="1">
        <v>31.466000000000001</v>
      </c>
      <c r="AB63" s="1">
        <v>51.862199999999987</v>
      </c>
      <c r="AC63" s="1">
        <v>40.560199999999988</v>
      </c>
      <c r="AD63" s="1">
        <v>36.925800000000002</v>
      </c>
      <c r="AE63" s="1">
        <v>31.857800000000001</v>
      </c>
      <c r="AF63" s="1">
        <v>29.901</v>
      </c>
      <c r="AG63" s="1">
        <v>30.859200000000001</v>
      </c>
      <c r="AH63" s="1">
        <v>33.629199999999997</v>
      </c>
      <c r="AI63" s="1"/>
      <c r="AJ63" s="1">
        <f>G63*T63</f>
        <v>131.78210000000004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111</v>
      </c>
      <c r="B64" s="1" t="s">
        <v>39</v>
      </c>
      <c r="C64" s="1">
        <v>114.232</v>
      </c>
      <c r="D64" s="1">
        <v>92.12</v>
      </c>
      <c r="E64" s="1">
        <v>77.831999999999994</v>
      </c>
      <c r="F64" s="1">
        <v>22.388000000000002</v>
      </c>
      <c r="G64" s="7">
        <v>1</v>
      </c>
      <c r="H64" s="1">
        <v>30</v>
      </c>
      <c r="I64" s="1" t="s">
        <v>40</v>
      </c>
      <c r="J64" s="1">
        <v>18.3</v>
      </c>
      <c r="K64" s="1">
        <f t="shared" si="9"/>
        <v>59.531999999999996</v>
      </c>
      <c r="L64" s="1">
        <f t="shared" si="3"/>
        <v>77.831999999999994</v>
      </c>
      <c r="M64" s="14"/>
      <c r="N64" s="11">
        <f>VLOOKUP(A64,[1]Sheet!$A:$M,13,0)</f>
        <v>0</v>
      </c>
      <c r="O64" s="1">
        <v>0</v>
      </c>
      <c r="P64" s="1">
        <v>0</v>
      </c>
      <c r="Q64" s="1">
        <v>86.607799999999997</v>
      </c>
      <c r="R64" s="1"/>
      <c r="S64" s="1">
        <f t="shared" si="4"/>
        <v>15.566399999999998</v>
      </c>
      <c r="T64" s="5">
        <f t="shared" si="11"/>
        <v>62.234599999999972</v>
      </c>
      <c r="U64" s="5"/>
      <c r="V64" s="1"/>
      <c r="W64" s="1">
        <f t="shared" si="6"/>
        <v>11</v>
      </c>
      <c r="X64" s="1">
        <f t="shared" si="7"/>
        <v>7.0019914688046061</v>
      </c>
      <c r="Y64" s="1">
        <v>15.4656</v>
      </c>
      <c r="Z64" s="1">
        <v>8.7365999999999993</v>
      </c>
      <c r="AA64" s="1">
        <v>10.5656</v>
      </c>
      <c r="AB64" s="1">
        <v>12.395799999999999</v>
      </c>
      <c r="AC64" s="1">
        <v>11.618</v>
      </c>
      <c r="AD64" s="1">
        <v>8.7332000000000001</v>
      </c>
      <c r="AE64" s="1">
        <v>8.5914000000000001</v>
      </c>
      <c r="AF64" s="1">
        <v>11.477600000000001</v>
      </c>
      <c r="AG64" s="1">
        <v>10.693</v>
      </c>
      <c r="AH64" s="1">
        <v>8.6018000000000008</v>
      </c>
      <c r="AI64" s="1"/>
      <c r="AJ64" s="1">
        <f>G64*T64</f>
        <v>62.234599999999972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112</v>
      </c>
      <c r="B65" s="1" t="s">
        <v>44</v>
      </c>
      <c r="C65" s="1">
        <v>263</v>
      </c>
      <c r="D65" s="1">
        <v>278</v>
      </c>
      <c r="E65" s="1">
        <v>208</v>
      </c>
      <c r="F65" s="1">
        <v>16</v>
      </c>
      <c r="G65" s="7">
        <v>0.6</v>
      </c>
      <c r="H65" s="1">
        <v>60</v>
      </c>
      <c r="I65" s="1" t="s">
        <v>40</v>
      </c>
      <c r="J65" s="1">
        <v>36</v>
      </c>
      <c r="K65" s="1">
        <f t="shared" si="9"/>
        <v>172</v>
      </c>
      <c r="L65" s="1">
        <f t="shared" si="3"/>
        <v>208</v>
      </c>
      <c r="M65" s="14"/>
      <c r="N65" s="11">
        <f>VLOOKUP(A65,[1]Sheet!$A:$M,13,0)</f>
        <v>0</v>
      </c>
      <c r="O65" s="1">
        <v>0</v>
      </c>
      <c r="P65" s="1">
        <v>0</v>
      </c>
      <c r="Q65" s="1">
        <v>161.6</v>
      </c>
      <c r="R65" s="1"/>
      <c r="S65" s="1">
        <f t="shared" si="4"/>
        <v>41.6</v>
      </c>
      <c r="T65" s="5">
        <f t="shared" si="11"/>
        <v>280</v>
      </c>
      <c r="U65" s="5"/>
      <c r="V65" s="1"/>
      <c r="W65" s="1">
        <f t="shared" si="6"/>
        <v>11</v>
      </c>
      <c r="X65" s="1">
        <f t="shared" si="7"/>
        <v>4.2692307692307692</v>
      </c>
      <c r="Y65" s="1">
        <v>26.6</v>
      </c>
      <c r="Z65" s="1">
        <v>19.600000000000001</v>
      </c>
      <c r="AA65" s="1">
        <v>37.6</v>
      </c>
      <c r="AB65" s="1">
        <v>28.4</v>
      </c>
      <c r="AC65" s="1">
        <v>24.6</v>
      </c>
      <c r="AD65" s="1">
        <v>25.4</v>
      </c>
      <c r="AE65" s="1">
        <v>8.4</v>
      </c>
      <c r="AF65" s="1">
        <v>50.4</v>
      </c>
      <c r="AG65" s="1">
        <v>50.8</v>
      </c>
      <c r="AH65" s="1">
        <v>79.2</v>
      </c>
      <c r="AI65" s="1" t="s">
        <v>45</v>
      </c>
      <c r="AJ65" s="1">
        <f>G65*T65</f>
        <v>168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24" t="s">
        <v>113</v>
      </c>
      <c r="B66" s="24" t="s">
        <v>44</v>
      </c>
      <c r="C66" s="24"/>
      <c r="D66" s="24"/>
      <c r="E66" s="24"/>
      <c r="F66" s="24"/>
      <c r="G66" s="25">
        <v>0</v>
      </c>
      <c r="H66" s="24">
        <v>50</v>
      </c>
      <c r="I66" s="24" t="s">
        <v>40</v>
      </c>
      <c r="J66" s="24"/>
      <c r="K66" s="24">
        <f t="shared" si="9"/>
        <v>0</v>
      </c>
      <c r="L66" s="24">
        <f t="shared" si="3"/>
        <v>0</v>
      </c>
      <c r="M66" s="26"/>
      <c r="N66" s="27">
        <f>VLOOKUP(A66,[1]Sheet!$A:$M,13,0)</f>
        <v>0</v>
      </c>
      <c r="O66" s="24">
        <v>0</v>
      </c>
      <c r="P66" s="24">
        <v>0</v>
      </c>
      <c r="Q66" s="24">
        <v>0</v>
      </c>
      <c r="R66" s="24"/>
      <c r="S66" s="24">
        <f t="shared" si="4"/>
        <v>0</v>
      </c>
      <c r="T66" s="28"/>
      <c r="U66" s="28"/>
      <c r="V66" s="24"/>
      <c r="W66" s="24" t="e">
        <f t="shared" si="6"/>
        <v>#DIV/0!</v>
      </c>
      <c r="X66" s="24" t="e">
        <f t="shared" si="7"/>
        <v>#DIV/0!</v>
      </c>
      <c r="Y66" s="24">
        <v>0</v>
      </c>
      <c r="Z66" s="24">
        <v>0</v>
      </c>
      <c r="AA66" s="24">
        <v>0</v>
      </c>
      <c r="AB66" s="24">
        <v>0</v>
      </c>
      <c r="AC66" s="24">
        <v>0</v>
      </c>
      <c r="AD66" s="24">
        <v>0</v>
      </c>
      <c r="AE66" s="24">
        <v>0</v>
      </c>
      <c r="AF66" s="24">
        <v>0</v>
      </c>
      <c r="AG66" s="24">
        <v>0</v>
      </c>
      <c r="AH66" s="24">
        <v>0</v>
      </c>
      <c r="AI66" s="24" t="s">
        <v>62</v>
      </c>
      <c r="AJ66" s="24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4" t="s">
        <v>114</v>
      </c>
      <c r="B67" s="24" t="s">
        <v>44</v>
      </c>
      <c r="C67" s="24"/>
      <c r="D67" s="24"/>
      <c r="E67" s="24"/>
      <c r="F67" s="24"/>
      <c r="G67" s="25">
        <v>0</v>
      </c>
      <c r="H67" s="24">
        <v>50</v>
      </c>
      <c r="I67" s="24" t="s">
        <v>40</v>
      </c>
      <c r="J67" s="24"/>
      <c r="K67" s="24">
        <f t="shared" si="9"/>
        <v>0</v>
      </c>
      <c r="L67" s="24">
        <f t="shared" si="3"/>
        <v>0</v>
      </c>
      <c r="M67" s="26"/>
      <c r="N67" s="27">
        <f>VLOOKUP(A67,[1]Sheet!$A:$M,13,0)</f>
        <v>0</v>
      </c>
      <c r="O67" s="24">
        <v>0</v>
      </c>
      <c r="P67" s="24">
        <v>0</v>
      </c>
      <c r="Q67" s="24">
        <v>0</v>
      </c>
      <c r="R67" s="24"/>
      <c r="S67" s="24">
        <f t="shared" si="4"/>
        <v>0</v>
      </c>
      <c r="T67" s="28"/>
      <c r="U67" s="28"/>
      <c r="V67" s="24"/>
      <c r="W67" s="24" t="e">
        <f t="shared" si="6"/>
        <v>#DIV/0!</v>
      </c>
      <c r="X67" s="24" t="e">
        <f t="shared" si="7"/>
        <v>#DIV/0!</v>
      </c>
      <c r="Y67" s="24">
        <v>0</v>
      </c>
      <c r="Z67" s="24">
        <v>0</v>
      </c>
      <c r="AA67" s="24">
        <v>0</v>
      </c>
      <c r="AB67" s="24">
        <v>0</v>
      </c>
      <c r="AC67" s="24">
        <v>0</v>
      </c>
      <c r="AD67" s="24">
        <v>0</v>
      </c>
      <c r="AE67" s="24">
        <v>0</v>
      </c>
      <c r="AF67" s="24">
        <v>0</v>
      </c>
      <c r="AG67" s="24">
        <v>0</v>
      </c>
      <c r="AH67" s="24">
        <v>0</v>
      </c>
      <c r="AI67" s="24" t="s">
        <v>62</v>
      </c>
      <c r="AJ67" s="24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4" t="s">
        <v>115</v>
      </c>
      <c r="B68" s="24" t="s">
        <v>44</v>
      </c>
      <c r="C68" s="24"/>
      <c r="D68" s="24"/>
      <c r="E68" s="24"/>
      <c r="F68" s="24"/>
      <c r="G68" s="25">
        <v>0</v>
      </c>
      <c r="H68" s="24">
        <v>30</v>
      </c>
      <c r="I68" s="24" t="s">
        <v>40</v>
      </c>
      <c r="J68" s="24">
        <v>12</v>
      </c>
      <c r="K68" s="24">
        <f t="shared" si="9"/>
        <v>-12</v>
      </c>
      <c r="L68" s="24">
        <f t="shared" si="3"/>
        <v>0</v>
      </c>
      <c r="M68" s="26"/>
      <c r="N68" s="27">
        <f>VLOOKUP(A68,[1]Sheet!$A:$M,13,0)</f>
        <v>0</v>
      </c>
      <c r="O68" s="24">
        <v>0</v>
      </c>
      <c r="P68" s="24">
        <v>0</v>
      </c>
      <c r="Q68" s="24">
        <v>0</v>
      </c>
      <c r="R68" s="24"/>
      <c r="S68" s="24">
        <f t="shared" si="4"/>
        <v>0</v>
      </c>
      <c r="T68" s="28"/>
      <c r="U68" s="28"/>
      <c r="V68" s="24"/>
      <c r="W68" s="24" t="e">
        <f t="shared" si="6"/>
        <v>#DIV/0!</v>
      </c>
      <c r="X68" s="24" t="e">
        <f t="shared" si="7"/>
        <v>#DIV/0!</v>
      </c>
      <c r="Y68" s="24">
        <v>0</v>
      </c>
      <c r="Z68" s="24">
        <v>0</v>
      </c>
      <c r="AA68" s="24">
        <v>0</v>
      </c>
      <c r="AB68" s="24">
        <v>0</v>
      </c>
      <c r="AC68" s="24">
        <v>0</v>
      </c>
      <c r="AD68" s="24">
        <v>0</v>
      </c>
      <c r="AE68" s="24">
        <v>0</v>
      </c>
      <c r="AF68" s="24">
        <v>0</v>
      </c>
      <c r="AG68" s="24">
        <v>0</v>
      </c>
      <c r="AH68" s="24">
        <v>0</v>
      </c>
      <c r="AI68" s="24" t="s">
        <v>62</v>
      </c>
      <c r="AJ68" s="24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116</v>
      </c>
      <c r="B69" s="1" t="s">
        <v>44</v>
      </c>
      <c r="C69" s="1">
        <v>67</v>
      </c>
      <c r="D69" s="1">
        <v>386</v>
      </c>
      <c r="E69" s="1">
        <v>372</v>
      </c>
      <c r="F69" s="1">
        <v>19</v>
      </c>
      <c r="G69" s="7">
        <v>0.6</v>
      </c>
      <c r="H69" s="1">
        <v>55</v>
      </c>
      <c r="I69" s="1" t="s">
        <v>40</v>
      </c>
      <c r="J69" s="1">
        <v>20</v>
      </c>
      <c r="K69" s="1">
        <f t="shared" si="9"/>
        <v>352</v>
      </c>
      <c r="L69" s="1">
        <f t="shared" si="3"/>
        <v>372</v>
      </c>
      <c r="M69" s="14"/>
      <c r="N69" s="11">
        <f>VLOOKUP(A69,[1]Sheet!$A:$M,13,0)</f>
        <v>0</v>
      </c>
      <c r="O69" s="1">
        <v>0</v>
      </c>
      <c r="P69" s="1">
        <v>0</v>
      </c>
      <c r="Q69" s="1">
        <v>264</v>
      </c>
      <c r="R69" s="1"/>
      <c r="S69" s="1">
        <f t="shared" si="4"/>
        <v>74.400000000000006</v>
      </c>
      <c r="T69" s="5">
        <f>11*S69-R69-Q69-F69</f>
        <v>535.40000000000009</v>
      </c>
      <c r="U69" s="5"/>
      <c r="V69" s="1"/>
      <c r="W69" s="1">
        <f t="shared" si="6"/>
        <v>11</v>
      </c>
      <c r="X69" s="1">
        <f t="shared" si="7"/>
        <v>3.8037634408602146</v>
      </c>
      <c r="Y69" s="1">
        <v>42</v>
      </c>
      <c r="Z69" s="1">
        <v>17.8</v>
      </c>
      <c r="AA69" s="1">
        <v>25.4</v>
      </c>
      <c r="AB69" s="1">
        <v>12</v>
      </c>
      <c r="AC69" s="1">
        <v>6.8</v>
      </c>
      <c r="AD69" s="1">
        <v>14</v>
      </c>
      <c r="AE69" s="1">
        <v>11.8</v>
      </c>
      <c r="AF69" s="1">
        <v>15.8</v>
      </c>
      <c r="AG69" s="1">
        <v>11.8</v>
      </c>
      <c r="AH69" s="1">
        <v>14.2</v>
      </c>
      <c r="AI69" s="1" t="s">
        <v>45</v>
      </c>
      <c r="AJ69" s="1">
        <f>G69*T69</f>
        <v>321.24000000000007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4" t="s">
        <v>117</v>
      </c>
      <c r="B70" s="24" t="s">
        <v>44</v>
      </c>
      <c r="C70" s="24"/>
      <c r="D70" s="24"/>
      <c r="E70" s="24"/>
      <c r="F70" s="24"/>
      <c r="G70" s="25">
        <v>0</v>
      </c>
      <c r="H70" s="24">
        <v>40</v>
      </c>
      <c r="I70" s="24" t="s">
        <v>40</v>
      </c>
      <c r="J70" s="24"/>
      <c r="K70" s="24">
        <f t="shared" ref="K70:K98" si="12">E70-J70</f>
        <v>0</v>
      </c>
      <c r="L70" s="24">
        <f t="shared" si="3"/>
        <v>0</v>
      </c>
      <c r="M70" s="26"/>
      <c r="N70" s="27">
        <f>VLOOKUP(A70,[1]Sheet!$A:$M,13,0)</f>
        <v>0</v>
      </c>
      <c r="O70" s="24">
        <v>0</v>
      </c>
      <c r="P70" s="24">
        <v>0</v>
      </c>
      <c r="Q70" s="24">
        <v>0</v>
      </c>
      <c r="R70" s="24"/>
      <c r="S70" s="24">
        <f t="shared" si="4"/>
        <v>0</v>
      </c>
      <c r="T70" s="28"/>
      <c r="U70" s="28"/>
      <c r="V70" s="24"/>
      <c r="W70" s="24" t="e">
        <f t="shared" si="6"/>
        <v>#DIV/0!</v>
      </c>
      <c r="X70" s="24" t="e">
        <f t="shared" si="7"/>
        <v>#DIV/0!</v>
      </c>
      <c r="Y70" s="24">
        <v>0</v>
      </c>
      <c r="Z70" s="24">
        <v>0</v>
      </c>
      <c r="AA70" s="24">
        <v>0</v>
      </c>
      <c r="AB70" s="24">
        <v>0</v>
      </c>
      <c r="AC70" s="24">
        <v>0</v>
      </c>
      <c r="AD70" s="24">
        <v>0</v>
      </c>
      <c r="AE70" s="24">
        <v>0</v>
      </c>
      <c r="AF70" s="24">
        <v>0</v>
      </c>
      <c r="AG70" s="24">
        <v>0</v>
      </c>
      <c r="AH70" s="24">
        <v>0</v>
      </c>
      <c r="AI70" s="24" t="s">
        <v>62</v>
      </c>
      <c r="AJ70" s="24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118</v>
      </c>
      <c r="B71" s="1" t="s">
        <v>44</v>
      </c>
      <c r="C71" s="1">
        <v>23</v>
      </c>
      <c r="D71" s="1">
        <v>115</v>
      </c>
      <c r="E71" s="1">
        <v>38</v>
      </c>
      <c r="F71" s="1">
        <v>82</v>
      </c>
      <c r="G71" s="7">
        <v>0.4</v>
      </c>
      <c r="H71" s="1">
        <v>50</v>
      </c>
      <c r="I71" s="1" t="s">
        <v>40</v>
      </c>
      <c r="J71" s="1">
        <v>22</v>
      </c>
      <c r="K71" s="1">
        <f t="shared" si="12"/>
        <v>16</v>
      </c>
      <c r="L71" s="1">
        <f t="shared" ref="L71:L98" si="13">E71-N71</f>
        <v>38</v>
      </c>
      <c r="M71" s="14"/>
      <c r="N71" s="11">
        <f>VLOOKUP(A71,[1]Sheet!$A:$M,13,0)</f>
        <v>0</v>
      </c>
      <c r="O71" s="1">
        <v>0</v>
      </c>
      <c r="P71" s="1">
        <v>0</v>
      </c>
      <c r="Q71" s="1">
        <v>0</v>
      </c>
      <c r="R71" s="1"/>
      <c r="S71" s="1">
        <f t="shared" ref="S71:S98" si="14">L71/5</f>
        <v>7.6</v>
      </c>
      <c r="T71" s="5"/>
      <c r="U71" s="5"/>
      <c r="V71" s="1"/>
      <c r="W71" s="1">
        <f t="shared" ref="W71:W98" si="15">(F71+Q71+R71+T71)/S71</f>
        <v>10.789473684210527</v>
      </c>
      <c r="X71" s="1">
        <f t="shared" ref="X71:X98" si="16">(F71+Q71+R71)/S71</f>
        <v>10.789473684210527</v>
      </c>
      <c r="Y71" s="1">
        <v>8.6</v>
      </c>
      <c r="Z71" s="1">
        <v>9.4</v>
      </c>
      <c r="AA71" s="1">
        <v>9.1999999999999993</v>
      </c>
      <c r="AB71" s="1">
        <v>8.6</v>
      </c>
      <c r="AC71" s="1">
        <v>10.6</v>
      </c>
      <c r="AD71" s="1">
        <v>9.8000000000000007</v>
      </c>
      <c r="AE71" s="1">
        <v>6.4</v>
      </c>
      <c r="AF71" s="1">
        <v>10.199999999999999</v>
      </c>
      <c r="AG71" s="1">
        <v>12.4</v>
      </c>
      <c r="AH71" s="1">
        <v>17.399999999999999</v>
      </c>
      <c r="AI71" s="1" t="s">
        <v>45</v>
      </c>
      <c r="AJ71" s="1">
        <f>G71*T71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119</v>
      </c>
      <c r="B72" s="1" t="s">
        <v>44</v>
      </c>
      <c r="C72" s="1">
        <v>12</v>
      </c>
      <c r="D72" s="1">
        <v>11</v>
      </c>
      <c r="E72" s="1">
        <v>2</v>
      </c>
      <c r="F72" s="1">
        <v>9</v>
      </c>
      <c r="G72" s="7">
        <v>0.4</v>
      </c>
      <c r="H72" s="1">
        <v>55</v>
      </c>
      <c r="I72" s="1" t="s">
        <v>40</v>
      </c>
      <c r="J72" s="1">
        <v>1</v>
      </c>
      <c r="K72" s="1">
        <f t="shared" si="12"/>
        <v>1</v>
      </c>
      <c r="L72" s="1">
        <f t="shared" si="13"/>
        <v>2</v>
      </c>
      <c r="M72" s="14"/>
      <c r="N72" s="11">
        <f>VLOOKUP(A72,[1]Sheet!$A:$M,13,0)</f>
        <v>0</v>
      </c>
      <c r="O72" s="1">
        <v>0</v>
      </c>
      <c r="P72" s="1">
        <v>0</v>
      </c>
      <c r="Q72" s="1">
        <v>0</v>
      </c>
      <c r="R72" s="1"/>
      <c r="S72" s="1">
        <f t="shared" si="14"/>
        <v>0.4</v>
      </c>
      <c r="T72" s="5"/>
      <c r="U72" s="5"/>
      <c r="V72" s="1"/>
      <c r="W72" s="1">
        <f t="shared" si="15"/>
        <v>22.5</v>
      </c>
      <c r="X72" s="1">
        <f t="shared" si="16"/>
        <v>22.5</v>
      </c>
      <c r="Y72" s="1">
        <v>0.4</v>
      </c>
      <c r="Z72" s="1">
        <v>0.6</v>
      </c>
      <c r="AA72" s="1">
        <v>0.6</v>
      </c>
      <c r="AB72" s="1">
        <v>0.2</v>
      </c>
      <c r="AC72" s="1">
        <v>0.4</v>
      </c>
      <c r="AD72" s="1">
        <v>1.2</v>
      </c>
      <c r="AE72" s="1">
        <v>1</v>
      </c>
      <c r="AF72" s="1">
        <v>-0.2</v>
      </c>
      <c r="AG72" s="1">
        <v>0.2</v>
      </c>
      <c r="AH72" s="1">
        <v>0.4</v>
      </c>
      <c r="AI72" s="43" t="s">
        <v>120</v>
      </c>
      <c r="AJ72" s="1">
        <f>G72*T72</f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121</v>
      </c>
      <c r="B73" s="1" t="s">
        <v>39</v>
      </c>
      <c r="C73" s="1">
        <v>15.85</v>
      </c>
      <c r="D73" s="1">
        <v>15.92</v>
      </c>
      <c r="E73" s="1">
        <v>2.8780000000000001</v>
      </c>
      <c r="F73" s="1">
        <v>13.007</v>
      </c>
      <c r="G73" s="7">
        <v>1</v>
      </c>
      <c r="H73" s="1">
        <v>55</v>
      </c>
      <c r="I73" s="1" t="s">
        <v>40</v>
      </c>
      <c r="J73" s="1">
        <v>2.6</v>
      </c>
      <c r="K73" s="1">
        <f t="shared" si="12"/>
        <v>0.27800000000000002</v>
      </c>
      <c r="L73" s="1">
        <f t="shared" si="13"/>
        <v>2.8780000000000001</v>
      </c>
      <c r="M73" s="14"/>
      <c r="N73" s="11">
        <f>VLOOKUP(A73,[1]Sheet!$A:$M,13,0)</f>
        <v>0</v>
      </c>
      <c r="O73" s="1">
        <v>0</v>
      </c>
      <c r="P73" s="1">
        <v>0</v>
      </c>
      <c r="Q73" s="1">
        <v>0</v>
      </c>
      <c r="R73" s="1"/>
      <c r="S73" s="1">
        <f t="shared" si="14"/>
        <v>0.5756</v>
      </c>
      <c r="T73" s="5"/>
      <c r="U73" s="5"/>
      <c r="V73" s="1"/>
      <c r="W73" s="1">
        <f t="shared" si="15"/>
        <v>22.59728978457262</v>
      </c>
      <c r="X73" s="1">
        <f t="shared" si="16"/>
        <v>22.59728978457262</v>
      </c>
      <c r="Y73" s="1">
        <v>0.28620000000000001</v>
      </c>
      <c r="Z73" s="1">
        <v>0.2858</v>
      </c>
      <c r="AA73" s="1">
        <v>0.2858</v>
      </c>
      <c r="AB73" s="1">
        <v>0.1288</v>
      </c>
      <c r="AC73" s="1">
        <v>0.1288</v>
      </c>
      <c r="AD73" s="1">
        <v>0.89939999999999998</v>
      </c>
      <c r="AE73" s="1">
        <v>0.89939999999999998</v>
      </c>
      <c r="AF73" s="1">
        <v>1.7365999999999999</v>
      </c>
      <c r="AG73" s="1">
        <v>1.7365999999999999</v>
      </c>
      <c r="AH73" s="1">
        <v>0.28799999999999998</v>
      </c>
      <c r="AI73" s="44" t="s">
        <v>162</v>
      </c>
      <c r="AJ73" s="1">
        <f>G73*T73</f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4" t="s">
        <v>122</v>
      </c>
      <c r="B74" s="24" t="s">
        <v>44</v>
      </c>
      <c r="C74" s="24"/>
      <c r="D74" s="24"/>
      <c r="E74" s="24"/>
      <c r="F74" s="24"/>
      <c r="G74" s="25">
        <v>0</v>
      </c>
      <c r="H74" s="24">
        <v>40</v>
      </c>
      <c r="I74" s="24" t="s">
        <v>40</v>
      </c>
      <c r="J74" s="24"/>
      <c r="K74" s="24">
        <f t="shared" si="12"/>
        <v>0</v>
      </c>
      <c r="L74" s="24">
        <f t="shared" si="13"/>
        <v>0</v>
      </c>
      <c r="M74" s="26"/>
      <c r="N74" s="27">
        <f>VLOOKUP(A74,[1]Sheet!$A:$M,13,0)</f>
        <v>0</v>
      </c>
      <c r="O74" s="24">
        <v>0</v>
      </c>
      <c r="P74" s="24">
        <v>0</v>
      </c>
      <c r="Q74" s="24">
        <v>0</v>
      </c>
      <c r="R74" s="24"/>
      <c r="S74" s="24">
        <f t="shared" si="14"/>
        <v>0</v>
      </c>
      <c r="T74" s="28"/>
      <c r="U74" s="28"/>
      <c r="V74" s="24"/>
      <c r="W74" s="24" t="e">
        <f t="shared" si="15"/>
        <v>#DIV/0!</v>
      </c>
      <c r="X74" s="24" t="e">
        <f t="shared" si="16"/>
        <v>#DIV/0!</v>
      </c>
      <c r="Y74" s="24">
        <v>0</v>
      </c>
      <c r="Z74" s="24">
        <v>0</v>
      </c>
      <c r="AA74" s="24">
        <v>0</v>
      </c>
      <c r="AB74" s="24">
        <v>0</v>
      </c>
      <c r="AC74" s="24">
        <v>0</v>
      </c>
      <c r="AD74" s="24">
        <v>0</v>
      </c>
      <c r="AE74" s="24">
        <v>0</v>
      </c>
      <c r="AF74" s="24">
        <v>0</v>
      </c>
      <c r="AG74" s="24">
        <v>0</v>
      </c>
      <c r="AH74" s="24">
        <v>0</v>
      </c>
      <c r="AI74" s="24" t="s">
        <v>123</v>
      </c>
      <c r="AJ74" s="24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124</v>
      </c>
      <c r="B75" s="1" t="s">
        <v>44</v>
      </c>
      <c r="C75" s="1">
        <v>30</v>
      </c>
      <c r="D75" s="1">
        <v>30</v>
      </c>
      <c r="E75" s="1">
        <v>2</v>
      </c>
      <c r="F75" s="1">
        <v>28</v>
      </c>
      <c r="G75" s="7">
        <v>0.2</v>
      </c>
      <c r="H75" s="1">
        <v>35</v>
      </c>
      <c r="I75" s="1" t="s">
        <v>40</v>
      </c>
      <c r="J75" s="1">
        <v>2</v>
      </c>
      <c r="K75" s="1">
        <f t="shared" si="12"/>
        <v>0</v>
      </c>
      <c r="L75" s="1">
        <f t="shared" si="13"/>
        <v>2</v>
      </c>
      <c r="M75" s="14"/>
      <c r="N75" s="11">
        <f>VLOOKUP(A75,[1]Sheet!$A:$M,13,0)</f>
        <v>0</v>
      </c>
      <c r="O75" s="1">
        <v>0</v>
      </c>
      <c r="P75" s="1">
        <v>0</v>
      </c>
      <c r="Q75" s="1">
        <v>0</v>
      </c>
      <c r="R75" s="1"/>
      <c r="S75" s="1">
        <f t="shared" si="14"/>
        <v>0.4</v>
      </c>
      <c r="T75" s="5"/>
      <c r="U75" s="5"/>
      <c r="V75" s="1"/>
      <c r="W75" s="1">
        <f t="shared" si="15"/>
        <v>70</v>
      </c>
      <c r="X75" s="1">
        <f t="shared" si="16"/>
        <v>70</v>
      </c>
      <c r="Y75" s="1">
        <v>0.2</v>
      </c>
      <c r="Z75" s="1">
        <v>0.2</v>
      </c>
      <c r="AA75" s="1">
        <v>0.2</v>
      </c>
      <c r="AB75" s="1">
        <v>0.4</v>
      </c>
      <c r="AC75" s="1">
        <v>0.6</v>
      </c>
      <c r="AD75" s="1">
        <v>0.2</v>
      </c>
      <c r="AE75" s="1">
        <v>0</v>
      </c>
      <c r="AF75" s="1">
        <v>3.2</v>
      </c>
      <c r="AG75" s="1">
        <v>3.2</v>
      </c>
      <c r="AH75" s="1">
        <v>1.4</v>
      </c>
      <c r="AI75" s="44" t="s">
        <v>163</v>
      </c>
      <c r="AJ75" s="1">
        <f>G75*T75</f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31" t="s">
        <v>125</v>
      </c>
      <c r="B76" s="31" t="s">
        <v>39</v>
      </c>
      <c r="C76" s="31">
        <v>3172.4169999999999</v>
      </c>
      <c r="D76" s="31">
        <v>4325.5309999999999</v>
      </c>
      <c r="E76" s="31">
        <v>2075.8850000000002</v>
      </c>
      <c r="F76" s="31">
        <v>2600.915</v>
      </c>
      <c r="G76" s="32">
        <v>1</v>
      </c>
      <c r="H76" s="31">
        <v>60</v>
      </c>
      <c r="I76" s="31" t="s">
        <v>40</v>
      </c>
      <c r="J76" s="31">
        <v>802.3</v>
      </c>
      <c r="K76" s="31">
        <f t="shared" si="12"/>
        <v>1273.5850000000003</v>
      </c>
      <c r="L76" s="31">
        <f t="shared" si="13"/>
        <v>1769.8050000000003</v>
      </c>
      <c r="M76" s="33"/>
      <c r="N76" s="34">
        <f>VLOOKUP(A76,[1]Sheet!$A:$M,13,0)</f>
        <v>306.08</v>
      </c>
      <c r="O76" s="31">
        <v>0</v>
      </c>
      <c r="P76" s="31">
        <v>800</v>
      </c>
      <c r="Q76" s="31">
        <v>594.79210000000012</v>
      </c>
      <c r="R76" s="31">
        <v>800</v>
      </c>
      <c r="S76" s="31">
        <f t="shared" si="14"/>
        <v>353.96100000000007</v>
      </c>
      <c r="T76" s="35">
        <f t="shared" ref="T76:T78" si="17">13*S76-R76-Q76-F76</f>
        <v>605.78590000000122</v>
      </c>
      <c r="U76" s="35"/>
      <c r="V76" s="31"/>
      <c r="W76" s="31">
        <f t="shared" si="15"/>
        <v>13.000000000000002</v>
      </c>
      <c r="X76" s="31">
        <f t="shared" si="16"/>
        <v>11.288551846107337</v>
      </c>
      <c r="Y76" s="31">
        <v>397.2362</v>
      </c>
      <c r="Z76" s="31">
        <v>440.94539999999989</v>
      </c>
      <c r="AA76" s="31">
        <v>280.20119999999997</v>
      </c>
      <c r="AB76" s="31">
        <v>347.21660000000003</v>
      </c>
      <c r="AC76" s="31">
        <v>447.89600000000002</v>
      </c>
      <c r="AD76" s="31">
        <v>392.82920000000001</v>
      </c>
      <c r="AE76" s="31">
        <v>379.83879999999999</v>
      </c>
      <c r="AF76" s="31">
        <v>350.21220000000011</v>
      </c>
      <c r="AG76" s="31">
        <v>480.40100000000001</v>
      </c>
      <c r="AH76" s="31">
        <v>606.80460000000005</v>
      </c>
      <c r="AI76" s="36" t="s">
        <v>159</v>
      </c>
      <c r="AJ76" s="31">
        <f>G76*T76</f>
        <v>605.78590000000122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31" t="s">
        <v>126</v>
      </c>
      <c r="B77" s="31" t="s">
        <v>39</v>
      </c>
      <c r="C77" s="31">
        <v>1392.683</v>
      </c>
      <c r="D77" s="31">
        <v>2204.2370000000001</v>
      </c>
      <c r="E77" s="31">
        <v>1011.375</v>
      </c>
      <c r="F77" s="31">
        <v>1450.7049999999999</v>
      </c>
      <c r="G77" s="32">
        <v>1</v>
      </c>
      <c r="H77" s="31">
        <v>60</v>
      </c>
      <c r="I77" s="31" t="s">
        <v>40</v>
      </c>
      <c r="J77" s="31">
        <v>529.79999999999995</v>
      </c>
      <c r="K77" s="31">
        <f t="shared" si="12"/>
        <v>481.57500000000005</v>
      </c>
      <c r="L77" s="31">
        <f t="shared" si="13"/>
        <v>847.15</v>
      </c>
      <c r="M77" s="33">
        <v>14.93</v>
      </c>
      <c r="N77" s="34">
        <f>VLOOKUP(A77,[1]Sheet!$A:$M,13,0)</f>
        <v>164.22499999999999</v>
      </c>
      <c r="O77" s="31">
        <v>0</v>
      </c>
      <c r="P77" s="31">
        <v>300</v>
      </c>
      <c r="Q77" s="31">
        <v>366.69680000000062</v>
      </c>
      <c r="R77" s="31">
        <v>300</v>
      </c>
      <c r="S77" s="31">
        <f t="shared" si="14"/>
        <v>169.43</v>
      </c>
      <c r="T77" s="35">
        <f t="shared" si="17"/>
        <v>85.188199999999597</v>
      </c>
      <c r="U77" s="35"/>
      <c r="V77" s="31"/>
      <c r="W77" s="31">
        <f t="shared" si="15"/>
        <v>13</v>
      </c>
      <c r="X77" s="31">
        <f t="shared" si="16"/>
        <v>12.497207106179546</v>
      </c>
      <c r="Y77" s="31">
        <v>224.53360000000001</v>
      </c>
      <c r="Z77" s="31">
        <v>323.01900000000001</v>
      </c>
      <c r="AA77" s="31">
        <v>126.71120000000001</v>
      </c>
      <c r="AB77" s="31">
        <v>160.303</v>
      </c>
      <c r="AC77" s="31">
        <v>235.29499999999999</v>
      </c>
      <c r="AD77" s="31">
        <v>184.2516</v>
      </c>
      <c r="AE77" s="31">
        <v>172.2998</v>
      </c>
      <c r="AF77" s="31">
        <v>149.52459999999999</v>
      </c>
      <c r="AG77" s="31">
        <v>249.58840000000001</v>
      </c>
      <c r="AH77" s="31">
        <v>251.4068</v>
      </c>
      <c r="AI77" s="36" t="s">
        <v>159</v>
      </c>
      <c r="AJ77" s="31">
        <f>G77*T77</f>
        <v>85.188199999999597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31" t="s">
        <v>127</v>
      </c>
      <c r="B78" s="31" t="s">
        <v>39</v>
      </c>
      <c r="C78" s="31">
        <v>3019.1320000000001</v>
      </c>
      <c r="D78" s="31">
        <v>6523.6419999999998</v>
      </c>
      <c r="E78" s="31">
        <v>2545.819</v>
      </c>
      <c r="F78" s="31">
        <v>2745.7350000000001</v>
      </c>
      <c r="G78" s="32">
        <v>1</v>
      </c>
      <c r="H78" s="31">
        <v>60</v>
      </c>
      <c r="I78" s="31" t="s">
        <v>40</v>
      </c>
      <c r="J78" s="31">
        <v>695</v>
      </c>
      <c r="K78" s="31">
        <f t="shared" si="12"/>
        <v>1850.819</v>
      </c>
      <c r="L78" s="31">
        <f t="shared" si="13"/>
        <v>1784.3869999999999</v>
      </c>
      <c r="M78" s="33">
        <v>305.23700000000002</v>
      </c>
      <c r="N78" s="34">
        <f>VLOOKUP(A78,[1]Sheet!$A:$M,13,0)</f>
        <v>761.43200000000002</v>
      </c>
      <c r="O78" s="31">
        <v>0</v>
      </c>
      <c r="P78" s="31">
        <v>0</v>
      </c>
      <c r="Q78" s="31">
        <v>0</v>
      </c>
      <c r="R78" s="31"/>
      <c r="S78" s="31">
        <f t="shared" si="14"/>
        <v>356.87739999999997</v>
      </c>
      <c r="T78" s="35">
        <f t="shared" si="17"/>
        <v>1893.6711999999993</v>
      </c>
      <c r="U78" s="35"/>
      <c r="V78" s="31"/>
      <c r="W78" s="31">
        <f t="shared" si="15"/>
        <v>13</v>
      </c>
      <c r="X78" s="31">
        <f t="shared" si="16"/>
        <v>7.6937766302937662</v>
      </c>
      <c r="Y78" s="31">
        <v>378.21260000000001</v>
      </c>
      <c r="Z78" s="31">
        <v>588.05020000000002</v>
      </c>
      <c r="AA78" s="31">
        <v>234.9462</v>
      </c>
      <c r="AB78" s="31">
        <v>444.68040000000002</v>
      </c>
      <c r="AC78" s="31">
        <v>368.77699999999999</v>
      </c>
      <c r="AD78" s="31">
        <v>359.4932</v>
      </c>
      <c r="AE78" s="31">
        <v>391.85719999999998</v>
      </c>
      <c r="AF78" s="31">
        <v>325.07040000000001</v>
      </c>
      <c r="AG78" s="31">
        <v>325.6268</v>
      </c>
      <c r="AH78" s="31">
        <v>477.57700000000011</v>
      </c>
      <c r="AI78" s="36" t="s">
        <v>160</v>
      </c>
      <c r="AJ78" s="31">
        <f>G78*T78</f>
        <v>1893.6711999999993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37" t="s">
        <v>128</v>
      </c>
      <c r="B79" s="37" t="s">
        <v>39</v>
      </c>
      <c r="C79" s="37">
        <v>5150.3239999999996</v>
      </c>
      <c r="D79" s="37">
        <v>5633.72</v>
      </c>
      <c r="E79" s="39">
        <f>3117.228+E23</f>
        <v>3124.741</v>
      </c>
      <c r="F79" s="39">
        <f>3140.237+F23</f>
        <v>3132.7240000000002</v>
      </c>
      <c r="G79" s="38">
        <v>1</v>
      </c>
      <c r="H79" s="37">
        <v>60</v>
      </c>
      <c r="I79" s="37" t="s">
        <v>40</v>
      </c>
      <c r="J79" s="37">
        <v>1323.5</v>
      </c>
      <c r="K79" s="37">
        <f t="shared" si="12"/>
        <v>1801.241</v>
      </c>
      <c r="L79" s="37">
        <f t="shared" si="13"/>
        <v>2645.4319999999998</v>
      </c>
      <c r="M79" s="40"/>
      <c r="N79" s="41">
        <f>VLOOKUP(A79,[1]Sheet!$A:$M,13,0)</f>
        <v>479.30900000000003</v>
      </c>
      <c r="O79" s="37">
        <v>160</v>
      </c>
      <c r="P79" s="37">
        <v>750</v>
      </c>
      <c r="Q79" s="37">
        <v>285.06840000000011</v>
      </c>
      <c r="R79" s="37">
        <v>400</v>
      </c>
      <c r="S79" s="37">
        <f t="shared" si="14"/>
        <v>529.08639999999991</v>
      </c>
      <c r="T79" s="42">
        <f>8*S79-R79-Q79-F79</f>
        <v>414.89879999999903</v>
      </c>
      <c r="U79" s="42"/>
      <c r="V79" s="37"/>
      <c r="W79" s="37">
        <f t="shared" si="15"/>
        <v>8</v>
      </c>
      <c r="X79" s="37">
        <f t="shared" si="16"/>
        <v>7.2158203272660213</v>
      </c>
      <c r="Y79" s="37">
        <v>506.88159999999999</v>
      </c>
      <c r="Z79" s="37">
        <v>538.31279999999992</v>
      </c>
      <c r="AA79" s="37">
        <v>396.21780000000001</v>
      </c>
      <c r="AB79" s="37">
        <v>596.00479999999993</v>
      </c>
      <c r="AC79" s="37">
        <v>684.41239999999993</v>
      </c>
      <c r="AD79" s="37">
        <v>378.24180000000001</v>
      </c>
      <c r="AE79" s="37">
        <v>434.95159999999998</v>
      </c>
      <c r="AF79" s="37">
        <v>275.80959999999999</v>
      </c>
      <c r="AG79" s="37">
        <v>375.82139999999998</v>
      </c>
      <c r="AH79" s="37">
        <v>544.85159999999996</v>
      </c>
      <c r="AI79" s="37" t="s">
        <v>129</v>
      </c>
      <c r="AJ79" s="37">
        <f>G79*T79</f>
        <v>414.89879999999903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130</v>
      </c>
      <c r="B80" s="1" t="s">
        <v>39</v>
      </c>
      <c r="C80" s="1">
        <v>26.013000000000002</v>
      </c>
      <c r="D80" s="1">
        <v>36.774999999999999</v>
      </c>
      <c r="E80" s="1">
        <v>1.329</v>
      </c>
      <c r="F80" s="1">
        <v>35.445999999999998</v>
      </c>
      <c r="G80" s="7">
        <v>1</v>
      </c>
      <c r="H80" s="1">
        <v>55</v>
      </c>
      <c r="I80" s="1" t="s">
        <v>40</v>
      </c>
      <c r="J80" s="1">
        <v>1.5</v>
      </c>
      <c r="K80" s="1">
        <f t="shared" si="12"/>
        <v>-0.17100000000000004</v>
      </c>
      <c r="L80" s="1">
        <f t="shared" si="13"/>
        <v>1.329</v>
      </c>
      <c r="M80" s="14"/>
      <c r="N80" s="11">
        <f>VLOOKUP(A80,[1]Sheet!$A:$M,13,0)</f>
        <v>0</v>
      </c>
      <c r="O80" s="1">
        <v>0</v>
      </c>
      <c r="P80" s="1">
        <v>0</v>
      </c>
      <c r="Q80" s="1">
        <v>0</v>
      </c>
      <c r="R80" s="1"/>
      <c r="S80" s="1">
        <f t="shared" si="14"/>
        <v>0.26579999999999998</v>
      </c>
      <c r="T80" s="5"/>
      <c r="U80" s="5"/>
      <c r="V80" s="1"/>
      <c r="W80" s="1">
        <f t="shared" si="15"/>
        <v>133.35590669676449</v>
      </c>
      <c r="X80" s="1">
        <f t="shared" si="16"/>
        <v>133.35590669676449</v>
      </c>
      <c r="Y80" s="1">
        <v>0.26579999999999998</v>
      </c>
      <c r="Z80" s="1">
        <v>0.53620000000000001</v>
      </c>
      <c r="AA80" s="1">
        <v>2.6798000000000002</v>
      </c>
      <c r="AB80" s="1">
        <v>2.9458000000000002</v>
      </c>
      <c r="AC80" s="1">
        <v>0.53339999999999999</v>
      </c>
      <c r="AD80" s="1">
        <v>1.0711999999999999</v>
      </c>
      <c r="AE80" s="1">
        <v>1.0760000000000001</v>
      </c>
      <c r="AF80" s="1">
        <v>0.27100000000000002</v>
      </c>
      <c r="AG80" s="1">
        <v>0</v>
      </c>
      <c r="AH80" s="1">
        <v>0.26700000000000002</v>
      </c>
      <c r="AI80" s="1" t="s">
        <v>131</v>
      </c>
      <c r="AJ80" s="1">
        <f>G80*T80</f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132</v>
      </c>
      <c r="B81" s="1" t="s">
        <v>39</v>
      </c>
      <c r="C81" s="1">
        <v>22.193000000000001</v>
      </c>
      <c r="D81" s="1">
        <v>10.858000000000001</v>
      </c>
      <c r="E81" s="1">
        <v>2.698</v>
      </c>
      <c r="F81" s="1">
        <v>10.858000000000001</v>
      </c>
      <c r="G81" s="7">
        <v>1</v>
      </c>
      <c r="H81" s="1">
        <v>55</v>
      </c>
      <c r="I81" s="1" t="s">
        <v>40</v>
      </c>
      <c r="J81" s="1">
        <v>2.5</v>
      </c>
      <c r="K81" s="1">
        <f t="shared" si="12"/>
        <v>0.19799999999999995</v>
      </c>
      <c r="L81" s="1">
        <f t="shared" si="13"/>
        <v>2.698</v>
      </c>
      <c r="M81" s="14"/>
      <c r="N81" s="11">
        <f>VLOOKUP(A81,[1]Sheet!$A:$M,13,0)</f>
        <v>0</v>
      </c>
      <c r="O81" s="1">
        <v>0</v>
      </c>
      <c r="P81" s="1">
        <v>0</v>
      </c>
      <c r="Q81" s="1">
        <v>0</v>
      </c>
      <c r="R81" s="1"/>
      <c r="S81" s="1">
        <f t="shared" si="14"/>
        <v>0.53959999999999997</v>
      </c>
      <c r="T81" s="5"/>
      <c r="U81" s="5"/>
      <c r="V81" s="1"/>
      <c r="W81" s="1">
        <f t="shared" si="15"/>
        <v>20.12231282431431</v>
      </c>
      <c r="X81" s="1">
        <f t="shared" si="16"/>
        <v>20.12231282431431</v>
      </c>
      <c r="Y81" s="1">
        <v>1.0875999999999999</v>
      </c>
      <c r="Z81" s="1">
        <v>1.0862000000000001</v>
      </c>
      <c r="AA81" s="1">
        <v>0.80779999999999996</v>
      </c>
      <c r="AB81" s="1">
        <v>1.6328</v>
      </c>
      <c r="AC81" s="1">
        <v>1.6326000000000001</v>
      </c>
      <c r="AD81" s="1">
        <v>1.0795999999999999</v>
      </c>
      <c r="AE81" s="1">
        <v>1.0771999999999999</v>
      </c>
      <c r="AF81" s="1">
        <v>0.80999999999999994</v>
      </c>
      <c r="AG81" s="1">
        <v>1.3544</v>
      </c>
      <c r="AH81" s="1">
        <v>1.5212000000000001</v>
      </c>
      <c r="AI81" s="44" t="s">
        <v>164</v>
      </c>
      <c r="AJ81" s="1">
        <f>G81*T81</f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24" t="s">
        <v>133</v>
      </c>
      <c r="B82" s="24" t="s">
        <v>39</v>
      </c>
      <c r="C82" s="24"/>
      <c r="D82" s="24"/>
      <c r="E82" s="24"/>
      <c r="F82" s="24"/>
      <c r="G82" s="25">
        <v>0</v>
      </c>
      <c r="H82" s="24">
        <v>55</v>
      </c>
      <c r="I82" s="24" t="s">
        <v>40</v>
      </c>
      <c r="J82" s="24"/>
      <c r="K82" s="24">
        <f t="shared" si="12"/>
        <v>0</v>
      </c>
      <c r="L82" s="24">
        <f t="shared" si="13"/>
        <v>0</v>
      </c>
      <c r="M82" s="26"/>
      <c r="N82" s="27">
        <f>VLOOKUP(A82,[1]Sheet!$A:$M,13,0)</f>
        <v>0</v>
      </c>
      <c r="O82" s="24">
        <v>0</v>
      </c>
      <c r="P82" s="24">
        <v>0</v>
      </c>
      <c r="Q82" s="24">
        <v>0</v>
      </c>
      <c r="R82" s="24"/>
      <c r="S82" s="24">
        <f t="shared" si="14"/>
        <v>0</v>
      </c>
      <c r="T82" s="28"/>
      <c r="U82" s="28"/>
      <c r="V82" s="24"/>
      <c r="W82" s="24" t="e">
        <f t="shared" si="15"/>
        <v>#DIV/0!</v>
      </c>
      <c r="X82" s="24" t="e">
        <f t="shared" si="16"/>
        <v>#DIV/0!</v>
      </c>
      <c r="Y82" s="24">
        <v>0</v>
      </c>
      <c r="Z82" s="24">
        <v>0</v>
      </c>
      <c r="AA82" s="24">
        <v>0</v>
      </c>
      <c r="AB82" s="24">
        <v>0</v>
      </c>
      <c r="AC82" s="24">
        <v>0</v>
      </c>
      <c r="AD82" s="24">
        <v>0</v>
      </c>
      <c r="AE82" s="24">
        <v>0</v>
      </c>
      <c r="AF82" s="24">
        <v>0</v>
      </c>
      <c r="AG82" s="24">
        <v>0</v>
      </c>
      <c r="AH82" s="24">
        <v>0</v>
      </c>
      <c r="AI82" s="24" t="s">
        <v>134</v>
      </c>
      <c r="AJ82" s="24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135</v>
      </c>
      <c r="B83" s="1" t="s">
        <v>39</v>
      </c>
      <c r="C83" s="1">
        <v>80.119</v>
      </c>
      <c r="D83" s="1">
        <v>169.46700000000001</v>
      </c>
      <c r="E83" s="1"/>
      <c r="F83" s="1">
        <v>124.79300000000001</v>
      </c>
      <c r="G83" s="7">
        <v>1</v>
      </c>
      <c r="H83" s="1">
        <v>60</v>
      </c>
      <c r="I83" s="1" t="s">
        <v>40</v>
      </c>
      <c r="J83" s="1"/>
      <c r="K83" s="1">
        <f t="shared" si="12"/>
        <v>0</v>
      </c>
      <c r="L83" s="1">
        <f t="shared" si="13"/>
        <v>0</v>
      </c>
      <c r="M83" s="14"/>
      <c r="N83" s="11">
        <f>VLOOKUP(A83,[1]Sheet!$A:$M,13,0)</f>
        <v>0</v>
      </c>
      <c r="O83" s="1">
        <v>0</v>
      </c>
      <c r="P83" s="1">
        <v>0</v>
      </c>
      <c r="Q83" s="1">
        <v>0</v>
      </c>
      <c r="R83" s="1"/>
      <c r="S83" s="1">
        <f t="shared" si="14"/>
        <v>0</v>
      </c>
      <c r="T83" s="5"/>
      <c r="U83" s="5"/>
      <c r="V83" s="1"/>
      <c r="W83" s="1" t="e">
        <f t="shared" si="15"/>
        <v>#DIV/0!</v>
      </c>
      <c r="X83" s="1" t="e">
        <f t="shared" si="16"/>
        <v>#DIV/0!</v>
      </c>
      <c r="Y83" s="1">
        <v>0</v>
      </c>
      <c r="Z83" s="1">
        <v>2.4268000000000001</v>
      </c>
      <c r="AA83" s="1">
        <v>2.2679999999999998</v>
      </c>
      <c r="AB83" s="1">
        <v>6.7855999999999996</v>
      </c>
      <c r="AC83" s="1">
        <v>6.9443999999999999</v>
      </c>
      <c r="AD83" s="1">
        <v>10.423400000000001</v>
      </c>
      <c r="AE83" s="1">
        <v>10.586</v>
      </c>
      <c r="AF83" s="1">
        <v>5.7896000000000001</v>
      </c>
      <c r="AG83" s="1">
        <v>5.9470000000000001</v>
      </c>
      <c r="AH83" s="1">
        <v>1.276</v>
      </c>
      <c r="AI83" s="43" t="s">
        <v>120</v>
      </c>
      <c r="AJ83" s="1">
        <f>G83*T83</f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136</v>
      </c>
      <c r="B84" s="1" t="s">
        <v>44</v>
      </c>
      <c r="C84" s="1">
        <v>23</v>
      </c>
      <c r="D84" s="1">
        <v>23</v>
      </c>
      <c r="E84" s="1">
        <v>6</v>
      </c>
      <c r="F84" s="1">
        <v>17</v>
      </c>
      <c r="G84" s="7">
        <v>0.3</v>
      </c>
      <c r="H84" s="1">
        <v>40</v>
      </c>
      <c r="I84" s="1" t="s">
        <v>40</v>
      </c>
      <c r="J84" s="1">
        <v>6</v>
      </c>
      <c r="K84" s="1">
        <f t="shared" si="12"/>
        <v>0</v>
      </c>
      <c r="L84" s="1">
        <f t="shared" si="13"/>
        <v>6</v>
      </c>
      <c r="M84" s="14"/>
      <c r="N84" s="11">
        <f>VLOOKUP(A84,[1]Sheet!$A:$M,13,0)</f>
        <v>0</v>
      </c>
      <c r="O84" s="1">
        <v>0</v>
      </c>
      <c r="P84" s="1">
        <v>0</v>
      </c>
      <c r="Q84" s="1">
        <v>0</v>
      </c>
      <c r="R84" s="1"/>
      <c r="S84" s="1">
        <f t="shared" si="14"/>
        <v>1.2</v>
      </c>
      <c r="T84" s="5"/>
      <c r="U84" s="5"/>
      <c r="V84" s="1"/>
      <c r="W84" s="1">
        <f t="shared" si="15"/>
        <v>14.166666666666668</v>
      </c>
      <c r="X84" s="1">
        <f t="shared" si="16"/>
        <v>14.166666666666668</v>
      </c>
      <c r="Y84" s="1">
        <v>0.8</v>
      </c>
      <c r="Z84" s="1">
        <v>0.4</v>
      </c>
      <c r="AA84" s="1">
        <v>1.2</v>
      </c>
      <c r="AB84" s="1">
        <v>1.2</v>
      </c>
      <c r="AC84" s="1">
        <v>0.2</v>
      </c>
      <c r="AD84" s="1">
        <v>1.2</v>
      </c>
      <c r="AE84" s="1">
        <v>2.2000000000000002</v>
      </c>
      <c r="AF84" s="1">
        <v>2.4</v>
      </c>
      <c r="AG84" s="1">
        <v>2.8</v>
      </c>
      <c r="AH84" s="1">
        <v>1.4</v>
      </c>
      <c r="AI84" s="43" t="s">
        <v>120</v>
      </c>
      <c r="AJ84" s="1">
        <f>G84*T84</f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137</v>
      </c>
      <c r="B85" s="1" t="s">
        <v>44</v>
      </c>
      <c r="C85" s="1">
        <v>12</v>
      </c>
      <c r="D85" s="1">
        <v>19</v>
      </c>
      <c r="E85" s="1">
        <v>4</v>
      </c>
      <c r="F85" s="1">
        <v>16</v>
      </c>
      <c r="G85" s="7">
        <v>0.3</v>
      </c>
      <c r="H85" s="1">
        <v>40</v>
      </c>
      <c r="I85" s="1" t="s">
        <v>40</v>
      </c>
      <c r="J85" s="1">
        <v>1</v>
      </c>
      <c r="K85" s="1">
        <f t="shared" si="12"/>
        <v>3</v>
      </c>
      <c r="L85" s="1">
        <f t="shared" si="13"/>
        <v>4</v>
      </c>
      <c r="M85" s="14"/>
      <c r="N85" s="11">
        <f>VLOOKUP(A85,[1]Sheet!$A:$M,13,0)</f>
        <v>0</v>
      </c>
      <c r="O85" s="1">
        <v>0</v>
      </c>
      <c r="P85" s="1">
        <v>0</v>
      </c>
      <c r="Q85" s="1">
        <v>0</v>
      </c>
      <c r="R85" s="1"/>
      <c r="S85" s="1">
        <f t="shared" si="14"/>
        <v>0.8</v>
      </c>
      <c r="T85" s="5"/>
      <c r="U85" s="5"/>
      <c r="V85" s="1"/>
      <c r="W85" s="1">
        <f t="shared" si="15"/>
        <v>20</v>
      </c>
      <c r="X85" s="1">
        <f t="shared" si="16"/>
        <v>20</v>
      </c>
      <c r="Y85" s="1">
        <v>1.2</v>
      </c>
      <c r="Z85" s="1">
        <v>1</v>
      </c>
      <c r="AA85" s="1">
        <v>0.6</v>
      </c>
      <c r="AB85" s="1">
        <v>1</v>
      </c>
      <c r="AC85" s="1">
        <v>1.8</v>
      </c>
      <c r="AD85" s="1">
        <v>2.6</v>
      </c>
      <c r="AE85" s="1">
        <v>2.6</v>
      </c>
      <c r="AF85" s="1">
        <v>2</v>
      </c>
      <c r="AG85" s="1">
        <v>3</v>
      </c>
      <c r="AH85" s="1">
        <v>2.8</v>
      </c>
      <c r="AI85" s="1" t="s">
        <v>138</v>
      </c>
      <c r="AJ85" s="1">
        <f>G85*T85</f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139</v>
      </c>
      <c r="B86" s="1" t="s">
        <v>44</v>
      </c>
      <c r="C86" s="1">
        <v>208</v>
      </c>
      <c r="D86" s="1">
        <v>244</v>
      </c>
      <c r="E86" s="1">
        <v>149</v>
      </c>
      <c r="F86" s="1">
        <v>75</v>
      </c>
      <c r="G86" s="7">
        <v>0.3</v>
      </c>
      <c r="H86" s="1">
        <v>40</v>
      </c>
      <c r="I86" s="1" t="s">
        <v>40</v>
      </c>
      <c r="J86" s="1">
        <v>45</v>
      </c>
      <c r="K86" s="1">
        <f t="shared" si="12"/>
        <v>104</v>
      </c>
      <c r="L86" s="1">
        <f t="shared" si="13"/>
        <v>149</v>
      </c>
      <c r="M86" s="14"/>
      <c r="N86" s="11">
        <f>VLOOKUP(A86,[1]Sheet!$A:$M,13,0)</f>
        <v>0</v>
      </c>
      <c r="O86" s="1">
        <v>0</v>
      </c>
      <c r="P86" s="1">
        <v>0</v>
      </c>
      <c r="Q86" s="1">
        <v>140.69999999999999</v>
      </c>
      <c r="R86" s="1"/>
      <c r="S86" s="1">
        <f t="shared" si="14"/>
        <v>29.8</v>
      </c>
      <c r="T86" s="5">
        <f t="shared" ref="T83:T96" si="18">11*S86-R86-Q86-F86</f>
        <v>112.10000000000002</v>
      </c>
      <c r="U86" s="5"/>
      <c r="V86" s="1"/>
      <c r="W86" s="1">
        <f t="shared" si="15"/>
        <v>11</v>
      </c>
      <c r="X86" s="1">
        <f t="shared" si="16"/>
        <v>7.2382550335570466</v>
      </c>
      <c r="Y86" s="1">
        <v>26.6</v>
      </c>
      <c r="Z86" s="1">
        <v>9.6</v>
      </c>
      <c r="AA86" s="1">
        <v>8.4</v>
      </c>
      <c r="AB86" s="1">
        <v>21.4</v>
      </c>
      <c r="AC86" s="1">
        <v>21</v>
      </c>
      <c r="AD86" s="1">
        <v>10.4</v>
      </c>
      <c r="AE86" s="1">
        <v>6.6</v>
      </c>
      <c r="AF86" s="1">
        <v>17.2</v>
      </c>
      <c r="AG86" s="1">
        <v>21.2</v>
      </c>
      <c r="AH86" s="1">
        <v>15.4</v>
      </c>
      <c r="AI86" s="1"/>
      <c r="AJ86" s="1">
        <f>G86*T86</f>
        <v>33.630000000000003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140</v>
      </c>
      <c r="B87" s="1" t="s">
        <v>44</v>
      </c>
      <c r="C87" s="1">
        <v>25</v>
      </c>
      <c r="D87" s="1">
        <v>15</v>
      </c>
      <c r="E87" s="1">
        <v>14</v>
      </c>
      <c r="F87" s="1">
        <v>11</v>
      </c>
      <c r="G87" s="7">
        <v>0.05</v>
      </c>
      <c r="H87" s="1">
        <v>120</v>
      </c>
      <c r="I87" s="1" t="s">
        <v>40</v>
      </c>
      <c r="J87" s="1">
        <v>10</v>
      </c>
      <c r="K87" s="1">
        <f t="shared" si="12"/>
        <v>4</v>
      </c>
      <c r="L87" s="1">
        <f t="shared" si="13"/>
        <v>14</v>
      </c>
      <c r="M87" s="14"/>
      <c r="N87" s="11">
        <f>VLOOKUP(A87,[1]Sheet!$A:$M,13,0)</f>
        <v>0</v>
      </c>
      <c r="O87" s="1">
        <v>0</v>
      </c>
      <c r="P87" s="1">
        <v>0</v>
      </c>
      <c r="Q87" s="1">
        <v>14.2</v>
      </c>
      <c r="R87" s="1"/>
      <c r="S87" s="1">
        <f t="shared" si="14"/>
        <v>2.8</v>
      </c>
      <c r="T87" s="5">
        <f t="shared" si="18"/>
        <v>5.5999999999999979</v>
      </c>
      <c r="U87" s="5"/>
      <c r="V87" s="1"/>
      <c r="W87" s="1">
        <f t="shared" si="15"/>
        <v>11</v>
      </c>
      <c r="X87" s="1">
        <f t="shared" si="16"/>
        <v>9</v>
      </c>
      <c r="Y87" s="1">
        <v>2.8</v>
      </c>
      <c r="Z87" s="1">
        <v>0</v>
      </c>
      <c r="AA87" s="1">
        <v>0</v>
      </c>
      <c r="AB87" s="1">
        <v>1.4</v>
      </c>
      <c r="AC87" s="1">
        <v>1.4</v>
      </c>
      <c r="AD87" s="1">
        <v>1.6</v>
      </c>
      <c r="AE87" s="1">
        <v>1.2</v>
      </c>
      <c r="AF87" s="1">
        <v>0</v>
      </c>
      <c r="AG87" s="1">
        <v>0.2</v>
      </c>
      <c r="AH87" s="1">
        <v>6.6</v>
      </c>
      <c r="AI87" s="1"/>
      <c r="AJ87" s="1">
        <f>G87*T87</f>
        <v>0.27999999999999992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31" t="s">
        <v>141</v>
      </c>
      <c r="B88" s="31" t="s">
        <v>39</v>
      </c>
      <c r="C88" s="31">
        <v>5387.9279999999999</v>
      </c>
      <c r="D88" s="31">
        <v>12303.446</v>
      </c>
      <c r="E88" s="31">
        <v>5217.192</v>
      </c>
      <c r="F88" s="31">
        <v>6517.0249999999996</v>
      </c>
      <c r="G88" s="32">
        <v>1</v>
      </c>
      <c r="H88" s="31">
        <v>40</v>
      </c>
      <c r="I88" s="31" t="s">
        <v>40</v>
      </c>
      <c r="J88" s="31">
        <v>2067</v>
      </c>
      <c r="K88" s="31">
        <f t="shared" si="12"/>
        <v>3150.192</v>
      </c>
      <c r="L88" s="31">
        <f t="shared" si="13"/>
        <v>5217.192</v>
      </c>
      <c r="M88" s="33"/>
      <c r="N88" s="34">
        <f>VLOOKUP(A88,[1]Sheet!$A:$M,13,0)</f>
        <v>0</v>
      </c>
      <c r="O88" s="31">
        <v>0</v>
      </c>
      <c r="P88" s="31">
        <v>0</v>
      </c>
      <c r="Q88" s="31">
        <v>1138.579259999995</v>
      </c>
      <c r="R88" s="31">
        <v>3000</v>
      </c>
      <c r="S88" s="31">
        <f t="shared" si="14"/>
        <v>1043.4384</v>
      </c>
      <c r="T88" s="35">
        <f>12*S88-R88-Q88-F88</f>
        <v>1865.6565400000054</v>
      </c>
      <c r="U88" s="35"/>
      <c r="V88" s="31"/>
      <c r="W88" s="31">
        <f t="shared" si="15"/>
        <v>12</v>
      </c>
      <c r="X88" s="31">
        <f t="shared" si="16"/>
        <v>10.212010847981054</v>
      </c>
      <c r="Y88" s="31">
        <v>1215.6098</v>
      </c>
      <c r="Z88" s="31">
        <v>1159.3204000000001</v>
      </c>
      <c r="AA88" s="31">
        <v>1023.08</v>
      </c>
      <c r="AB88" s="31">
        <v>1031.1587999999999</v>
      </c>
      <c r="AC88" s="31">
        <v>878.42099999999994</v>
      </c>
      <c r="AD88" s="31">
        <v>886.5440000000001</v>
      </c>
      <c r="AE88" s="31">
        <v>817.21359999999993</v>
      </c>
      <c r="AF88" s="31">
        <v>627.58180000000004</v>
      </c>
      <c r="AG88" s="31">
        <v>656.36519999999996</v>
      </c>
      <c r="AH88" s="31">
        <v>1055.3234</v>
      </c>
      <c r="AI88" s="36" t="s">
        <v>158</v>
      </c>
      <c r="AJ88" s="31">
        <f>G88*T88</f>
        <v>1865.6565400000054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142</v>
      </c>
      <c r="B89" s="1" t="s">
        <v>44</v>
      </c>
      <c r="C89" s="1">
        <v>260</v>
      </c>
      <c r="D89" s="1">
        <v>379</v>
      </c>
      <c r="E89" s="1">
        <v>241</v>
      </c>
      <c r="F89" s="1">
        <v>179</v>
      </c>
      <c r="G89" s="7">
        <v>0.3</v>
      </c>
      <c r="H89" s="1">
        <v>40</v>
      </c>
      <c r="I89" s="1" t="s">
        <v>40</v>
      </c>
      <c r="J89" s="1">
        <v>86</v>
      </c>
      <c r="K89" s="1">
        <f t="shared" si="12"/>
        <v>155</v>
      </c>
      <c r="L89" s="1">
        <f t="shared" si="13"/>
        <v>241</v>
      </c>
      <c r="M89" s="14"/>
      <c r="N89" s="11">
        <f>VLOOKUP(A89,[1]Sheet!$A:$M,13,0)</f>
        <v>0</v>
      </c>
      <c r="O89" s="1">
        <v>0</v>
      </c>
      <c r="P89" s="1">
        <v>0</v>
      </c>
      <c r="Q89" s="1">
        <v>172.61999999999989</v>
      </c>
      <c r="R89" s="1"/>
      <c r="S89" s="1">
        <f t="shared" si="14"/>
        <v>48.2</v>
      </c>
      <c r="T89" s="5">
        <f t="shared" si="18"/>
        <v>178.58000000000015</v>
      </c>
      <c r="U89" s="5"/>
      <c r="V89" s="1"/>
      <c r="W89" s="1">
        <f t="shared" si="15"/>
        <v>11</v>
      </c>
      <c r="X89" s="1">
        <f t="shared" si="16"/>
        <v>7.295020746887964</v>
      </c>
      <c r="Y89" s="1">
        <v>43.4</v>
      </c>
      <c r="Z89" s="1">
        <v>33.4</v>
      </c>
      <c r="AA89" s="1">
        <v>32.4</v>
      </c>
      <c r="AB89" s="1">
        <v>34.6</v>
      </c>
      <c r="AC89" s="1">
        <v>33.6</v>
      </c>
      <c r="AD89" s="1">
        <v>29.6</v>
      </c>
      <c r="AE89" s="1">
        <v>23</v>
      </c>
      <c r="AF89" s="1">
        <v>0.2</v>
      </c>
      <c r="AG89" s="1">
        <v>0.6</v>
      </c>
      <c r="AH89" s="1">
        <v>32.6</v>
      </c>
      <c r="AI89" s="1"/>
      <c r="AJ89" s="1">
        <f>G89*T89</f>
        <v>53.574000000000048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143</v>
      </c>
      <c r="B90" s="1" t="s">
        <v>44</v>
      </c>
      <c r="C90" s="1">
        <v>217</v>
      </c>
      <c r="D90" s="1">
        <v>128</v>
      </c>
      <c r="E90" s="1">
        <v>146</v>
      </c>
      <c r="F90" s="1">
        <v>12</v>
      </c>
      <c r="G90" s="7">
        <v>0.3</v>
      </c>
      <c r="H90" s="1">
        <v>40</v>
      </c>
      <c r="I90" s="1" t="s">
        <v>40</v>
      </c>
      <c r="J90" s="1">
        <v>50</v>
      </c>
      <c r="K90" s="1">
        <f t="shared" si="12"/>
        <v>96</v>
      </c>
      <c r="L90" s="1">
        <f t="shared" si="13"/>
        <v>146</v>
      </c>
      <c r="M90" s="14"/>
      <c r="N90" s="11">
        <f>VLOOKUP(A90,[1]Sheet!$A:$M,13,0)</f>
        <v>0</v>
      </c>
      <c r="O90" s="1">
        <v>0</v>
      </c>
      <c r="P90" s="1">
        <v>0</v>
      </c>
      <c r="Q90" s="1">
        <v>178.2</v>
      </c>
      <c r="R90" s="1"/>
      <c r="S90" s="1">
        <f t="shared" si="14"/>
        <v>29.2</v>
      </c>
      <c r="T90" s="5">
        <f t="shared" si="18"/>
        <v>131</v>
      </c>
      <c r="U90" s="5"/>
      <c r="V90" s="1"/>
      <c r="W90" s="1">
        <f t="shared" si="15"/>
        <v>11</v>
      </c>
      <c r="X90" s="1">
        <f t="shared" si="16"/>
        <v>6.5136986301369859</v>
      </c>
      <c r="Y90" s="1">
        <v>28.6</v>
      </c>
      <c r="Z90" s="1">
        <v>17.2</v>
      </c>
      <c r="AA90" s="1">
        <v>18</v>
      </c>
      <c r="AB90" s="1">
        <v>26</v>
      </c>
      <c r="AC90" s="1">
        <v>24.6</v>
      </c>
      <c r="AD90" s="1">
        <v>18.600000000000001</v>
      </c>
      <c r="AE90" s="1">
        <v>20.399999999999999</v>
      </c>
      <c r="AF90" s="1">
        <v>29.2</v>
      </c>
      <c r="AG90" s="1">
        <v>28.8</v>
      </c>
      <c r="AH90" s="1">
        <v>21.4</v>
      </c>
      <c r="AI90" s="1" t="s">
        <v>144</v>
      </c>
      <c r="AJ90" s="1">
        <f>G90*T90</f>
        <v>39.299999999999997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145</v>
      </c>
      <c r="B91" s="1" t="s">
        <v>39</v>
      </c>
      <c r="C91" s="1">
        <v>32.585000000000001</v>
      </c>
      <c r="D91" s="1">
        <v>6.4690000000000003</v>
      </c>
      <c r="E91" s="1">
        <v>8.5259999999999998</v>
      </c>
      <c r="F91" s="1">
        <v>1.018</v>
      </c>
      <c r="G91" s="7">
        <v>1</v>
      </c>
      <c r="H91" s="1">
        <v>45</v>
      </c>
      <c r="I91" s="1" t="s">
        <v>40</v>
      </c>
      <c r="J91" s="1">
        <v>4.5999999999999996</v>
      </c>
      <c r="K91" s="1">
        <f t="shared" si="12"/>
        <v>3.9260000000000002</v>
      </c>
      <c r="L91" s="1">
        <f t="shared" si="13"/>
        <v>8.5259999999999998</v>
      </c>
      <c r="M91" s="14"/>
      <c r="N91" s="11">
        <f>VLOOKUP(A91,[1]Sheet!$A:$M,13,0)</f>
        <v>0</v>
      </c>
      <c r="O91" s="1">
        <v>0</v>
      </c>
      <c r="P91" s="1">
        <v>0</v>
      </c>
      <c r="Q91" s="1">
        <v>15.735200000000001</v>
      </c>
      <c r="R91" s="1"/>
      <c r="S91" s="1">
        <f t="shared" si="14"/>
        <v>1.7052</v>
      </c>
      <c r="T91" s="5">
        <v>4</v>
      </c>
      <c r="U91" s="5"/>
      <c r="V91" s="1"/>
      <c r="W91" s="1">
        <f t="shared" si="15"/>
        <v>12.170537180389397</v>
      </c>
      <c r="X91" s="1">
        <f t="shared" si="16"/>
        <v>9.8247712878254738</v>
      </c>
      <c r="Y91" s="1">
        <v>2.7932000000000001</v>
      </c>
      <c r="Z91" s="1">
        <v>1.9001999999999999</v>
      </c>
      <c r="AA91" s="1">
        <v>0.80779999999999996</v>
      </c>
      <c r="AB91" s="1">
        <v>1.8633999999999999</v>
      </c>
      <c r="AC91" s="1">
        <v>1.5588</v>
      </c>
      <c r="AD91" s="1">
        <v>3.9276</v>
      </c>
      <c r="AE91" s="1">
        <v>4.5299999999999994</v>
      </c>
      <c r="AF91" s="1">
        <v>3.0602</v>
      </c>
      <c r="AG91" s="1">
        <v>3.3363999999999998</v>
      </c>
      <c r="AH91" s="1">
        <v>3.3690000000000002</v>
      </c>
      <c r="AI91" s="1" t="s">
        <v>146</v>
      </c>
      <c r="AJ91" s="1">
        <f>G91*T91</f>
        <v>4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147</v>
      </c>
      <c r="B92" s="1" t="s">
        <v>39</v>
      </c>
      <c r="C92" s="1">
        <v>42.19</v>
      </c>
      <c r="D92" s="1">
        <v>32.67</v>
      </c>
      <c r="E92" s="1">
        <v>33.631999999999998</v>
      </c>
      <c r="F92" s="1">
        <v>2.71</v>
      </c>
      <c r="G92" s="7">
        <v>1</v>
      </c>
      <c r="H92" s="1">
        <v>50</v>
      </c>
      <c r="I92" s="1" t="s">
        <v>40</v>
      </c>
      <c r="J92" s="1">
        <v>6.7</v>
      </c>
      <c r="K92" s="1">
        <f t="shared" si="12"/>
        <v>26.931999999999999</v>
      </c>
      <c r="L92" s="1">
        <f t="shared" si="13"/>
        <v>33.631999999999998</v>
      </c>
      <c r="M92" s="14"/>
      <c r="N92" s="11">
        <f>VLOOKUP(A92,[1]Sheet!$A:$M,13,0)</f>
        <v>0</v>
      </c>
      <c r="O92" s="1">
        <v>0</v>
      </c>
      <c r="P92" s="1">
        <v>0</v>
      </c>
      <c r="Q92" s="1">
        <v>26.1694</v>
      </c>
      <c r="R92" s="1"/>
      <c r="S92" s="1">
        <f t="shared" si="14"/>
        <v>6.7263999999999999</v>
      </c>
      <c r="T92" s="5">
        <f t="shared" si="18"/>
        <v>45.110999999999997</v>
      </c>
      <c r="U92" s="5"/>
      <c r="V92" s="1"/>
      <c r="W92" s="1">
        <f t="shared" si="15"/>
        <v>11</v>
      </c>
      <c r="X92" s="1">
        <f t="shared" si="16"/>
        <v>4.293440770694577</v>
      </c>
      <c r="Y92" s="1">
        <v>4.2675999999999998</v>
      </c>
      <c r="Z92" s="1">
        <v>2.4363999999999999</v>
      </c>
      <c r="AA92" s="1">
        <v>2.1640000000000001</v>
      </c>
      <c r="AB92" s="1">
        <v>3.7793999999999999</v>
      </c>
      <c r="AC92" s="1">
        <v>4.0484</v>
      </c>
      <c r="AD92" s="1">
        <v>1.9106000000000001</v>
      </c>
      <c r="AE92" s="1">
        <v>1.6435999999999999</v>
      </c>
      <c r="AF92" s="1">
        <v>1.8875999999999999</v>
      </c>
      <c r="AG92" s="1">
        <v>1.3486</v>
      </c>
      <c r="AH92" s="1">
        <v>1.0804</v>
      </c>
      <c r="AI92" s="1" t="s">
        <v>148</v>
      </c>
      <c r="AJ92" s="1">
        <f>G92*T92</f>
        <v>45.110999999999997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149</v>
      </c>
      <c r="B93" s="1" t="s">
        <v>44</v>
      </c>
      <c r="C93" s="1">
        <v>36</v>
      </c>
      <c r="D93" s="1">
        <v>34</v>
      </c>
      <c r="E93" s="1">
        <v>6</v>
      </c>
      <c r="F93" s="1">
        <v>30</v>
      </c>
      <c r="G93" s="7">
        <v>0.33</v>
      </c>
      <c r="H93" s="1">
        <v>40</v>
      </c>
      <c r="I93" s="1" t="s">
        <v>40</v>
      </c>
      <c r="J93" s="1">
        <v>3</v>
      </c>
      <c r="K93" s="1">
        <f t="shared" si="12"/>
        <v>3</v>
      </c>
      <c r="L93" s="1">
        <f t="shared" si="13"/>
        <v>6</v>
      </c>
      <c r="M93" s="14"/>
      <c r="N93" s="11">
        <f>VLOOKUP(A93,[1]Sheet!$A:$M,13,0)</f>
        <v>0</v>
      </c>
      <c r="O93" s="1">
        <v>0</v>
      </c>
      <c r="P93" s="1">
        <v>0</v>
      </c>
      <c r="Q93" s="1">
        <v>0</v>
      </c>
      <c r="R93" s="1"/>
      <c r="S93" s="1">
        <f t="shared" si="14"/>
        <v>1.2</v>
      </c>
      <c r="T93" s="5"/>
      <c r="U93" s="5"/>
      <c r="V93" s="1"/>
      <c r="W93" s="1">
        <f t="shared" si="15"/>
        <v>25</v>
      </c>
      <c r="X93" s="1">
        <f t="shared" si="16"/>
        <v>25</v>
      </c>
      <c r="Y93" s="1">
        <v>1</v>
      </c>
      <c r="Z93" s="1">
        <v>0.8</v>
      </c>
      <c r="AA93" s="1">
        <v>0.6</v>
      </c>
      <c r="AB93" s="1">
        <v>1.2</v>
      </c>
      <c r="AC93" s="1">
        <v>0.8</v>
      </c>
      <c r="AD93" s="1">
        <v>1.6</v>
      </c>
      <c r="AE93" s="1">
        <v>1.8</v>
      </c>
      <c r="AF93" s="1">
        <v>2</v>
      </c>
      <c r="AG93" s="1">
        <v>2.6</v>
      </c>
      <c r="AH93" s="1">
        <v>3.6</v>
      </c>
      <c r="AI93" s="43" t="s">
        <v>120</v>
      </c>
      <c r="AJ93" s="1">
        <f>G93*T93</f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150</v>
      </c>
      <c r="B94" s="1" t="s">
        <v>44</v>
      </c>
      <c r="C94" s="1">
        <v>27</v>
      </c>
      <c r="D94" s="1">
        <v>18</v>
      </c>
      <c r="E94" s="1">
        <v>10</v>
      </c>
      <c r="F94" s="1">
        <v>13</v>
      </c>
      <c r="G94" s="7">
        <v>0.3</v>
      </c>
      <c r="H94" s="1">
        <v>40</v>
      </c>
      <c r="I94" s="1" t="s">
        <v>40</v>
      </c>
      <c r="J94" s="1">
        <v>7</v>
      </c>
      <c r="K94" s="1">
        <f t="shared" si="12"/>
        <v>3</v>
      </c>
      <c r="L94" s="1">
        <f t="shared" si="13"/>
        <v>10</v>
      </c>
      <c r="M94" s="14"/>
      <c r="N94" s="11">
        <f>VLOOKUP(A94,[1]Sheet!$A:$M,13,0)</f>
        <v>0</v>
      </c>
      <c r="O94" s="1">
        <v>0</v>
      </c>
      <c r="P94" s="1">
        <v>0</v>
      </c>
      <c r="Q94" s="1">
        <v>0</v>
      </c>
      <c r="R94" s="1"/>
      <c r="S94" s="1">
        <f t="shared" si="14"/>
        <v>2</v>
      </c>
      <c r="T94" s="5">
        <f t="shared" si="18"/>
        <v>9</v>
      </c>
      <c r="U94" s="5"/>
      <c r="V94" s="1"/>
      <c r="W94" s="1">
        <f t="shared" si="15"/>
        <v>11</v>
      </c>
      <c r="X94" s="1">
        <f t="shared" si="16"/>
        <v>6.5</v>
      </c>
      <c r="Y94" s="1">
        <v>1.8</v>
      </c>
      <c r="Z94" s="1">
        <v>1.6</v>
      </c>
      <c r="AA94" s="1">
        <v>2.2000000000000002</v>
      </c>
      <c r="AB94" s="1">
        <v>2.2000000000000002</v>
      </c>
      <c r="AC94" s="1">
        <v>1.2</v>
      </c>
      <c r="AD94" s="1">
        <v>3.2</v>
      </c>
      <c r="AE94" s="1">
        <v>3.6</v>
      </c>
      <c r="AF94" s="1">
        <v>4.8</v>
      </c>
      <c r="AG94" s="1">
        <v>5.2</v>
      </c>
      <c r="AH94" s="1">
        <v>2.6</v>
      </c>
      <c r="AI94" s="29" t="s">
        <v>151</v>
      </c>
      <c r="AJ94" s="1">
        <f>G94*T94</f>
        <v>2.6999999999999997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152</v>
      </c>
      <c r="B95" s="1" t="s">
        <v>44</v>
      </c>
      <c r="C95" s="1">
        <v>60</v>
      </c>
      <c r="D95" s="1">
        <v>63</v>
      </c>
      <c r="E95" s="1">
        <v>2</v>
      </c>
      <c r="F95" s="1">
        <v>56</v>
      </c>
      <c r="G95" s="7">
        <v>0.12</v>
      </c>
      <c r="H95" s="1">
        <v>45</v>
      </c>
      <c r="I95" s="1" t="s">
        <v>40</v>
      </c>
      <c r="J95" s="1">
        <v>9</v>
      </c>
      <c r="K95" s="1">
        <f t="shared" si="12"/>
        <v>-7</v>
      </c>
      <c r="L95" s="1">
        <f t="shared" si="13"/>
        <v>2</v>
      </c>
      <c r="M95" s="14"/>
      <c r="N95" s="11">
        <f>VLOOKUP(A95,[1]Sheet!$A:$M,13,0)</f>
        <v>0</v>
      </c>
      <c r="O95" s="1">
        <v>0</v>
      </c>
      <c r="P95" s="1">
        <v>0</v>
      </c>
      <c r="Q95" s="1">
        <v>0</v>
      </c>
      <c r="R95" s="1"/>
      <c r="S95" s="1">
        <f t="shared" si="14"/>
        <v>0.4</v>
      </c>
      <c r="T95" s="5"/>
      <c r="U95" s="5"/>
      <c r="V95" s="1"/>
      <c r="W95" s="1">
        <f t="shared" si="15"/>
        <v>140</v>
      </c>
      <c r="X95" s="1">
        <f t="shared" si="16"/>
        <v>140</v>
      </c>
      <c r="Y95" s="1">
        <v>2.2000000000000002</v>
      </c>
      <c r="Z95" s="1">
        <v>1.2</v>
      </c>
      <c r="AA95" s="1">
        <v>2</v>
      </c>
      <c r="AB95" s="1">
        <v>5.2</v>
      </c>
      <c r="AC95" s="1">
        <v>4.5999999999999996</v>
      </c>
      <c r="AD95" s="1">
        <v>5.6</v>
      </c>
      <c r="AE95" s="1">
        <v>6</v>
      </c>
      <c r="AF95" s="1">
        <v>1.8</v>
      </c>
      <c r="AG95" s="1">
        <v>1.4</v>
      </c>
      <c r="AH95" s="1">
        <v>0</v>
      </c>
      <c r="AI95" s="44" t="s">
        <v>165</v>
      </c>
      <c r="AJ95" s="1">
        <f>G95*T95</f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153</v>
      </c>
      <c r="B96" s="1" t="s">
        <v>39</v>
      </c>
      <c r="C96" s="1">
        <v>35.448999999999998</v>
      </c>
      <c r="D96" s="1">
        <v>34.701000000000001</v>
      </c>
      <c r="E96" s="1">
        <v>1.4790000000000001</v>
      </c>
      <c r="F96" s="1">
        <v>33.957000000000001</v>
      </c>
      <c r="G96" s="7">
        <v>1</v>
      </c>
      <c r="H96" s="1">
        <v>180</v>
      </c>
      <c r="I96" s="1" t="s">
        <v>40</v>
      </c>
      <c r="J96" s="1">
        <v>0.7</v>
      </c>
      <c r="K96" s="1">
        <f t="shared" si="12"/>
        <v>0.77900000000000014</v>
      </c>
      <c r="L96" s="1">
        <f t="shared" si="13"/>
        <v>1.4790000000000001</v>
      </c>
      <c r="M96" s="14"/>
      <c r="N96" s="11">
        <f>VLOOKUP(A96,[1]Sheet!$A:$M,13,0)</f>
        <v>0</v>
      </c>
      <c r="O96" s="1">
        <v>0</v>
      </c>
      <c r="P96" s="1">
        <v>0</v>
      </c>
      <c r="Q96" s="1">
        <v>0</v>
      </c>
      <c r="R96" s="1"/>
      <c r="S96" s="1">
        <f t="shared" si="14"/>
        <v>0.29580000000000001</v>
      </c>
      <c r="T96" s="5"/>
      <c r="U96" s="5"/>
      <c r="V96" s="1"/>
      <c r="W96" s="1">
        <f t="shared" si="15"/>
        <v>114.7971602434077</v>
      </c>
      <c r="X96" s="1">
        <f t="shared" si="16"/>
        <v>114.7971602434077</v>
      </c>
      <c r="Y96" s="1">
        <v>0.29580000000000001</v>
      </c>
      <c r="Z96" s="1">
        <v>7.3399999999999993E-2</v>
      </c>
      <c r="AA96" s="1">
        <v>7.3399999999999993E-2</v>
      </c>
      <c r="AB96" s="1">
        <v>0.58339999999999992</v>
      </c>
      <c r="AC96" s="1">
        <v>0.58339999999999992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44" t="s">
        <v>165</v>
      </c>
      <c r="AJ96" s="1">
        <f>G96*T96</f>
        <v>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9" t="s">
        <v>154</v>
      </c>
      <c r="B97" s="19" t="s">
        <v>44</v>
      </c>
      <c r="C97" s="19"/>
      <c r="D97" s="19">
        <v>174</v>
      </c>
      <c r="E97" s="19">
        <v>3</v>
      </c>
      <c r="F97" s="19">
        <v>-3</v>
      </c>
      <c r="G97" s="20">
        <v>0</v>
      </c>
      <c r="H97" s="19">
        <v>40</v>
      </c>
      <c r="I97" s="19" t="s">
        <v>59</v>
      </c>
      <c r="J97" s="19">
        <v>3</v>
      </c>
      <c r="K97" s="19">
        <f t="shared" si="12"/>
        <v>0</v>
      </c>
      <c r="L97" s="19">
        <f t="shared" si="13"/>
        <v>3</v>
      </c>
      <c r="M97" s="21"/>
      <c r="N97" s="22">
        <f>VLOOKUP(A97,[1]Sheet!$A:$M,13,0)</f>
        <v>0</v>
      </c>
      <c r="O97" s="19">
        <v>0</v>
      </c>
      <c r="P97" s="19">
        <v>0</v>
      </c>
      <c r="Q97" s="19">
        <v>0</v>
      </c>
      <c r="R97" s="19"/>
      <c r="S97" s="19">
        <f t="shared" si="14"/>
        <v>0.6</v>
      </c>
      <c r="T97" s="23"/>
      <c r="U97" s="23"/>
      <c r="V97" s="19"/>
      <c r="W97" s="19">
        <f t="shared" si="15"/>
        <v>-5</v>
      </c>
      <c r="X97" s="19">
        <f t="shared" si="16"/>
        <v>-5</v>
      </c>
      <c r="Y97" s="19">
        <v>0.6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 t="s">
        <v>155</v>
      </c>
      <c r="AJ97" s="19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9" t="s">
        <v>156</v>
      </c>
      <c r="B98" s="19" t="s">
        <v>44</v>
      </c>
      <c r="C98" s="19"/>
      <c r="D98" s="19">
        <v>177</v>
      </c>
      <c r="E98" s="19">
        <v>92</v>
      </c>
      <c r="F98" s="19">
        <v>73</v>
      </c>
      <c r="G98" s="20">
        <v>0</v>
      </c>
      <c r="H98" s="19">
        <v>40</v>
      </c>
      <c r="I98" s="19" t="s">
        <v>59</v>
      </c>
      <c r="J98" s="19">
        <v>89</v>
      </c>
      <c r="K98" s="19">
        <f t="shared" si="12"/>
        <v>3</v>
      </c>
      <c r="L98" s="19">
        <f t="shared" si="13"/>
        <v>92</v>
      </c>
      <c r="M98" s="21"/>
      <c r="N98" s="22">
        <f>VLOOKUP(A98,[1]Sheet!$A:$M,13,0)</f>
        <v>0</v>
      </c>
      <c r="O98" s="19">
        <v>0</v>
      </c>
      <c r="P98" s="19">
        <v>0</v>
      </c>
      <c r="Q98" s="19">
        <v>0</v>
      </c>
      <c r="R98" s="19"/>
      <c r="S98" s="19">
        <f t="shared" si="14"/>
        <v>18.399999999999999</v>
      </c>
      <c r="T98" s="23"/>
      <c r="U98" s="23"/>
      <c r="V98" s="19"/>
      <c r="W98" s="19">
        <f t="shared" si="15"/>
        <v>3.9673913043478266</v>
      </c>
      <c r="X98" s="19">
        <f t="shared" si="16"/>
        <v>3.9673913043478266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 t="s">
        <v>155</v>
      </c>
      <c r="AJ98" s="19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4"/>
      <c r="N99" s="1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4"/>
      <c r="N100" s="1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4"/>
      <c r="N101" s="1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4"/>
      <c r="N102" s="1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4"/>
      <c r="N103" s="1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4"/>
      <c r="N104" s="1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4"/>
      <c r="N105" s="1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4"/>
      <c r="N106" s="1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4"/>
      <c r="N107" s="1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4"/>
      <c r="N108" s="1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4"/>
      <c r="N109" s="1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4"/>
      <c r="N110" s="1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4"/>
      <c r="N111" s="1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4"/>
      <c r="N112" s="1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4"/>
      <c r="N113" s="1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4"/>
      <c r="N114" s="1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4"/>
      <c r="N115" s="1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4"/>
      <c r="N116" s="1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4"/>
      <c r="N117" s="1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4"/>
      <c r="N118" s="1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4"/>
      <c r="N119" s="1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4"/>
      <c r="N120" s="1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4"/>
      <c r="N121" s="1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4"/>
      <c r="N122" s="1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4"/>
      <c r="N123" s="1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4"/>
      <c r="N124" s="1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4"/>
      <c r="N125" s="1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4"/>
      <c r="N126" s="1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4"/>
      <c r="N127" s="1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4"/>
      <c r="N128" s="1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4"/>
      <c r="N129" s="1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4"/>
      <c r="N130" s="1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4"/>
      <c r="N131" s="1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4"/>
      <c r="N132" s="1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4"/>
      <c r="N133" s="1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4"/>
      <c r="N134" s="1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4"/>
      <c r="N135" s="1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4"/>
      <c r="N136" s="1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4"/>
      <c r="N137" s="1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4"/>
      <c r="N138" s="1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4"/>
      <c r="N139" s="1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4"/>
      <c r="N140" s="1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4"/>
      <c r="N141" s="1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4"/>
      <c r="N142" s="1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4"/>
      <c r="N143" s="1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4"/>
      <c r="N144" s="1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4"/>
      <c r="N145" s="1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4"/>
      <c r="N146" s="1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4"/>
      <c r="N147" s="1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4"/>
      <c r="N148" s="1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4"/>
      <c r="N149" s="1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4"/>
      <c r="N150" s="1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4"/>
      <c r="N151" s="1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4"/>
      <c r="N152" s="1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4"/>
      <c r="N153" s="1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4"/>
      <c r="N154" s="1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4"/>
      <c r="N155" s="1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4"/>
      <c r="N156" s="1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4"/>
      <c r="N157" s="1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4"/>
      <c r="N158" s="1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4"/>
      <c r="N159" s="1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4"/>
      <c r="N160" s="1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4"/>
      <c r="N161" s="1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4"/>
      <c r="N162" s="1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4"/>
      <c r="N163" s="1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4"/>
      <c r="N164" s="1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4"/>
      <c r="N165" s="1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4"/>
      <c r="N166" s="1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4"/>
      <c r="N167" s="1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4"/>
      <c r="N168" s="1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4"/>
      <c r="N169" s="1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4"/>
      <c r="N170" s="1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4"/>
      <c r="N171" s="1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4"/>
      <c r="N172" s="1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4"/>
      <c r="N173" s="1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4"/>
      <c r="N174" s="1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4"/>
      <c r="N175" s="1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4"/>
      <c r="N176" s="1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4"/>
      <c r="N177" s="1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4"/>
      <c r="N178" s="1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4"/>
      <c r="N179" s="1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4"/>
      <c r="N180" s="1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4"/>
      <c r="N181" s="1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4"/>
      <c r="N182" s="1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4"/>
      <c r="N183" s="1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4"/>
      <c r="N184" s="1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4"/>
      <c r="N185" s="1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4"/>
      <c r="N186" s="1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4"/>
      <c r="N187" s="1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4"/>
      <c r="N188" s="1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4"/>
      <c r="N189" s="1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4"/>
      <c r="N190" s="1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4"/>
      <c r="N191" s="1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4"/>
      <c r="N192" s="1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4"/>
      <c r="N193" s="1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4"/>
      <c r="N194" s="1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4"/>
      <c r="N195" s="1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4"/>
      <c r="N196" s="1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4"/>
      <c r="N197" s="1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4"/>
      <c r="N198" s="1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4"/>
      <c r="N199" s="1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4"/>
      <c r="N200" s="1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4"/>
      <c r="N201" s="1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4"/>
      <c r="N202" s="1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4"/>
      <c r="N203" s="1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4"/>
      <c r="N204" s="1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4"/>
      <c r="N205" s="1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4"/>
      <c r="N206" s="1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4"/>
      <c r="N207" s="1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4"/>
      <c r="N208" s="1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4"/>
      <c r="N209" s="1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4"/>
      <c r="N210" s="1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4"/>
      <c r="N211" s="1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4"/>
      <c r="N212" s="1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4"/>
      <c r="N213" s="1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4"/>
      <c r="N214" s="1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4"/>
      <c r="N215" s="1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4"/>
      <c r="N216" s="1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4"/>
      <c r="N217" s="1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4"/>
      <c r="N218" s="1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4"/>
      <c r="N219" s="1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4"/>
      <c r="N220" s="1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4"/>
      <c r="N221" s="1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4"/>
      <c r="N222" s="1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4"/>
      <c r="N223" s="1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4"/>
      <c r="N224" s="1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4"/>
      <c r="N225" s="1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4"/>
      <c r="N226" s="1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4"/>
      <c r="N227" s="1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4"/>
      <c r="N228" s="1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4"/>
      <c r="N229" s="1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4"/>
      <c r="N230" s="1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4"/>
      <c r="N231" s="1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4"/>
      <c r="N232" s="1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4"/>
      <c r="N233" s="1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4"/>
      <c r="N234" s="1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4"/>
      <c r="N235" s="1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4"/>
      <c r="N236" s="1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4"/>
      <c r="N237" s="1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4"/>
      <c r="N238" s="1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4"/>
      <c r="N239" s="1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4"/>
      <c r="N240" s="1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4"/>
      <c r="N241" s="1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4"/>
      <c r="N242" s="1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4"/>
      <c r="N243" s="1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4"/>
      <c r="N244" s="1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4"/>
      <c r="N245" s="1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4"/>
      <c r="N246" s="1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4"/>
      <c r="N247" s="1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4"/>
      <c r="N248" s="1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4"/>
      <c r="N249" s="1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4"/>
      <c r="N250" s="1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4"/>
      <c r="N251" s="1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4"/>
      <c r="N252" s="1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4"/>
      <c r="N253" s="1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4"/>
      <c r="N254" s="1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4"/>
      <c r="N255" s="1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4"/>
      <c r="N256" s="1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4"/>
      <c r="N257" s="1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4"/>
      <c r="N258" s="1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4"/>
      <c r="N259" s="1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4"/>
      <c r="N260" s="1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4"/>
      <c r="N261" s="1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4"/>
      <c r="N262" s="1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4"/>
      <c r="N263" s="1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4"/>
      <c r="N264" s="1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4"/>
      <c r="N265" s="1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4"/>
      <c r="N266" s="1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4"/>
      <c r="N267" s="1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4"/>
      <c r="N268" s="1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4"/>
      <c r="N269" s="1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4"/>
      <c r="N270" s="1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4"/>
      <c r="N271" s="1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4"/>
      <c r="N272" s="1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4"/>
      <c r="N273" s="1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4"/>
      <c r="N274" s="1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4"/>
      <c r="N275" s="1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4"/>
      <c r="N276" s="1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4"/>
      <c r="N277" s="1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4"/>
      <c r="N278" s="1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4"/>
      <c r="N279" s="1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4"/>
      <c r="N280" s="1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4"/>
      <c r="N281" s="1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4"/>
      <c r="N282" s="1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4"/>
      <c r="N283" s="1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4"/>
      <c r="N284" s="1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4"/>
      <c r="N285" s="1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4"/>
      <c r="N286" s="1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4"/>
      <c r="N287" s="1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4"/>
      <c r="N288" s="1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4"/>
      <c r="N289" s="1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4"/>
      <c r="N290" s="1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4"/>
      <c r="N291" s="1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4"/>
      <c r="N292" s="1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4"/>
      <c r="N293" s="1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4"/>
      <c r="N294" s="1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4"/>
      <c r="N295" s="1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4"/>
      <c r="N296" s="1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4"/>
      <c r="N297" s="1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4"/>
      <c r="N298" s="1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4"/>
      <c r="N299" s="1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4"/>
      <c r="N300" s="1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4"/>
      <c r="N301" s="1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4"/>
      <c r="N302" s="1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4"/>
      <c r="N303" s="1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4"/>
      <c r="N304" s="1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4"/>
      <c r="N305" s="1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4"/>
      <c r="N306" s="1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4"/>
      <c r="N307" s="1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4"/>
      <c r="N308" s="1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4"/>
      <c r="N309" s="1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4"/>
      <c r="N310" s="1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4"/>
      <c r="N311" s="1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4"/>
      <c r="N312" s="1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4"/>
      <c r="N313" s="1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4"/>
      <c r="N314" s="1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4"/>
      <c r="N315" s="1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4"/>
      <c r="N316" s="1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4"/>
      <c r="N317" s="1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4"/>
      <c r="N318" s="1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4"/>
      <c r="N319" s="1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4"/>
      <c r="N320" s="1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4"/>
      <c r="N321" s="1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4"/>
      <c r="N322" s="1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4"/>
      <c r="N323" s="1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4"/>
      <c r="N324" s="1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4"/>
      <c r="N325" s="1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4"/>
      <c r="N326" s="1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4"/>
      <c r="N327" s="1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4"/>
      <c r="N328" s="1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4"/>
      <c r="N329" s="1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4"/>
      <c r="N330" s="1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4"/>
      <c r="N331" s="1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4"/>
      <c r="N332" s="1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4"/>
      <c r="N333" s="1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4"/>
      <c r="N334" s="1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4"/>
      <c r="N335" s="1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4"/>
      <c r="N336" s="1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4"/>
      <c r="N337" s="1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4"/>
      <c r="N338" s="1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4"/>
      <c r="N339" s="1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4"/>
      <c r="N340" s="1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4"/>
      <c r="N341" s="1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4"/>
      <c r="N342" s="1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4"/>
      <c r="N343" s="1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4"/>
      <c r="N344" s="1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4"/>
      <c r="N345" s="1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4"/>
      <c r="N346" s="1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4"/>
      <c r="N347" s="1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4"/>
      <c r="N348" s="1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4"/>
      <c r="N349" s="1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4"/>
      <c r="N350" s="1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4"/>
      <c r="N351" s="1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4"/>
      <c r="N352" s="1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4"/>
      <c r="N353" s="1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4"/>
      <c r="N354" s="1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4"/>
      <c r="N355" s="1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4"/>
      <c r="N356" s="1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4"/>
      <c r="N357" s="1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4"/>
      <c r="N358" s="1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4"/>
      <c r="N359" s="1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4"/>
      <c r="N360" s="1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4"/>
      <c r="N361" s="1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4"/>
      <c r="N362" s="1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4"/>
      <c r="N363" s="1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4"/>
      <c r="N364" s="1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4"/>
      <c r="N365" s="1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4"/>
      <c r="N366" s="1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4"/>
      <c r="N367" s="1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4"/>
      <c r="N368" s="1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4"/>
      <c r="N369" s="1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4"/>
      <c r="N370" s="1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4"/>
      <c r="N371" s="1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4"/>
      <c r="N372" s="1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4"/>
      <c r="N373" s="1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4"/>
      <c r="N374" s="1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4"/>
      <c r="N375" s="1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4"/>
      <c r="N376" s="1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4"/>
      <c r="N377" s="1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4"/>
      <c r="N378" s="1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4"/>
      <c r="N379" s="1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4"/>
      <c r="N380" s="1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4"/>
      <c r="N381" s="1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4"/>
      <c r="N382" s="1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4"/>
      <c r="N383" s="1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4"/>
      <c r="N384" s="1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4"/>
      <c r="N385" s="1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4"/>
      <c r="N386" s="1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4"/>
      <c r="N387" s="1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4"/>
      <c r="N388" s="1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4"/>
      <c r="N389" s="1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4"/>
      <c r="N390" s="1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4"/>
      <c r="N391" s="1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4"/>
      <c r="N392" s="1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4"/>
      <c r="N393" s="1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4"/>
      <c r="N394" s="1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4"/>
      <c r="N395" s="1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4"/>
      <c r="N396" s="1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4"/>
      <c r="N397" s="1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4"/>
      <c r="N398" s="1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4"/>
      <c r="N399" s="1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4"/>
      <c r="N400" s="1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4"/>
      <c r="N401" s="1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4"/>
      <c r="N402" s="1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4"/>
      <c r="N403" s="1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4"/>
      <c r="N404" s="1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4"/>
      <c r="N405" s="1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4"/>
      <c r="N406" s="1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4"/>
      <c r="N407" s="1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4"/>
      <c r="N408" s="1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4"/>
      <c r="N409" s="1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4"/>
      <c r="N410" s="1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4"/>
      <c r="N411" s="1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4"/>
      <c r="N412" s="1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4"/>
      <c r="N413" s="1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4"/>
      <c r="N414" s="1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4"/>
      <c r="N415" s="1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4"/>
      <c r="N416" s="1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4"/>
      <c r="N417" s="1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4"/>
      <c r="N418" s="1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4"/>
      <c r="N419" s="1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4"/>
      <c r="N420" s="1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4"/>
      <c r="N421" s="1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4"/>
      <c r="N422" s="1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4"/>
      <c r="N423" s="1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4"/>
      <c r="N424" s="1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4"/>
      <c r="N425" s="1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4"/>
      <c r="N426" s="1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4"/>
      <c r="N427" s="1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4"/>
      <c r="N428" s="1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4"/>
      <c r="N429" s="1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4"/>
      <c r="N430" s="1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4"/>
      <c r="N431" s="1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4"/>
      <c r="N432" s="1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4"/>
      <c r="N433" s="1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4"/>
      <c r="N434" s="1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4"/>
      <c r="N435" s="1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4"/>
      <c r="N436" s="1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4"/>
      <c r="N437" s="1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4"/>
      <c r="N438" s="1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4"/>
      <c r="N439" s="1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4"/>
      <c r="N440" s="1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4"/>
      <c r="N441" s="1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4"/>
      <c r="N442" s="1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4"/>
      <c r="N443" s="1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4"/>
      <c r="N444" s="1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4"/>
      <c r="N445" s="1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4"/>
      <c r="N446" s="1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4"/>
      <c r="N447" s="1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4"/>
      <c r="N448" s="1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4"/>
      <c r="N449" s="1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4"/>
      <c r="N450" s="1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4"/>
      <c r="N451" s="1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4"/>
      <c r="N452" s="1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4"/>
      <c r="N453" s="1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4"/>
      <c r="N454" s="1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4"/>
      <c r="N455" s="1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4"/>
      <c r="N456" s="1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4"/>
      <c r="N457" s="1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4"/>
      <c r="N458" s="1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4"/>
      <c r="N459" s="1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4"/>
      <c r="N460" s="1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4"/>
      <c r="N461" s="1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4"/>
      <c r="N462" s="1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4"/>
      <c r="N463" s="1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4"/>
      <c r="N464" s="1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4"/>
      <c r="N465" s="1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4"/>
      <c r="N466" s="1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4"/>
      <c r="N467" s="1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4"/>
      <c r="N468" s="1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4"/>
      <c r="N469" s="1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4"/>
      <c r="N470" s="1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4"/>
      <c r="N471" s="1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4"/>
      <c r="N472" s="1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4"/>
      <c r="N473" s="1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4"/>
      <c r="N474" s="1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4"/>
      <c r="N475" s="1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4"/>
      <c r="N476" s="1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4"/>
      <c r="N477" s="1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4"/>
      <c r="N478" s="1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4"/>
      <c r="N479" s="1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4"/>
      <c r="N480" s="1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4"/>
      <c r="N481" s="1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4"/>
      <c r="N482" s="1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4"/>
      <c r="N483" s="1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4"/>
      <c r="N484" s="1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4"/>
      <c r="N485" s="1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4"/>
      <c r="N486" s="1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4"/>
      <c r="N487" s="1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4"/>
      <c r="N488" s="1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4"/>
      <c r="N489" s="1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4"/>
      <c r="N490" s="1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4"/>
      <c r="N491" s="1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4"/>
      <c r="N492" s="1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4"/>
      <c r="N493" s="1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4"/>
      <c r="N494" s="1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4"/>
      <c r="N495" s="1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4"/>
      <c r="N496" s="1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4"/>
      <c r="N497" s="1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4"/>
      <c r="N498" s="1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4"/>
      <c r="N499" s="1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4"/>
      <c r="N500" s="1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J98" xr:uid="{613923B7-4776-4486-8B61-F45F721E5AF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2025-05-22T12:20:32Z</dcterms:created>
  <dcterms:modified xsi:type="dcterms:W3CDTF">2025-05-22T12:49:20Z</dcterms:modified>
</cp:coreProperties>
</file>