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9,08,25 Обрыньба\"/>
    </mc:Choice>
  </mc:AlternateContent>
  <xr:revisionPtr revIDLastSave="0" documentId="13_ncr:1_{F04C36AC-75CB-4A94-A9A1-AD7D9BA691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P498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Z493" i="2" s="1"/>
  <c r="BO492" i="2"/>
  <c r="BM492" i="2"/>
  <c r="Y492" i="2"/>
  <c r="BN492" i="2" s="1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N483" i="2"/>
  <c r="BM483" i="2"/>
  <c r="Z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P477" i="2"/>
  <c r="BO476" i="2"/>
  <c r="BM476" i="2"/>
  <c r="Z476" i="2"/>
  <c r="Y476" i="2"/>
  <c r="BP476" i="2" s="1"/>
  <c r="BO475" i="2"/>
  <c r="BM475" i="2"/>
  <c r="Y475" i="2"/>
  <c r="BO474" i="2"/>
  <c r="BM474" i="2"/>
  <c r="Y474" i="2"/>
  <c r="X470" i="2"/>
  <c r="X469" i="2"/>
  <c r="BO468" i="2"/>
  <c r="BM468" i="2"/>
  <c r="Y468" i="2"/>
  <c r="Z468" i="2" s="1"/>
  <c r="P468" i="2"/>
  <c r="BO467" i="2"/>
  <c r="BM467" i="2"/>
  <c r="Y467" i="2"/>
  <c r="BP467" i="2" s="1"/>
  <c r="P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P427" i="2"/>
  <c r="Y424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Z414" i="2" s="1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N405" i="2" s="1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O399" i="2"/>
  <c r="BM399" i="2"/>
  <c r="Y399" i="2"/>
  <c r="BN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X387" i="2"/>
  <c r="X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Z380" i="2"/>
  <c r="Y380" i="2"/>
  <c r="BP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Z372" i="2" s="1"/>
  <c r="P372" i="2"/>
  <c r="BO371" i="2"/>
  <c r="BM371" i="2"/>
  <c r="Y371" i="2"/>
  <c r="P371" i="2"/>
  <c r="BO370" i="2"/>
  <c r="BM370" i="2"/>
  <c r="Z370" i="2"/>
  <c r="Y370" i="2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BN356" i="2" s="1"/>
  <c r="P356" i="2"/>
  <c r="BO355" i="2"/>
  <c r="BM355" i="2"/>
  <c r="Y355" i="2"/>
  <c r="Y357" i="2" s="1"/>
  <c r="P355" i="2"/>
  <c r="X353" i="2"/>
  <c r="X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BP346" i="2"/>
  <c r="BO346" i="2"/>
  <c r="BN346" i="2"/>
  <c r="BM346" i="2"/>
  <c r="Z346" i="2"/>
  <c r="Y346" i="2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Z323" i="2" s="1"/>
  <c r="X321" i="2"/>
  <c r="X320" i="2"/>
  <c r="BO319" i="2"/>
  <c r="BM319" i="2"/>
  <c r="Y319" i="2"/>
  <c r="Z319" i="2" s="1"/>
  <c r="P319" i="2"/>
  <c r="BO318" i="2"/>
  <c r="BM318" i="2"/>
  <c r="Y318" i="2"/>
  <c r="Z318" i="2" s="1"/>
  <c r="P318" i="2"/>
  <c r="BO317" i="2"/>
  <c r="BM317" i="2"/>
  <c r="Y317" i="2"/>
  <c r="Y321" i="2" s="1"/>
  <c r="P317" i="2"/>
  <c r="X315" i="2"/>
  <c r="X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Z293" i="2" s="1"/>
  <c r="P293" i="2"/>
  <c r="BO292" i="2"/>
  <c r="BM292" i="2"/>
  <c r="Z292" i="2"/>
  <c r="Y292" i="2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Z275" i="2" s="1"/>
  <c r="Z276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P243" i="2"/>
  <c r="BO243" i="2"/>
  <c r="BN243" i="2"/>
  <c r="BM243" i="2"/>
  <c r="Z243" i="2"/>
  <c r="Y243" i="2"/>
  <c r="BP242" i="2"/>
  <c r="BO242" i="2"/>
  <c r="BM242" i="2"/>
  <c r="Y242" i="2"/>
  <c r="BN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P230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Y193" i="2" s="1"/>
  <c r="P190" i="2"/>
  <c r="X188" i="2"/>
  <c r="X187" i="2"/>
  <c r="BO186" i="2"/>
  <c r="BM186" i="2"/>
  <c r="Y186" i="2"/>
  <c r="Z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P176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Y146" i="2"/>
  <c r="Z146" i="2" s="1"/>
  <c r="Z147" i="2" s="1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P130" i="2"/>
  <c r="BO130" i="2"/>
  <c r="BN130" i="2"/>
  <c r="BM130" i="2"/>
  <c r="Z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BO104" i="2"/>
  <c r="BM104" i="2"/>
  <c r="Y104" i="2"/>
  <c r="Z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P96" i="2"/>
  <c r="BO96" i="2"/>
  <c r="BN96" i="2"/>
  <c r="BM96" i="2"/>
  <c r="Z96" i="2"/>
  <c r="Y96" i="2"/>
  <c r="P96" i="2"/>
  <c r="BO95" i="2"/>
  <c r="BM95" i="2"/>
  <c r="Y95" i="2"/>
  <c r="Z95" i="2" s="1"/>
  <c r="X93" i="2"/>
  <c r="X92" i="2"/>
  <c r="BP91" i="2"/>
  <c r="BO91" i="2"/>
  <c r="BN91" i="2"/>
  <c r="BM91" i="2"/>
  <c r="Z91" i="2"/>
  <c r="Y91" i="2"/>
  <c r="P91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N84" i="2" s="1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Y41" i="2"/>
  <c r="BN41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BP27" i="2" l="1"/>
  <c r="Y276" i="2"/>
  <c r="BN27" i="2"/>
  <c r="Y277" i="2"/>
  <c r="BP64" i="2"/>
  <c r="BP118" i="2"/>
  <c r="Z169" i="2"/>
  <c r="BN169" i="2"/>
  <c r="Z224" i="2"/>
  <c r="Z312" i="2"/>
  <c r="BN319" i="2"/>
  <c r="BP319" i="2"/>
  <c r="BP348" i="2"/>
  <c r="BP405" i="2"/>
  <c r="BP445" i="2"/>
  <c r="Z492" i="2"/>
  <c r="BP468" i="2"/>
  <c r="BN468" i="2"/>
  <c r="Y469" i="2"/>
  <c r="Z466" i="2"/>
  <c r="BN466" i="2"/>
  <c r="Y470" i="2"/>
  <c r="Z456" i="2"/>
  <c r="BN456" i="2"/>
  <c r="BP437" i="2"/>
  <c r="BN414" i="2"/>
  <c r="BP414" i="2"/>
  <c r="Z399" i="2"/>
  <c r="BP399" i="2"/>
  <c r="Z394" i="2"/>
  <c r="Z392" i="2"/>
  <c r="Y362" i="2"/>
  <c r="Z356" i="2"/>
  <c r="BP356" i="2"/>
  <c r="Y328" i="2"/>
  <c r="Y315" i="2"/>
  <c r="BN309" i="2"/>
  <c r="Z309" i="2"/>
  <c r="BP309" i="2"/>
  <c r="Y307" i="2"/>
  <c r="Z299" i="2"/>
  <c r="BN299" i="2"/>
  <c r="BP299" i="2"/>
  <c r="Y297" i="2"/>
  <c r="Z289" i="2"/>
  <c r="BN289" i="2"/>
  <c r="BN275" i="2"/>
  <c r="BP275" i="2"/>
  <c r="BN254" i="2"/>
  <c r="BP254" i="2"/>
  <c r="Z212" i="2"/>
  <c r="BN212" i="2"/>
  <c r="I516" i="2"/>
  <c r="BP113" i="2"/>
  <c r="Y115" i="2"/>
  <c r="Z107" i="2"/>
  <c r="BN107" i="2"/>
  <c r="Z84" i="2"/>
  <c r="BP84" i="2"/>
  <c r="Y81" i="2"/>
  <c r="BP69" i="2"/>
  <c r="BP54" i="2"/>
  <c r="Z47" i="2"/>
  <c r="Z48" i="2" s="1"/>
  <c r="BN47" i="2"/>
  <c r="BP47" i="2"/>
  <c r="Y49" i="2"/>
  <c r="BP41" i="2"/>
  <c r="Z41" i="2"/>
  <c r="Y44" i="2"/>
  <c r="BN22" i="2"/>
  <c r="BN42" i="2"/>
  <c r="BP42" i="2"/>
  <c r="BP57" i="2"/>
  <c r="Y114" i="2"/>
  <c r="Y133" i="2"/>
  <c r="BN225" i="2"/>
  <c r="BP225" i="2"/>
  <c r="Y232" i="2"/>
  <c r="Y280" i="2"/>
  <c r="BP279" i="2"/>
  <c r="BN279" i="2"/>
  <c r="Z279" i="2"/>
  <c r="Z280" i="2" s="1"/>
  <c r="Y281" i="2"/>
  <c r="BN293" i="2"/>
  <c r="BP293" i="2"/>
  <c r="BN294" i="2"/>
  <c r="BP294" i="2"/>
  <c r="BN304" i="2"/>
  <c r="BP304" i="2"/>
  <c r="BP313" i="2"/>
  <c r="BP331" i="2"/>
  <c r="BN331" i="2"/>
  <c r="Z331" i="2"/>
  <c r="BP22" i="2"/>
  <c r="BN57" i="2"/>
  <c r="Y65" i="2"/>
  <c r="BN124" i="2"/>
  <c r="BP124" i="2"/>
  <c r="Y132" i="2"/>
  <c r="BN152" i="2"/>
  <c r="BP152" i="2"/>
  <c r="BN174" i="2"/>
  <c r="Y177" i="2"/>
  <c r="Y178" i="2"/>
  <c r="BN195" i="2"/>
  <c r="BP195" i="2"/>
  <c r="BN197" i="2"/>
  <c r="BN226" i="2"/>
  <c r="BP226" i="2"/>
  <c r="BN228" i="2"/>
  <c r="Y231" i="2"/>
  <c r="BP261" i="2"/>
  <c r="Z261" i="2"/>
  <c r="Y285" i="2"/>
  <c r="Y286" i="2"/>
  <c r="BN303" i="2"/>
  <c r="BP303" i="2"/>
  <c r="BN313" i="2"/>
  <c r="BP347" i="2"/>
  <c r="Z347" i="2"/>
  <c r="BN376" i="2"/>
  <c r="Y378" i="2"/>
  <c r="Y377" i="2"/>
  <c r="BP376" i="2"/>
  <c r="BP393" i="2"/>
  <c r="BN393" i="2"/>
  <c r="Z393" i="2"/>
  <c r="BP404" i="2"/>
  <c r="Z404" i="2"/>
  <c r="Y428" i="2"/>
  <c r="Z427" i="2"/>
  <c r="Z428" i="2" s="1"/>
  <c r="BN440" i="2"/>
  <c r="BP440" i="2"/>
  <c r="BP441" i="2"/>
  <c r="BN441" i="2"/>
  <c r="Z441" i="2"/>
  <c r="Y463" i="2"/>
  <c r="BP458" i="2"/>
  <c r="BN458" i="2"/>
  <c r="Z458" i="2"/>
  <c r="BP475" i="2"/>
  <c r="BN475" i="2"/>
  <c r="Z475" i="2"/>
  <c r="Y478" i="2"/>
  <c r="BN481" i="2"/>
  <c r="Y484" i="2"/>
  <c r="Z481" i="2"/>
  <c r="BN488" i="2"/>
  <c r="BP488" i="2"/>
  <c r="Y489" i="2"/>
  <c r="Y490" i="2"/>
  <c r="BP497" i="2"/>
  <c r="Y500" i="2"/>
  <c r="K516" i="2"/>
  <c r="Y24" i="2"/>
  <c r="BP29" i="2"/>
  <c r="C516" i="2"/>
  <c r="Y45" i="2"/>
  <c r="Z52" i="2"/>
  <c r="BN52" i="2"/>
  <c r="Z62" i="2"/>
  <c r="BN62" i="2"/>
  <c r="Z74" i="2"/>
  <c r="BN74" i="2"/>
  <c r="BP74" i="2"/>
  <c r="BN75" i="2"/>
  <c r="BP75" i="2"/>
  <c r="BN77" i="2"/>
  <c r="BP79" i="2"/>
  <c r="Y80" i="2"/>
  <c r="Z85" i="2"/>
  <c r="Y86" i="2"/>
  <c r="E516" i="2"/>
  <c r="BN90" i="2"/>
  <c r="BP90" i="2"/>
  <c r="BN95" i="2"/>
  <c r="BP95" i="2"/>
  <c r="Z98" i="2"/>
  <c r="BN98" i="2"/>
  <c r="Y101" i="2"/>
  <c r="Z108" i="2"/>
  <c r="BN106" i="2"/>
  <c r="BP106" i="2"/>
  <c r="Z111" i="2"/>
  <c r="BN111" i="2"/>
  <c r="BP111" i="2"/>
  <c r="Y127" i="2"/>
  <c r="G516" i="2"/>
  <c r="BP136" i="2"/>
  <c r="Y137" i="2"/>
  <c r="BP141" i="2"/>
  <c r="Y142" i="2"/>
  <c r="Y143" i="2"/>
  <c r="Y160" i="2"/>
  <c r="Y172" i="2"/>
  <c r="BN162" i="2"/>
  <c r="BP162" i="2"/>
  <c r="BN164" i="2"/>
  <c r="BP166" i="2"/>
  <c r="Z180" i="2"/>
  <c r="Z181" i="2" s="1"/>
  <c r="Y204" i="2"/>
  <c r="Z202" i="2"/>
  <c r="BN202" i="2"/>
  <c r="BN207" i="2"/>
  <c r="BP209" i="2"/>
  <c r="BP214" i="2"/>
  <c r="Y215" i="2"/>
  <c r="BP219" i="2"/>
  <c r="Y220" i="2"/>
  <c r="Y221" i="2"/>
  <c r="Z234" i="2"/>
  <c r="Z235" i="2" s="1"/>
  <c r="Z238" i="2"/>
  <c r="Z239" i="2" s="1"/>
  <c r="BN238" i="2"/>
  <c r="BP238" i="2"/>
  <c r="Y239" i="2"/>
  <c r="Z244" i="2"/>
  <c r="BN245" i="2"/>
  <c r="BP245" i="2"/>
  <c r="BN246" i="2"/>
  <c r="BP246" i="2"/>
  <c r="Z251" i="2"/>
  <c r="L516" i="2"/>
  <c r="BN251" i="2"/>
  <c r="BP251" i="2"/>
  <c r="BP252" i="2"/>
  <c r="BN252" i="2"/>
  <c r="Y257" i="2"/>
  <c r="Z255" i="2"/>
  <c r="Z268" i="2"/>
  <c r="Y272" i="2"/>
  <c r="BN268" i="2"/>
  <c r="BP268" i="2"/>
  <c r="Y271" i="2"/>
  <c r="BN269" i="2"/>
  <c r="BP269" i="2"/>
  <c r="P516" i="2"/>
  <c r="BP291" i="2"/>
  <c r="BN291" i="2"/>
  <c r="Z291" i="2"/>
  <c r="BP301" i="2"/>
  <c r="BN301" i="2"/>
  <c r="Z301" i="2"/>
  <c r="BP311" i="2"/>
  <c r="BN311" i="2"/>
  <c r="Z311" i="2"/>
  <c r="BN324" i="2"/>
  <c r="BP324" i="2"/>
  <c r="BN326" i="2"/>
  <c r="BN339" i="2"/>
  <c r="BP339" i="2"/>
  <c r="BP345" i="2"/>
  <c r="Z345" i="2"/>
  <c r="BN351" i="2"/>
  <c r="BP351" i="2"/>
  <c r="BP355" i="2"/>
  <c r="Y358" i="2"/>
  <c r="Z355" i="2"/>
  <c r="Z357" i="2" s="1"/>
  <c r="BN371" i="2"/>
  <c r="BP371" i="2"/>
  <c r="BN381" i="2"/>
  <c r="BP381" i="2"/>
  <c r="BN395" i="2"/>
  <c r="BP395" i="2"/>
  <c r="Y406" i="2"/>
  <c r="BP415" i="2"/>
  <c r="Z415" i="2"/>
  <c r="Z418" i="2" s="1"/>
  <c r="Y429" i="2"/>
  <c r="Z516" i="2"/>
  <c r="BN433" i="2"/>
  <c r="BP433" i="2"/>
  <c r="BN435" i="2"/>
  <c r="BN436" i="2"/>
  <c r="Z436" i="2"/>
  <c r="BN443" i="2"/>
  <c r="Z450" i="2"/>
  <c r="Y454" i="2"/>
  <c r="BN450" i="2"/>
  <c r="BP450" i="2"/>
  <c r="Y453" i="2"/>
  <c r="BN451" i="2"/>
  <c r="BP451" i="2"/>
  <c r="Y464" i="2"/>
  <c r="BN460" i="2"/>
  <c r="BP460" i="2"/>
  <c r="BN461" i="2"/>
  <c r="BP461" i="2"/>
  <c r="Z494" i="2"/>
  <c r="BN493" i="2"/>
  <c r="BP493" i="2"/>
  <c r="AB516" i="2"/>
  <c r="Z503" i="2"/>
  <c r="Z504" i="2" s="1"/>
  <c r="O516" i="2"/>
  <c r="BN262" i="2"/>
  <c r="BP262" i="2"/>
  <c r="Y296" i="2"/>
  <c r="Y306" i="2"/>
  <c r="BN318" i="2"/>
  <c r="BP318" i="2"/>
  <c r="BN323" i="2"/>
  <c r="BP323" i="2"/>
  <c r="Y327" i="2"/>
  <c r="Y334" i="2"/>
  <c r="BN361" i="2"/>
  <c r="Y366" i="2"/>
  <c r="Y367" i="2"/>
  <c r="Y373" i="2"/>
  <c r="Y383" i="2"/>
  <c r="BN398" i="2"/>
  <c r="BP398" i="2"/>
  <c r="Y419" i="2"/>
  <c r="BN416" i="2"/>
  <c r="BP416" i="2"/>
  <c r="BN417" i="2"/>
  <c r="BP417" i="2"/>
  <c r="BN422" i="2"/>
  <c r="BP422" i="2"/>
  <c r="AA516" i="2"/>
  <c r="BP492" i="2"/>
  <c r="Y495" i="2"/>
  <c r="BP30" i="2"/>
  <c r="BN30" i="2"/>
  <c r="BP337" i="2"/>
  <c r="S516" i="2"/>
  <c r="Y341" i="2"/>
  <c r="Y340" i="2"/>
  <c r="BN337" i="2"/>
  <c r="Z337" i="2"/>
  <c r="Z30" i="2"/>
  <c r="BN119" i="2"/>
  <c r="BP119" i="2"/>
  <c r="Z119" i="2"/>
  <c r="BP349" i="2"/>
  <c r="BN349" i="2"/>
  <c r="Z349" i="2"/>
  <c r="BP396" i="2"/>
  <c r="BN396" i="2"/>
  <c r="Y188" i="2"/>
  <c r="Y187" i="2"/>
  <c r="BP185" i="2"/>
  <c r="BN185" i="2"/>
  <c r="J516" i="2"/>
  <c r="Z396" i="2"/>
  <c r="BN70" i="2"/>
  <c r="BP70" i="2"/>
  <c r="Z70" i="2"/>
  <c r="Z185" i="2"/>
  <c r="Z187" i="2" s="1"/>
  <c r="BN263" i="2"/>
  <c r="BP263" i="2"/>
  <c r="Z263" i="2"/>
  <c r="X507" i="2"/>
  <c r="BP260" i="2"/>
  <c r="Y265" i="2"/>
  <c r="Y264" i="2"/>
  <c r="M516" i="2"/>
  <c r="BN260" i="2"/>
  <c r="X508" i="2"/>
  <c r="Z260" i="2"/>
  <c r="Z264" i="2" s="1"/>
  <c r="BP438" i="2"/>
  <c r="BN438" i="2"/>
  <c r="Z438" i="2"/>
  <c r="F516" i="2"/>
  <c r="Y109" i="2"/>
  <c r="Y108" i="2"/>
  <c r="BP104" i="2"/>
  <c r="BN104" i="2"/>
  <c r="BP55" i="2"/>
  <c r="BN55" i="2"/>
  <c r="BP35" i="2"/>
  <c r="Y37" i="2"/>
  <c r="Y36" i="2"/>
  <c r="BN35" i="2"/>
  <c r="Z35" i="2"/>
  <c r="Z36" i="2" s="1"/>
  <c r="Z55" i="2"/>
  <c r="X510" i="2"/>
  <c r="D516" i="2"/>
  <c r="H516" i="2"/>
  <c r="BN167" i="2"/>
  <c r="BP167" i="2"/>
  <c r="Z167" i="2"/>
  <c r="Z382" i="2"/>
  <c r="BP150" i="2"/>
  <c r="Y154" i="2"/>
  <c r="Y153" i="2"/>
  <c r="BN150" i="2"/>
  <c r="Y122" i="2"/>
  <c r="X506" i="2"/>
  <c r="BN210" i="2"/>
  <c r="BP210" i="2"/>
  <c r="Z210" i="2"/>
  <c r="BP372" i="2"/>
  <c r="BN372" i="2"/>
  <c r="Y401" i="2"/>
  <c r="V516" i="2"/>
  <c r="BP391" i="2"/>
  <c r="BN391" i="2"/>
  <c r="Y402" i="2"/>
  <c r="Z391" i="2"/>
  <c r="BN200" i="2"/>
  <c r="Y203" i="2"/>
  <c r="BP200" i="2"/>
  <c r="Z200" i="2"/>
  <c r="Y121" i="2"/>
  <c r="Y71" i="2"/>
  <c r="Y33" i="2"/>
  <c r="Y192" i="2"/>
  <c r="BN190" i="2"/>
  <c r="BP190" i="2"/>
  <c r="Z190" i="2"/>
  <c r="Y85" i="2"/>
  <c r="Y314" i="2"/>
  <c r="Y382" i="2"/>
  <c r="Z446" i="2"/>
  <c r="Y499" i="2"/>
  <c r="Y23" i="2"/>
  <c r="Z42" i="2"/>
  <c r="Y58" i="2"/>
  <c r="Y66" i="2"/>
  <c r="BP77" i="2"/>
  <c r="Z124" i="2"/>
  <c r="Y138" i="2"/>
  <c r="Z162" i="2"/>
  <c r="BP164" i="2"/>
  <c r="BP174" i="2"/>
  <c r="BP197" i="2"/>
  <c r="BP207" i="2"/>
  <c r="Y216" i="2"/>
  <c r="BP228" i="2"/>
  <c r="Z269" i="2"/>
  <c r="Z324" i="2"/>
  <c r="BP326" i="2"/>
  <c r="Y352" i="2"/>
  <c r="BP361" i="2"/>
  <c r="Y407" i="2"/>
  <c r="Y423" i="2"/>
  <c r="Z433" i="2"/>
  <c r="BP435" i="2"/>
  <c r="BP443" i="2"/>
  <c r="Z451" i="2"/>
  <c r="Y479" i="2"/>
  <c r="Y494" i="2"/>
  <c r="BN446" i="2"/>
  <c r="Z117" i="2"/>
  <c r="Z140" i="2"/>
  <c r="Z165" i="2"/>
  <c r="Z175" i="2"/>
  <c r="Z198" i="2"/>
  <c r="Z208" i="2"/>
  <c r="Z218" i="2"/>
  <c r="Z229" i="2"/>
  <c r="Y353" i="2"/>
  <c r="Z410" i="2"/>
  <c r="Z411" i="2" s="1"/>
  <c r="Z444" i="2"/>
  <c r="Q516" i="2"/>
  <c r="BN63" i="2"/>
  <c r="BN347" i="2"/>
  <c r="R516" i="2"/>
  <c r="BN135" i="2"/>
  <c r="BN394" i="2"/>
  <c r="BN404" i="2"/>
  <c r="BN476" i="2"/>
  <c r="Z31" i="2"/>
  <c r="BN68" i="2"/>
  <c r="BN140" i="2"/>
  <c r="BN198" i="2"/>
  <c r="BN208" i="2"/>
  <c r="BN218" i="2"/>
  <c r="BN229" i="2"/>
  <c r="Z317" i="2"/>
  <c r="Z320" i="2" s="1"/>
  <c r="Z338" i="2"/>
  <c r="Z350" i="2"/>
  <c r="Y363" i="2"/>
  <c r="Z385" i="2"/>
  <c r="Z386" i="2" s="1"/>
  <c r="Z397" i="2"/>
  <c r="BN410" i="2"/>
  <c r="Z439" i="2"/>
  <c r="BN444" i="2"/>
  <c r="Y447" i="2"/>
  <c r="Y485" i="2"/>
  <c r="Z497" i="2"/>
  <c r="Y59" i="2"/>
  <c r="Z68" i="2"/>
  <c r="BN112" i="2"/>
  <c r="BN213" i="2"/>
  <c r="BP28" i="2"/>
  <c r="Z61" i="2"/>
  <c r="Z65" i="2" s="1"/>
  <c r="Z120" i="2"/>
  <c r="BN244" i="2"/>
  <c r="Y247" i="2"/>
  <c r="BN255" i="2"/>
  <c r="BN261" i="2"/>
  <c r="BN292" i="2"/>
  <c r="BN312" i="2"/>
  <c r="BN332" i="2"/>
  <c r="BP370" i="2"/>
  <c r="BN380" i="2"/>
  <c r="BN415" i="2"/>
  <c r="Y418" i="2"/>
  <c r="BP436" i="2"/>
  <c r="BN459" i="2"/>
  <c r="BP481" i="2"/>
  <c r="BN503" i="2"/>
  <c r="T516" i="2"/>
  <c r="Z112" i="2"/>
  <c r="Z151" i="2"/>
  <c r="Z153" i="2" s="1"/>
  <c r="BN99" i="2"/>
  <c r="Z158" i="2"/>
  <c r="Z159" i="2" s="1"/>
  <c r="BN180" i="2"/>
  <c r="BN234" i="2"/>
  <c r="BN31" i="2"/>
  <c r="Z43" i="2"/>
  <c r="BN56" i="2"/>
  <c r="BP68" i="2"/>
  <c r="Z76" i="2"/>
  <c r="BP78" i="2"/>
  <c r="BN89" i="2"/>
  <c r="Y92" i="2"/>
  <c r="BN105" i="2"/>
  <c r="BP117" i="2"/>
  <c r="Z125" i="2"/>
  <c r="BN151" i="2"/>
  <c r="Z163" i="2"/>
  <c r="BP165" i="2"/>
  <c r="BP175" i="2"/>
  <c r="BN186" i="2"/>
  <c r="Z196" i="2"/>
  <c r="BP198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Y374" i="2"/>
  <c r="BN385" i="2"/>
  <c r="BN397" i="2"/>
  <c r="BP410" i="2"/>
  <c r="Z434" i="2"/>
  <c r="BN439" i="2"/>
  <c r="Z442" i="2"/>
  <c r="Z452" i="2"/>
  <c r="Z462" i="2"/>
  <c r="Z487" i="2"/>
  <c r="Z489" i="2" s="1"/>
  <c r="BN497" i="2"/>
  <c r="B516" i="2"/>
  <c r="U516" i="2"/>
  <c r="Z53" i="2"/>
  <c r="Z78" i="2"/>
  <c r="BN170" i="2"/>
  <c r="BN370" i="2"/>
  <c r="BN117" i="2"/>
  <c r="BN146" i="2"/>
  <c r="Z168" i="2"/>
  <c r="Z191" i="2"/>
  <c r="Z201" i="2"/>
  <c r="BN302" i="2"/>
  <c r="BN26" i="2"/>
  <c r="Y72" i="2"/>
  <c r="BP83" i="2"/>
  <c r="Z97" i="2"/>
  <c r="BP99" i="2"/>
  <c r="BN120" i="2"/>
  <c r="Z131" i="2"/>
  <c r="Z132" i="2" s="1"/>
  <c r="BP146" i="2"/>
  <c r="BN158" i="2"/>
  <c r="BN168" i="2"/>
  <c r="Y171" i="2"/>
  <c r="BP180" i="2"/>
  <c r="BN191" i="2"/>
  <c r="BN201" i="2"/>
  <c r="BN211" i="2"/>
  <c r="BP224" i="2"/>
  <c r="BP234" i="2"/>
  <c r="Z253" i="2"/>
  <c r="BP255" i="2"/>
  <c r="Z290" i="2"/>
  <c r="Z296" i="2" s="1"/>
  <c r="BP292" i="2"/>
  <c r="Z300" i="2"/>
  <c r="Z306" i="2" s="1"/>
  <c r="BP302" i="2"/>
  <c r="Z310" i="2"/>
  <c r="Z314" i="2" s="1"/>
  <c r="Z330" i="2"/>
  <c r="BP332" i="2"/>
  <c r="BN345" i="2"/>
  <c r="BN355" i="2"/>
  <c r="Z365" i="2"/>
  <c r="Z366" i="2" s="1"/>
  <c r="BN392" i="2"/>
  <c r="Z400" i="2"/>
  <c r="BN427" i="2"/>
  <c r="Y448" i="2"/>
  <c r="Z457" i="2"/>
  <c r="Z467" i="2"/>
  <c r="Z469" i="2" s="1"/>
  <c r="Z474" i="2"/>
  <c r="Z482" i="2"/>
  <c r="Z484" i="2" s="1"/>
  <c r="BP503" i="2"/>
  <c r="Z89" i="2"/>
  <c r="Z92" i="2" s="1"/>
  <c r="Z26" i="2"/>
  <c r="Z32" i="2" s="1"/>
  <c r="BP53" i="2"/>
  <c r="BN83" i="2"/>
  <c r="BP213" i="2"/>
  <c r="J9" i="2"/>
  <c r="Z54" i="2"/>
  <c r="BN76" i="2"/>
  <c r="BP89" i="2"/>
  <c r="BP105" i="2"/>
  <c r="Z113" i="2"/>
  <c r="BN125" i="2"/>
  <c r="Z136" i="2"/>
  <c r="BN163" i="2"/>
  <c r="BP186" i="2"/>
  <c r="BN196" i="2"/>
  <c r="BN206" i="2"/>
  <c r="Z214" i="2"/>
  <c r="BN227" i="2"/>
  <c r="Z242" i="2"/>
  <c r="Z247" i="2" s="1"/>
  <c r="Y248" i="2"/>
  <c r="BN270" i="2"/>
  <c r="BN284" i="2"/>
  <c r="BN295" i="2"/>
  <c r="BN305" i="2"/>
  <c r="BP317" i="2"/>
  <c r="BN325" i="2"/>
  <c r="Z348" i="2"/>
  <c r="BN360" i="2"/>
  <c r="Z371" i="2"/>
  <c r="Z373" i="2" s="1"/>
  <c r="BP385" i="2"/>
  <c r="Z395" i="2"/>
  <c r="Z405" i="2"/>
  <c r="Z406" i="2" s="1"/>
  <c r="Y411" i="2"/>
  <c r="BN434" i="2"/>
  <c r="Z437" i="2"/>
  <c r="BN442" i="2"/>
  <c r="BN452" i="2"/>
  <c r="BN462" i="2"/>
  <c r="Z477" i="2"/>
  <c r="BN487" i="2"/>
  <c r="W516" i="2"/>
  <c r="F9" i="2"/>
  <c r="BP26" i="2"/>
  <c r="BP61" i="2"/>
  <c r="Z69" i="2"/>
  <c r="Z79" i="2"/>
  <c r="Y93" i="2"/>
  <c r="BN97" i="2"/>
  <c r="Y100" i="2"/>
  <c r="Z118" i="2"/>
  <c r="BN131" i="2"/>
  <c r="Z141" i="2"/>
  <c r="Y147" i="2"/>
  <c r="BP158" i="2"/>
  <c r="Z166" i="2"/>
  <c r="Z176" i="2"/>
  <c r="Z177" i="2" s="1"/>
  <c r="Y181" i="2"/>
  <c r="Z199" i="2"/>
  <c r="Z209" i="2"/>
  <c r="BP211" i="2"/>
  <c r="Z219" i="2"/>
  <c r="Z230" i="2"/>
  <c r="Y235" i="2"/>
  <c r="BN253" i="2"/>
  <c r="Y256" i="2"/>
  <c r="BN290" i="2"/>
  <c r="BN300" i="2"/>
  <c r="BN310" i="2"/>
  <c r="BN330" i="2"/>
  <c r="Y333" i="2"/>
  <c r="BN365" i="2"/>
  <c r="Z376" i="2"/>
  <c r="Z377" i="2" s="1"/>
  <c r="BN400" i="2"/>
  <c r="BP427" i="2"/>
  <c r="Z445" i="2"/>
  <c r="BN457" i="2"/>
  <c r="BN467" i="2"/>
  <c r="BN474" i="2"/>
  <c r="BN482" i="2"/>
  <c r="Y504" i="2"/>
  <c r="X516" i="2"/>
  <c r="Z28" i="2"/>
  <c r="Z99" i="2"/>
  <c r="Z56" i="2"/>
  <c r="H9" i="2"/>
  <c r="BP170" i="2"/>
  <c r="F10" i="2"/>
  <c r="BN43" i="2"/>
  <c r="BN29" i="2"/>
  <c r="BN64" i="2"/>
  <c r="BP284" i="2"/>
  <c r="Y386" i="2"/>
  <c r="BN477" i="2"/>
  <c r="Z498" i="2"/>
  <c r="Y516" i="2"/>
  <c r="Z135" i="2"/>
  <c r="BP63" i="2"/>
  <c r="Y32" i="2"/>
  <c r="Y159" i="2"/>
  <c r="BP474" i="2"/>
  <c r="Y148" i="2"/>
  <c r="Y505" i="2"/>
  <c r="Z327" i="2" l="1"/>
  <c r="Z463" i="2"/>
  <c r="Z352" i="2"/>
  <c r="Z333" i="2"/>
  <c r="Z271" i="2"/>
  <c r="Z256" i="2"/>
  <c r="Z100" i="2"/>
  <c r="Z215" i="2"/>
  <c r="Z203" i="2"/>
  <c r="Z80" i="2"/>
  <c r="Z499" i="2"/>
  <c r="Z126" i="2"/>
  <c r="Y508" i="2"/>
  <c r="Y507" i="2"/>
  <c r="Z231" i="2"/>
  <c r="Z220" i="2"/>
  <c r="Z453" i="2"/>
  <c r="Y506" i="2"/>
  <c r="Z171" i="2"/>
  <c r="Z340" i="2"/>
  <c r="Z447" i="2"/>
  <c r="Z44" i="2"/>
  <c r="Y510" i="2"/>
  <c r="Z114" i="2"/>
  <c r="Z401" i="2"/>
  <c r="Z71" i="2"/>
  <c r="Z137" i="2"/>
  <c r="Z58" i="2"/>
  <c r="Z192" i="2"/>
  <c r="Z142" i="2"/>
  <c r="X509" i="2"/>
  <c r="Z478" i="2"/>
  <c r="Z121" i="2"/>
  <c r="Y509" i="2" l="1"/>
  <c r="Z511" i="2"/>
</calcChain>
</file>

<file path=xl/sharedStrings.xml><?xml version="1.0" encoding="utf-8"?>
<sst xmlns="http://schemas.openxmlformats.org/spreadsheetml/2006/main" count="3738" uniqueCount="813">
  <si>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</si>
  <si>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</si>
  <si>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</si>
  <si>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</si>
  <si>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</si>
  <si>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</si>
  <si>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</si>
  <si>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</si>
  <si>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</si>
  <si>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</si>
  <si>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</si>
  <si>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</si>
  <si>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</si>
  <si>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</si>
  <si>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</si>
  <si>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</si>
  <si>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</si>
  <si>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</si>
  <si>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</si>
  <si>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</si>
  <si>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</si>
  <si>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</si>
  <si>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</si>
  <si>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</si>
  <si>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</si>
  <si>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</si>
  <si>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</si>
  <si>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</si>
  <si>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</si>
  <si>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</si>
  <si>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</si>
  <si>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</si>
  <si>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</si>
  <si>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</si>
  <si>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</si>
  <si>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</si>
  <si>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</si>
  <si>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</si>
  <si>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</si>
  <si>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</si>
  <si>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</si>
  <si>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</si>
  <si>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</si>
  <si>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</si>
  <si>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</si>
  <si>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</si>
  <si>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</si>
  <si>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</si>
  <si>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</si>
  <si>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</si>
  <si>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</si>
  <si>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</si>
  <si>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</si>
  <si>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</si>
  <si>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</si>
  <si>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</si>
  <si>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</si>
  <si>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</si>
  <si>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</si>
  <si>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</si>
  <si>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</si>
  <si>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</si>
  <si>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</si>
  <si>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</si>
  <si>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</si>
  <si>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</si>
  <si>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</si>
  <si>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</si>
  <si>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</si>
  <si>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</si>
  <si>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</si>
  <si>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</si>
  <si>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</si>
  <si>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</si>
  <si>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</si>
  <si>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</si>
  <si>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</si>
  <si>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</si>
  <si>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</si>
  <si>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</si>
  <si>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</si>
  <si>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</si>
  <si>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</si>
  <si>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</si>
  <si>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</si>
  <si>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</si>
  <si>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</si>
  <si>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</si>
  <si>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</si>
  <si>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</si>
  <si>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</si>
  <si>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</si>
  <si>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</si>
  <si>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</si>
  <si>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</si>
  <si>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</si>
  <si>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</si>
  <si>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</si>
  <si>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</si>
  <si>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</si>
  <si>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</si>
  <si>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</si>
  <si>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</si>
  <si>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</si>
  <si>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</si>
  <si>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</si>
  <si>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</si>
  <si>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</si>
  <si>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</si>
  <si>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</si>
  <si>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</si>
  <si>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</si>
  <si>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</si>
  <si>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</si>
  <si>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</si>
  <si>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</si>
  <si>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</si>
  <si>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</si>
  <si>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</si>
  <si>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</si>
  <si>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</si>
  <si>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</si>
  <si>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</si>
  <si>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</si>
  <si>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</si>
  <si>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</si>
  <si>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</si>
  <si>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</si>
  <si>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</si>
  <si>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</si>
  <si>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</si>
  <si>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</si>
  <si>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</si>
  <si>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</si>
  <si>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</si>
  <si>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</si>
  <si>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</si>
  <si>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</si>
  <si>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</si>
  <si>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</si>
  <si>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</si>
  <si>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</si>
  <si>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</si>
  <si>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</si>
  <si>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</si>
  <si>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</si>
  <si>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</si>
  <si>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</si>
  <si>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</si>
  <si>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</si>
  <si>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</si>
  <si>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</si>
  <si>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</si>
  <si>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</si>
  <si>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</si>
  <si>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</si>
  <si>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</si>
  <si>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</si>
  <si>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</si>
  <si>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</si>
  <si>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</si>
  <si>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</si>
  <si>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</si>
  <si>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</si>
  <si>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</si>
  <si>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</si>
  <si>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</si>
  <si>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</si>
  <si>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</si>
  <si>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</si>
  <si>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</si>
  <si>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</si>
  <si>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</si>
  <si>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</si>
  <si>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</si>
  <si>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</si>
  <si>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</si>
  <si>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</si>
  <si>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</si>
  <si>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</si>
  <si>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</si>
  <si>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</si>
  <si>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</si>
  <si>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</si>
  <si>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</si>
  <si>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</si>
  <si>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</si>
  <si>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</si>
  <si>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</si>
  <si>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</si>
  <si>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</si>
  <si>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</si>
  <si>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</si>
  <si>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</si>
  <si>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</si>
  <si>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</si>
  <si>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</si>
  <si>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</si>
  <si>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</si>
  <si>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</si>
  <si>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</si>
  <si>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</si>
  <si>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</si>
  <si>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</si>
  <si>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</si>
  <si>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</si>
  <si>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</si>
  <si>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</si>
  <si>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</si>
  <si>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</si>
  <si>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</si>
  <si>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</si>
  <si>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</si>
  <si>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</si>
  <si>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</si>
  <si>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</si>
  <si>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</si>
  <si>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</si>
  <si>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</si>
  <si>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</si>
  <si>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</si>
  <si>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</si>
  <si>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</si>
  <si>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</si>
  <si>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</si>
  <si>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</si>
  <si>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</si>
  <si>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</si>
  <si>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</si>
  <si>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</si>
  <si>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</si>
  <si>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</si>
  <si>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</si>
  <si>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</si>
  <si>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</si>
  <si>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</si>
  <si>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</si>
  <si>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</si>
  <si>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</si>
  <si>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</si>
  <si>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</si>
  <si>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</si>
  <si>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</si>
  <si>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</si>
  <si>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</si>
  <si>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</si>
  <si>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</si>
  <si>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</si>
  <si>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</si>
  <si>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</si>
  <si>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</si>
  <si>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</si>
  <si>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</si>
  <si>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</si>
  <si>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</si>
  <si>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</si>
  <si>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</si>
  <si>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</si>
  <si>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</si>
  <si>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</si>
  <si>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</si>
  <si>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</si>
  <si>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</si>
  <si>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</si>
  <si>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</si>
  <si>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</si>
  <si>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</si>
  <si>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</si>
  <si>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</si>
  <si>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</si>
  <si>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</si>
  <si>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</si>
  <si>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</si>
  <si>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</si>
  <si>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</si>
  <si>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</si>
  <si>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</si>
  <si>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</si>
  <si>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</si>
  <si>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</si>
  <si>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</si>
  <si>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</si>
  <si>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</si>
  <si>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</si>
  <si>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</si>
  <si>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</si>
  <si>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</si>
  <si>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</si>
  <si>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</si>
  <si>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</si>
  <si>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</si>
  <si>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</si>
  <si>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</si>
  <si>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</si>
  <si>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</si>
  <si>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</si>
  <si>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</si>
  <si>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</si>
  <si>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</si>
  <si>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</si>
  <si>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</si>
  <si>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</si>
  <si>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</si>
  <si>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</si>
  <si>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</si>
  <si>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</si>
  <si>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</si>
  <si>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</si>
  <si>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</si>
  <si>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</si>
  <si>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</si>
  <si>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</si>
  <si>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</si>
  <si>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</si>
  <si>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</si>
  <si>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</si>
  <si>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</si>
  <si>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</si>
  <si>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</si>
  <si>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</si>
  <si>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</si>
  <si>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</si>
  <si>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</si>
  <si>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</si>
  <si>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</si>
  <si>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</si>
  <si>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</si>
  <si>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</si>
  <si>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</si>
  <si>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</si>
  <si>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</si>
  <si>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</si>
  <si>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</si>
  <si>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</si>
  <si>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</si>
  <si>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</si>
  <si>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</si>
  <si>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</si>
  <si>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</si>
  <si>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</si>
  <si>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</si>
  <si>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</si>
  <si>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</si>
  <si>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</si>
  <si>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</si>
  <si>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</si>
  <si>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</si>
  <si>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</si>
  <si>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</si>
  <si>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</si>
  <si>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</si>
  <si>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</si>
  <si>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</si>
  <si>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</si>
  <si>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</si>
  <si>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</si>
  <si>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</si>
  <si>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</si>
  <si>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</si>
  <si>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</si>
  <si>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</si>
  <si>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</si>
  <si>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</si>
  <si>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</si>
  <si>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</si>
  <si>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</si>
  <si>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</si>
  <si>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</si>
  <si>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</si>
  <si>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</si>
  <si>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</si>
  <si>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</si>
  <si>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</si>
  <si>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</si>
  <si>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</si>
  <si>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</si>
  <si>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</si>
  <si>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</si>
  <si>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</si>
  <si>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</si>
  <si>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</si>
  <si>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</si>
  <si>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</si>
  <si>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</si>
  <si>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</si>
  <si>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</si>
  <si>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</si>
  <si>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</si>
  <si>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</si>
  <si>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</si>
  <si>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</si>
  <si>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</si>
  <si>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</si>
  <si>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</si>
  <si>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</si>
  <si>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</si>
  <si>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</si>
  <si>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</si>
  <si>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</si>
  <si>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</si>
  <si>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</si>
  <si>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</si>
  <si>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</si>
  <si>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</si>
  <si>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</si>
  <si>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</si>
  <si>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</si>
  <si>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</si>
  <si>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</si>
  <si>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</si>
  <si>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</si>
  <si>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</si>
  <si>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</si>
  <si>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</si>
  <si>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</si>
  <si>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</si>
  <si>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</si>
  <si>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</si>
  <si>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</si>
  <si>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</si>
  <si>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</si>
  <si>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</si>
  <si>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</si>
  <si>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</si>
  <si>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</si>
  <si>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</si>
  <si>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</si>
  <si>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</si>
  <si>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</si>
  <si>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</si>
  <si>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</si>
  <si>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</si>
  <si>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</si>
  <si>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</si>
  <si>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</si>
  <si>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</si>
  <si>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</si>
  <si>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</si>
  <si>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</si>
  <si>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</si>
  <si>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</si>
  <si>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</si>
  <si>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</si>
  <si>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</si>
  <si>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</si>
  <si>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</si>
  <si>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</si>
  <si>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</si>
  <si>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</si>
  <si>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</si>
  <si>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</si>
  <si>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</si>
  <si>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</si>
  <si>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</si>
  <si>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</si>
  <si>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</si>
  <si>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</si>
  <si>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</si>
  <si>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</si>
  <si>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</si>
  <si>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</si>
  <si>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</si>
  <si>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</si>
  <si>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</si>
  <si>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</si>
  <si>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</si>
  <si>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</si>
  <si>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</si>
  <si>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</si>
  <si>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</si>
  <si>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</si>
  <si>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</si>
  <si>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</si>
  <si>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</si>
  <si>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</si>
  <si>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</si>
  <si>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</si>
  <si>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</si>
  <si>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</si>
  <si>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</si>
  <si>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</si>
  <si>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</si>
  <si>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</si>
  <si>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</si>
  <si>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</si>
  <si>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</si>
  <si>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</si>
  <si>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</si>
  <si>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</si>
  <si>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</si>
  <si>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</si>
  <si>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</si>
  <si>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</si>
  <si>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</si>
  <si>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</si>
  <si>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</si>
  <si>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</si>
  <si>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</si>
  <si>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</si>
  <si>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</si>
  <si>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</si>
  <si>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</si>
  <si>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</si>
  <si>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</si>
  <si>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</si>
  <si>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</si>
  <si>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</si>
  <si>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</si>
  <si>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</si>
  <si>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</si>
  <si>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</si>
  <si>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</si>
  <si>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</si>
  <si>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</si>
  <si>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</si>
  <si>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</si>
  <si>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</si>
  <si>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</si>
  <si>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</si>
  <si>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</si>
  <si>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</si>
  <si>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</si>
  <si>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</si>
  <si>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</si>
  <si>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</si>
  <si>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</si>
  <si>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</si>
  <si>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</si>
  <si>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</si>
  <si>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</si>
  <si>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</si>
  <si>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</si>
  <si>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</si>
  <si>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</si>
  <si>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</si>
  <si>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</si>
  <si>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</si>
  <si>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</si>
  <si>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</si>
  <si>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</si>
  <si>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</si>
  <si>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</si>
  <si>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</si>
  <si>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</si>
  <si>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</si>
  <si>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</si>
  <si>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</si>
  <si>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</si>
  <si>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</si>
  <si>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</si>
  <si>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</si>
  <si>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</si>
  <si>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</si>
  <si>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</si>
  <si>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</si>
  <si>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</si>
  <si>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</si>
  <si>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</si>
  <si>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</si>
  <si>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</si>
  <si>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</si>
  <si>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</si>
  <si>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</si>
  <si>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</si>
  <si>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</si>
  <si>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</si>
  <si>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</si>
  <si>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</si>
  <si>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</si>
  <si>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</si>
  <si>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</si>
  <si>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</si>
  <si>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</si>
  <si>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</si>
  <si>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</si>
  <si>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</si>
  <si>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</si>
  <si>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</si>
  <si>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</si>
  <si>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</si>
  <si>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</si>
  <si>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</si>
  <si>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</si>
  <si>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</si>
  <si>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</si>
  <si>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</si>
  <si>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</si>
  <si>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</si>
  <si>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</si>
  <si>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</si>
  <si>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</si>
  <si>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</si>
  <si>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</si>
  <si>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</si>
  <si>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</si>
  <si>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</si>
  <si>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</si>
  <si>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</si>
  <si>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</si>
  <si>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</si>
  <si>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</si>
  <si>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</si>
  <si>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</si>
  <si>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</si>
  <si>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</si>
  <si>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</si>
  <si>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</si>
  <si>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</si>
  <si>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</si>
  <si>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</si>
  <si>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</si>
  <si>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</si>
  <si>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</si>
  <si>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</si>
  <si>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</si>
  <si>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</si>
  <si>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</si>
  <si>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</si>
  <si>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</si>
  <si>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</si>
  <si>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</si>
  <si>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</si>
  <si>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</si>
  <si>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</si>
  <si>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</si>
  <si>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</si>
  <si>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</si>
  <si>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</si>
  <si>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</si>
  <si>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</si>
  <si>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</si>
  <si>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</si>
  <si>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</si>
  <si>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</si>
  <si>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</si>
  <si>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</si>
  <si>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</si>
  <si>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</si>
  <si>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</si>
  <si>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</si>
  <si>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</si>
  <si>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</si>
  <si>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</si>
  <si>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</si>
  <si>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</si>
  <si>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</si>
  <si>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</si>
  <si>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</si>
  <si>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</si>
  <si>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</si>
  <si>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</si>
  <si>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</si>
  <si>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</si>
  <si>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</si>
  <si>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</si>
  <si>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</si>
  <si>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</si>
  <si>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</si>
  <si>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</si>
  <si>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</si>
  <si>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</si>
  <si>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</si>
  <si>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</si>
  <si>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</si>
  <si>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</si>
  <si>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</si>
  <si>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</si>
  <si>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</si>
  <si>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</si>
  <si>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</si>
  <si>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</si>
  <si>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</si>
  <si>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</si>
  <si>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</si>
  <si>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</si>
  <si>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</si>
  <si>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</si>
  <si>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</si>
  <si>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</si>
  <si>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</si>
  <si>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</si>
  <si>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</si>
  <si>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</si>
  <si>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</si>
  <si>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</si>
  <si>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</si>
  <si>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</si>
  <si>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</si>
  <si>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</si>
  <si>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</si>
  <si>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</si>
  <si>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</si>
  <si>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</si>
  <si>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</si>
  <si>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</si>
  <si>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</si>
  <si>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</si>
  <si>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</si>
  <si>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</si>
  <si>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</si>
  <si>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</si>
  <si>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</si>
  <si>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</si>
  <si>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</si>
  <si>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</si>
  <si>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</si>
  <si>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</si>
  <si>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</si>
  <si>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</si>
  <si>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</si>
  <si>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</si>
  <si>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</si>
  <si>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</si>
  <si>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</si>
  <si>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</si>
  <si>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</si>
  <si>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</si>
  <si>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</si>
  <si>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</si>
  <si>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</si>
  <si>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</si>
  <si>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</si>
  <si>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</si>
  <si>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</si>
  <si>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</si>
  <si>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</si>
  <si>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</si>
  <si>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</si>
  <si>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</si>
  <si>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</si>
  <si>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</si>
  <si>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</si>
  <si>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</si>
  <si>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</si>
  <si>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</si>
  <si>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</si>
  <si>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</si>
  <si>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</si>
  <si>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</si>
  <si>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</si>
  <si>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</si>
  <si>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</si>
  <si>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</si>
  <si>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</si>
  <si>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</si>
  <si>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</si>
  <si>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</si>
  <si>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</si>
  <si>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</si>
  <si>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</si>
  <si>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</si>
  <si>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</si>
  <si>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</si>
  <si>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</si>
  <si>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</si>
  <si>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</si>
  <si>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</si>
  <si>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</si>
  <si>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</si>
  <si>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</si>
  <si>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</si>
  <si>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</si>
  <si>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</si>
  <si>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</si>
  <si>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</si>
  <si>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</si>
  <si>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</si>
  <si>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</si>
  <si>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</si>
  <si>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</si>
  <si>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</si>
  <si>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</si>
  <si>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</si>
  <si>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</si>
  <si>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</si>
  <si>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</si>
  <si>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</si>
  <si>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</si>
  <si>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</si>
  <si>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</si>
  <si>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</si>
  <si>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</si>
  <si>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</si>
  <si>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</si>
  <si>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</si>
  <si>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</si>
  <si>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</si>
  <si>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</si>
  <si>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</si>
  <si>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</si>
  <si>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</si>
  <si>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</si>
  <si>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</si>
  <si>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</si>
  <si>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</si>
  <si>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</si>
  <si>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</si>
  <si>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</si>
  <si>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</si>
  <si>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</si>
  <si>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</si>
  <si>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</si>
  <si>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</si>
  <si>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</si>
  <si>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</si>
  <si>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</si>
  <si>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</si>
  <si>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</si>
  <si>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</si>
  <si>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</si>
  <si>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</si>
  <si>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</si>
  <si>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1,497,6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</si>
</sst>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45890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2.52</v>
      </c>
      <c r="Y27" s="55">
        <f t="shared" si="0"/>
        <v>2.52</v>
      </c>
      <c r="Z27" s="41">
        <f t="shared" si="1"/>
        <v>6.5100000000000002E-3</v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2.766</v>
      </c>
      <c r="BN27" s="78">
        <f t="shared" si="3"/>
        <v>2.766</v>
      </c>
      <c r="BO27" s="78">
        <f t="shared" si="4"/>
        <v>5.4945054945054949E-3</v>
      </c>
      <c r="BP27" s="78">
        <f t="shared" si="5"/>
        <v>5.4945054945054949E-3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2.52</v>
      </c>
      <c r="Y31" s="55">
        <f t="shared" si="0"/>
        <v>2.52</v>
      </c>
      <c r="Z31" s="41">
        <f t="shared" si="1"/>
        <v>6.5100000000000002E-3</v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2.766</v>
      </c>
      <c r="BN31" s="78">
        <f t="shared" si="3"/>
        <v>2.766</v>
      </c>
      <c r="BO31" s="78">
        <f t="shared" si="4"/>
        <v>5.4945054945054949E-3</v>
      </c>
      <c r="BP31" s="78">
        <f t="shared" si="5"/>
        <v>5.4945054945054949E-3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2</v>
      </c>
      <c r="Y32" s="43">
        <f>IFERROR(Y26/H26,"0")+IFERROR(Y27/H27,"0")+IFERROR(Y28/H28,"0")+IFERROR(Y29/H29,"0")+IFERROR(Y30/H30,"0")+IFERROR(Y31/H31,"0")</f>
        <v>2</v>
      </c>
      <c r="Z32" s="43">
        <f>IFERROR(IF(Z26="",0,Z26),"0")+IFERROR(IF(Z27="",0,Z27),"0")+IFERROR(IF(Z28="",0,Z28),"0")+IFERROR(IF(Z29="",0,Z29),"0")+IFERROR(IF(Z30="",0,Z30),"0")+IFERROR(IF(Z31="",0,Z31),"0")</f>
        <v>1.302E-2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5.04</v>
      </c>
      <c r="Y33" s="43">
        <f>IFERROR(SUM(Y26:Y31),"0")</f>
        <v>5.04</v>
      </c>
      <c r="Z33" s="42"/>
      <c r="AA33" s="67"/>
      <c r="AB33" s="67"/>
      <c r="AC33" s="67"/>
    </row>
    <row r="34" spans="1:68" ht="14.25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108</v>
      </c>
      <c r="Y41" s="55">
        <f>IFERROR(IF(X41="",0,CEILING((X41/$H41),1)*$H41),"")</f>
        <v>108</v>
      </c>
      <c r="Z41" s="41">
        <f>IFERROR(IF(Y41=0,"",ROUNDUP(Y41/H41,0)*0.01898),"")</f>
        <v>0.1898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112.34999999999998</v>
      </c>
      <c r="BN41" s="78">
        <f>IFERROR(Y41*I41/H41,"0")</f>
        <v>112.34999999999998</v>
      </c>
      <c r="BO41" s="78">
        <f>IFERROR(1/J41*(X41/H41),"0")</f>
        <v>0.15625</v>
      </c>
      <c r="BP41" s="78">
        <f>IFERROR(1/J41*(Y41/H41),"0")</f>
        <v>0.15625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48</v>
      </c>
      <c r="Y42" s="55">
        <f>IFERROR(IF(X42="",0,CEILING((X42/$H42),1)*$H42),"")</f>
        <v>48</v>
      </c>
      <c r="Z42" s="41">
        <f>IFERROR(IF(Y42=0,"",ROUNDUP(Y42/H42,0)*0.00902),"")</f>
        <v>0.10824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50.519999999999996</v>
      </c>
      <c r="BN42" s="78">
        <f>IFERROR(Y42*I42/H42,"0")</f>
        <v>50.519999999999996</v>
      </c>
      <c r="BO42" s="78">
        <f>IFERROR(1/J42*(X42/H42),"0")</f>
        <v>9.0909090909090912E-2</v>
      </c>
      <c r="BP42" s="78">
        <f>IFERROR(1/J42*(Y42/H42),"0")</f>
        <v>9.0909090909090912E-2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22</v>
      </c>
      <c r="Y44" s="43">
        <f>IFERROR(Y41/H41,"0")+IFERROR(Y42/H42,"0")+IFERROR(Y43/H43,"0")</f>
        <v>22</v>
      </c>
      <c r="Z44" s="43">
        <f>IFERROR(IF(Z41="",0,Z41),"0")+IFERROR(IF(Z42="",0,Z42),"0")+IFERROR(IF(Z43="",0,Z43),"0")</f>
        <v>0.29803999999999997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156</v>
      </c>
      <c r="Y45" s="43">
        <f>IFERROR(SUM(Y41:Y43),"0")</f>
        <v>156</v>
      </c>
      <c r="Z45" s="42"/>
      <c r="AA45" s="67"/>
      <c r="AB45" s="67"/>
      <c r="AC45" s="67"/>
    </row>
    <row r="46" spans="1:68" ht="14.25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1.8</v>
      </c>
      <c r="Y47" s="55">
        <f>IFERROR(IF(X47="",0,CEILING((X47/$H47),1)*$H47),"")</f>
        <v>1.8</v>
      </c>
      <c r="Z47" s="41">
        <f>IFERROR(IF(Y47=0,"",ROUNDUP(Y47/H47,0)*0.00651),"")</f>
        <v>6.5100000000000002E-3</v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1.98</v>
      </c>
      <c r="BN47" s="78">
        <f>IFERROR(Y47*I47/H47,"0")</f>
        <v>1.98</v>
      </c>
      <c r="BO47" s="78">
        <f>IFERROR(1/J47*(X47/H47),"0")</f>
        <v>5.4945054945054949E-3</v>
      </c>
      <c r="BP47" s="78">
        <f>IFERROR(1/J47*(Y47/H47),"0")</f>
        <v>5.4945054945054949E-3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1</v>
      </c>
      <c r="Y48" s="43">
        <f>IFERROR(Y47/H47,"0")</f>
        <v>1</v>
      </c>
      <c r="Z48" s="43">
        <f>IFERROR(IF(Z47="",0,Z47),"0")</f>
        <v>6.5100000000000002E-3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1.8</v>
      </c>
      <c r="Y49" s="43">
        <f>IFERROR(SUM(Y47:Y47),"0")</f>
        <v>1.8</v>
      </c>
      <c r="Z49" s="42"/>
      <c r="AA49" s="67"/>
      <c r="AB49" s="67"/>
      <c r="AC49" s="67"/>
    </row>
    <row r="50" spans="1:68" ht="16.5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44.8</v>
      </c>
      <c r="Y52" s="55">
        <f t="shared" ref="Y52:Y57" si="6">IFERROR(IF(X52="",0,CEILING((X52/$H52),1)*$H52),"")</f>
        <v>44.8</v>
      </c>
      <c r="Z52" s="41">
        <f>IFERROR(IF(Y52=0,"",ROUNDUP(Y52/H52,0)*0.01898),"")</f>
        <v>7.5920000000000001E-2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46.54</v>
      </c>
      <c r="BN52" s="78">
        <f t="shared" ref="BN52:BN57" si="8">IFERROR(Y52*I52/H52,"0")</f>
        <v>46.54</v>
      </c>
      <c r="BO52" s="78">
        <f t="shared" ref="BO52:BO57" si="9">IFERROR(1/J52*(X52/H52),"0")</f>
        <v>6.25E-2</v>
      </c>
      <c r="BP52" s="78">
        <f t="shared" ref="BP52:BP57" si="10">IFERROR(1/J52*(Y52/H52),"0")</f>
        <v>6.25E-2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14.4</v>
      </c>
      <c r="Y54" s="55">
        <f t="shared" si="6"/>
        <v>14.399999999999999</v>
      </c>
      <c r="Z54" s="41">
        <f>IFERROR(IF(Y54=0,"",ROUNDUP(Y54/H54,0)*0.00902),"")</f>
        <v>2.7060000000000001E-2</v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15.030000000000001</v>
      </c>
      <c r="BN54" s="78">
        <f t="shared" si="8"/>
        <v>15.03</v>
      </c>
      <c r="BO54" s="78">
        <f t="shared" si="9"/>
        <v>2.2727272727272728E-2</v>
      </c>
      <c r="BP54" s="78">
        <f t="shared" si="10"/>
        <v>2.2727272727272728E-2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40</v>
      </c>
      <c r="Y55" s="55">
        <f t="shared" si="6"/>
        <v>40</v>
      </c>
      <c r="Z55" s="41">
        <f>IFERROR(IF(Y55=0,"",ROUNDUP(Y55/H55,0)*0.00902),"")</f>
        <v>9.0200000000000002E-2</v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42.1</v>
      </c>
      <c r="BN55" s="78">
        <f t="shared" si="8"/>
        <v>42.1</v>
      </c>
      <c r="BO55" s="78">
        <f t="shared" si="9"/>
        <v>7.575757575757576E-2</v>
      </c>
      <c r="BP55" s="78">
        <f t="shared" si="10"/>
        <v>7.575757575757576E-2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6.3</v>
      </c>
      <c r="Y56" s="55">
        <f t="shared" si="6"/>
        <v>6.3000000000000007</v>
      </c>
      <c r="Z56" s="41">
        <f>IFERROR(IF(Y56=0,"",ROUNDUP(Y56/H56,0)*0.00651),"")</f>
        <v>1.9529999999999999E-2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6.839999999999999</v>
      </c>
      <c r="BN56" s="78">
        <f t="shared" si="8"/>
        <v>6.84</v>
      </c>
      <c r="BO56" s="78">
        <f t="shared" si="9"/>
        <v>1.6483516483516484E-2</v>
      </c>
      <c r="BP56" s="78">
        <f t="shared" si="10"/>
        <v>1.6483516483516484E-2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20</v>
      </c>
      <c r="Y58" s="43">
        <f>IFERROR(Y52/H52,"0")+IFERROR(Y53/H53,"0")+IFERROR(Y54/H54,"0")+IFERROR(Y55/H55,"0")+IFERROR(Y56/H56,"0")+IFERROR(Y57/H57,"0")</f>
        <v>20</v>
      </c>
      <c r="Z58" s="43">
        <f>IFERROR(IF(Z52="",0,Z52),"0")+IFERROR(IF(Z53="",0,Z53),"0")+IFERROR(IF(Z54="",0,Z54),"0")+IFERROR(IF(Z55="",0,Z55),"0")+IFERROR(IF(Z56="",0,Z56),"0")+IFERROR(IF(Z57="",0,Z57),"0")</f>
        <v>0.21271000000000001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105.49999999999999</v>
      </c>
      <c r="Y59" s="43">
        <f>IFERROR(SUM(Y52:Y57),"0")</f>
        <v>105.49999999999999</v>
      </c>
      <c r="Z59" s="42"/>
      <c r="AA59" s="67"/>
      <c r="AB59" s="67"/>
      <c r="AC59" s="67"/>
    </row>
    <row r="60" spans="1:68" ht="14.25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108</v>
      </c>
      <c r="Y61" s="55">
        <f>IFERROR(IF(X61="",0,CEILING((X61/$H61),1)*$H61),"")</f>
        <v>108</v>
      </c>
      <c r="Z61" s="41">
        <f>IFERROR(IF(Y61=0,"",ROUNDUP(Y61/H61,0)*0.01898),"")</f>
        <v>0.1898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112.34999999999998</v>
      </c>
      <c r="BN61" s="78">
        <f>IFERROR(Y61*I61/H61,"0")</f>
        <v>112.34999999999998</v>
      </c>
      <c r="BO61" s="78">
        <f>IFERROR(1/J61*(X61/H61),"0")</f>
        <v>0.15625</v>
      </c>
      <c r="BP61" s="78">
        <f>IFERROR(1/J61*(Y61/H61),"0")</f>
        <v>0.15625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10</v>
      </c>
      <c r="Y65" s="43">
        <f>IFERROR(Y61/H61,"0")+IFERROR(Y62/H62,"0")+IFERROR(Y63/H63,"0")+IFERROR(Y64/H64,"0")</f>
        <v>10</v>
      </c>
      <c r="Z65" s="43">
        <f>IFERROR(IF(Z61="",0,Z61),"0")+IFERROR(IF(Z62="",0,Z62),"0")+IFERROR(IF(Z63="",0,Z63),"0")+IFERROR(IF(Z64="",0,Z64),"0")</f>
        <v>0.1898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108</v>
      </c>
      <c r="Y66" s="43">
        <f>IFERROR(SUM(Y61:Y64),"0")</f>
        <v>108</v>
      </c>
      <c r="Z66" s="42"/>
      <c r="AA66" s="67"/>
      <c r="AB66" s="67"/>
      <c r="AC66" s="67"/>
    </row>
    <row r="67" spans="1:68" ht="14.25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5.4</v>
      </c>
      <c r="Y69" s="55">
        <f>IFERROR(IF(X69="",0,CEILING((X69/$H69),1)*$H69),"")</f>
        <v>5.4</v>
      </c>
      <c r="Z69" s="41">
        <f>IFERROR(IF(Y69=0,"",ROUNDUP(Y69/H69,0)*0.00502),"")</f>
        <v>1.506E-2</v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5.7</v>
      </c>
      <c r="BN69" s="78">
        <f>IFERROR(Y69*I69/H69,"0")</f>
        <v>5.7</v>
      </c>
      <c r="BO69" s="78">
        <f>IFERROR(1/J69*(X69/H69),"0")</f>
        <v>1.2820512820512822E-2</v>
      </c>
      <c r="BP69" s="78">
        <f>IFERROR(1/J69*(Y69/H69),"0")</f>
        <v>1.2820512820512822E-2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5.4</v>
      </c>
      <c r="Y70" s="55">
        <f>IFERROR(IF(X70="",0,CEILING((X70/$H70),1)*$H70),"")</f>
        <v>5.4</v>
      </c>
      <c r="Z70" s="41">
        <f>IFERROR(IF(Y70=0,"",ROUNDUP(Y70/H70,0)*0.00502),"")</f>
        <v>1.506E-2</v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5.7</v>
      </c>
      <c r="BN70" s="78">
        <f>IFERROR(Y70*I70/H70,"0")</f>
        <v>5.7</v>
      </c>
      <c r="BO70" s="78">
        <f>IFERROR(1/J70*(X70/H70),"0")</f>
        <v>1.2820512820512822E-2</v>
      </c>
      <c r="BP70" s="78">
        <f>IFERROR(1/J70*(Y70/H70),"0")</f>
        <v>1.2820512820512822E-2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6</v>
      </c>
      <c r="Y71" s="43">
        <f>IFERROR(Y68/H68,"0")+IFERROR(Y69/H69,"0")+IFERROR(Y70/H70,"0")</f>
        <v>6</v>
      </c>
      <c r="Z71" s="43">
        <f>IFERROR(IF(Z68="",0,Z68),"0")+IFERROR(IF(Z69="",0,Z69),"0")+IFERROR(IF(Z70="",0,Z70),"0")</f>
        <v>3.0120000000000001E-2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10.8</v>
      </c>
      <c r="Y72" s="43">
        <f>IFERROR(SUM(Y68:Y70),"0")</f>
        <v>10.8</v>
      </c>
      <c r="Z72" s="42"/>
      <c r="AA72" s="67"/>
      <c r="AB72" s="67"/>
      <c r="AC72" s="67"/>
    </row>
    <row r="73" spans="1:68" ht="14.25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33.6</v>
      </c>
      <c r="Y74" s="55">
        <f t="shared" ref="Y74:Y79" si="11">IFERROR(IF(X74="",0,CEILING((X74/$H74),1)*$H74),"")</f>
        <v>33.6</v>
      </c>
      <c r="Z74" s="41">
        <f>IFERROR(IF(Y74=0,"",ROUNDUP(Y74/H74,0)*0.01898),"")</f>
        <v>7.5920000000000001E-2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35.676000000000002</v>
      </c>
      <c r="BN74" s="78">
        <f t="shared" ref="BN74:BN79" si="13">IFERROR(Y74*I74/H74,"0")</f>
        <v>35.676000000000002</v>
      </c>
      <c r="BO74" s="78">
        <f t="shared" ref="BO74:BO79" si="14">IFERROR(1/J74*(X74/H74),"0")</f>
        <v>6.25E-2</v>
      </c>
      <c r="BP74" s="78">
        <f t="shared" ref="BP74:BP79" si="15">IFERROR(1/J74*(Y74/H74),"0")</f>
        <v>6.25E-2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33.6</v>
      </c>
      <c r="Y75" s="55">
        <f t="shared" si="11"/>
        <v>33.6</v>
      </c>
      <c r="Z75" s="41">
        <f>IFERROR(IF(Y75=0,"",ROUNDUP(Y75/H75,0)*0.01898),"")</f>
        <v>7.5920000000000001E-2</v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35.340000000000003</v>
      </c>
      <c r="BN75" s="78">
        <f t="shared" si="13"/>
        <v>35.340000000000003</v>
      </c>
      <c r="BO75" s="78">
        <f t="shared" si="14"/>
        <v>6.25E-2</v>
      </c>
      <c r="BP75" s="78">
        <f t="shared" si="15"/>
        <v>6.25E-2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33.6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35.628</v>
      </c>
      <c r="BN76" s="78">
        <f t="shared" si="13"/>
        <v>35.628</v>
      </c>
      <c r="BO76" s="78">
        <f t="shared" si="14"/>
        <v>6.25E-2</v>
      </c>
      <c r="BP76" s="78">
        <f t="shared" si="15"/>
        <v>6.25E-2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1.8</v>
      </c>
      <c r="Y77" s="55">
        <f t="shared" si="11"/>
        <v>1.8</v>
      </c>
      <c r="Z77" s="41">
        <f>IFERROR(IF(Y77=0,"",ROUNDUP(Y77/H77,0)*0.00651),"")</f>
        <v>6.5100000000000002E-3</v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2.0459999999999998</v>
      </c>
      <c r="BN77" s="78">
        <f t="shared" si="13"/>
        <v>2.0459999999999998</v>
      </c>
      <c r="BO77" s="78">
        <f t="shared" si="14"/>
        <v>5.4945054945054949E-3</v>
      </c>
      <c r="BP77" s="78">
        <f t="shared" si="15"/>
        <v>5.4945054945054949E-3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2.52</v>
      </c>
      <c r="Y78" s="55">
        <f t="shared" si="11"/>
        <v>2.52</v>
      </c>
      <c r="Z78" s="41">
        <f>IFERROR(IF(Y78=0,"",ROUNDUP(Y78/H78,0)*0.00651),"")</f>
        <v>6.5100000000000002E-3</v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2.7</v>
      </c>
      <c r="BN78" s="78">
        <f t="shared" si="13"/>
        <v>2.7</v>
      </c>
      <c r="BO78" s="78">
        <f t="shared" si="14"/>
        <v>5.4945054945054949E-3</v>
      </c>
      <c r="BP78" s="78">
        <f t="shared" si="15"/>
        <v>5.4945054945054949E-3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1.8</v>
      </c>
      <c r="Y79" s="55">
        <f t="shared" si="11"/>
        <v>1.8</v>
      </c>
      <c r="Z79" s="41">
        <f>IFERROR(IF(Y79=0,"",ROUNDUP(Y79/H79,0)*0.00651),"")</f>
        <v>6.5100000000000002E-3</v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1.98</v>
      </c>
      <c r="BN79" s="78">
        <f t="shared" si="13"/>
        <v>1.98</v>
      </c>
      <c r="BO79" s="78">
        <f t="shared" si="14"/>
        <v>5.4945054945054949E-3</v>
      </c>
      <c r="BP79" s="78">
        <f t="shared" si="15"/>
        <v>5.4945054945054949E-3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15</v>
      </c>
      <c r="Y80" s="43">
        <f>IFERROR(Y74/H74,"0")+IFERROR(Y75/H75,"0")+IFERROR(Y76/H76,"0")+IFERROR(Y77/H77,"0")+IFERROR(Y78/H78,"0")+IFERROR(Y79/H79,"0")</f>
        <v>15</v>
      </c>
      <c r="Z80" s="43">
        <f>IFERROR(IF(Z74="",0,Z74),"0")+IFERROR(IF(Z75="",0,Z75),"0")+IFERROR(IF(Z76="",0,Z76),"0")+IFERROR(IF(Z77="",0,Z77),"0")+IFERROR(IF(Z78="",0,Z78),"0")+IFERROR(IF(Z79="",0,Z79),"0")</f>
        <v>0.24728999999999998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106.92</v>
      </c>
      <c r="Y81" s="43">
        <f>IFERROR(SUM(Y74:Y79),"0")</f>
        <v>106.92</v>
      </c>
      <c r="Z81" s="42"/>
      <c r="AA81" s="67"/>
      <c r="AB81" s="67"/>
      <c r="AC81" s="67"/>
    </row>
    <row r="82" spans="1:68" ht="14.25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7.8</v>
      </c>
      <c r="Y83" s="55">
        <f>IFERROR(IF(X83="",0,CEILING((X83/$H83),1)*$H83),"")</f>
        <v>7.8</v>
      </c>
      <c r="Z83" s="41">
        <f>IFERROR(IF(Y83=0,"",ROUNDUP(Y83/H83,0)*0.01898),"")</f>
        <v>1.898E-2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8.2349999999999994</v>
      </c>
      <c r="BN83" s="78">
        <f>IFERROR(Y83*I83/H83,"0")</f>
        <v>8.2349999999999994</v>
      </c>
      <c r="BO83" s="78">
        <f>IFERROR(1/J83*(X83/H83),"0")</f>
        <v>1.5625E-2</v>
      </c>
      <c r="BP83" s="78">
        <f>IFERROR(1/J83*(Y83/H83),"0")</f>
        <v>1.5625E-2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2.4</v>
      </c>
      <c r="Y84" s="55">
        <f>IFERROR(IF(X84="",0,CEILING((X84/$H84),1)*$H84),"")</f>
        <v>2.4</v>
      </c>
      <c r="Z84" s="41">
        <f>IFERROR(IF(Y84=0,"",ROUNDUP(Y84/H84,0)*0.00902),"")</f>
        <v>9.0200000000000002E-3</v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2.61</v>
      </c>
      <c r="BN84" s="78">
        <f>IFERROR(Y84*I84/H84,"0")</f>
        <v>2.61</v>
      </c>
      <c r="BO84" s="78">
        <f>IFERROR(1/J84*(X84/H84),"0")</f>
        <v>7.575757575757576E-3</v>
      </c>
      <c r="BP84" s="78">
        <f>IFERROR(1/J84*(Y84/H84),"0")</f>
        <v>7.575757575757576E-3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2</v>
      </c>
      <c r="Y85" s="43">
        <f>IFERROR(Y83/H83,"0")+IFERROR(Y84/H84,"0")</f>
        <v>2</v>
      </c>
      <c r="Z85" s="43">
        <f>IFERROR(IF(Z83="",0,Z83),"0")+IFERROR(IF(Z84="",0,Z84),"0")</f>
        <v>2.8000000000000001E-2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10.199999999999999</v>
      </c>
      <c r="Y86" s="43">
        <f>IFERROR(SUM(Y83:Y84),"0")</f>
        <v>10.199999999999999</v>
      </c>
      <c r="Z86" s="42"/>
      <c r="AA86" s="67"/>
      <c r="AB86" s="67"/>
      <c r="AC86" s="67"/>
    </row>
    <row r="87" spans="1:68" ht="16.5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108</v>
      </c>
      <c r="Y89" s="55">
        <f>IFERROR(IF(X89="",0,CEILING((X89/$H89),1)*$H89),"")</f>
        <v>108</v>
      </c>
      <c r="Z89" s="41">
        <f>IFERROR(IF(Y89=0,"",ROUNDUP(Y89/H89,0)*0.01898),"")</f>
        <v>0.1898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112.34999999999998</v>
      </c>
      <c r="BN89" s="78">
        <f>IFERROR(Y89*I89/H89,"0")</f>
        <v>112.34999999999998</v>
      </c>
      <c r="BO89" s="78">
        <f>IFERROR(1/J89*(X89/H89),"0")</f>
        <v>0.15625</v>
      </c>
      <c r="BP89" s="78">
        <f>IFERROR(1/J89*(Y89/H89),"0")</f>
        <v>0.15625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12</v>
      </c>
      <c r="Y90" s="55">
        <f>IFERROR(IF(X90="",0,CEILING((X90/$H90),1)*$H90),"")</f>
        <v>12</v>
      </c>
      <c r="Z90" s="41">
        <f>IFERROR(IF(Y90=0,"",ROUNDUP(Y90/H90,0)*0.00902),"")</f>
        <v>2.7060000000000001E-2</v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12.629999999999999</v>
      </c>
      <c r="BN90" s="78">
        <f>IFERROR(Y90*I90/H90,"0")</f>
        <v>12.629999999999999</v>
      </c>
      <c r="BO90" s="78">
        <f>IFERROR(1/J90*(X90/H90),"0")</f>
        <v>2.2727272727272728E-2</v>
      </c>
      <c r="BP90" s="78">
        <f>IFERROR(1/J90*(Y90/H90),"0")</f>
        <v>2.2727272727272728E-2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13</v>
      </c>
      <c r="Y92" s="43">
        <f>IFERROR(Y89/H89,"0")+IFERROR(Y90/H90,"0")+IFERROR(Y91/H91,"0")</f>
        <v>13</v>
      </c>
      <c r="Z92" s="43">
        <f>IFERROR(IF(Z89="",0,Z89),"0")+IFERROR(IF(Z90="",0,Z90),"0")+IFERROR(IF(Z91="",0,Z91),"0")</f>
        <v>0.21686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120</v>
      </c>
      <c r="Y93" s="43">
        <f>IFERROR(SUM(Y89:Y91),"0")</f>
        <v>120</v>
      </c>
      <c r="Z93" s="42"/>
      <c r="AA93" s="67"/>
      <c r="AB93" s="67"/>
      <c r="AC93" s="67"/>
    </row>
    <row r="94" spans="1:68" ht="14.25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40.5</v>
      </c>
      <c r="Y95" s="55">
        <f>IFERROR(IF(X95="",0,CEILING((X95/$H95),1)*$H95),"")</f>
        <v>40.5</v>
      </c>
      <c r="Z95" s="41">
        <f>IFERROR(IF(Y95=0,"",ROUNDUP(Y95/H95,0)*0.01898),"")</f>
        <v>9.4899999999999998E-2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43.095000000000006</v>
      </c>
      <c r="BN95" s="78">
        <f>IFERROR(Y95*I95/H95,"0")</f>
        <v>43.095000000000006</v>
      </c>
      <c r="BO95" s="78">
        <f>IFERROR(1/J95*(X95/H95),"0")</f>
        <v>7.8125E-2</v>
      </c>
      <c r="BP95" s="78">
        <f>IFERROR(1/J95*(Y95/H95),"0")</f>
        <v>7.8125E-2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2.7</v>
      </c>
      <c r="Y97" s="55">
        <f>IFERROR(IF(X97="",0,CEILING((X97/$H97),1)*$H97),"")</f>
        <v>2.7</v>
      </c>
      <c r="Z97" s="41">
        <f>IFERROR(IF(Y97=0,"",ROUNDUP(Y97/H97,0)*0.00651),"")</f>
        <v>6.5100000000000002E-3</v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2.952</v>
      </c>
      <c r="BN97" s="78">
        <f>IFERROR(Y97*I97/H97,"0")</f>
        <v>2.952</v>
      </c>
      <c r="BO97" s="78">
        <f>IFERROR(1/J97*(X97/H97),"0")</f>
        <v>5.4945054945054949E-3</v>
      </c>
      <c r="BP97" s="78">
        <f>IFERROR(1/J97*(Y97/H97),"0")</f>
        <v>5.4945054945054949E-3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6</v>
      </c>
      <c r="Y100" s="43">
        <f>IFERROR(Y95/H95,"0")+IFERROR(Y96/H96,"0")+IFERROR(Y97/H97,"0")+IFERROR(Y98/H98,"0")+IFERROR(Y99/H99,"0")</f>
        <v>6</v>
      </c>
      <c r="Z100" s="43">
        <f>IFERROR(IF(Z95="",0,Z95),"0")+IFERROR(IF(Z96="",0,Z96),"0")+IFERROR(IF(Z97="",0,Z97),"0")+IFERROR(IF(Z98="",0,Z98),"0")+IFERROR(IF(Z99="",0,Z99),"0")</f>
        <v>0.10141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43.2</v>
      </c>
      <c r="Y101" s="43">
        <f>IFERROR(SUM(Y95:Y99),"0")</f>
        <v>43.2</v>
      </c>
      <c r="Z101" s="42"/>
      <c r="AA101" s="67"/>
      <c r="AB101" s="67"/>
      <c r="AC101" s="67"/>
    </row>
    <row r="102" spans="1:68" ht="16.5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54</v>
      </c>
      <c r="Y104" s="55">
        <f>IFERROR(IF(X104="",0,CEILING((X104/$H104),1)*$H104),"")</f>
        <v>54</v>
      </c>
      <c r="Z104" s="41">
        <f>IFERROR(IF(Y104=0,"",ROUNDUP(Y104/H104,0)*0.01898),"")</f>
        <v>9.4899999999999998E-2</v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56.17499999999999</v>
      </c>
      <c r="BN104" s="78">
        <f>IFERROR(Y104*I104/H104,"0")</f>
        <v>56.17499999999999</v>
      </c>
      <c r="BO104" s="78">
        <f>IFERROR(1/J104*(X104/H104),"0")</f>
        <v>7.8125E-2</v>
      </c>
      <c r="BP104" s="78">
        <f>IFERROR(1/J104*(Y104/H104),"0")</f>
        <v>7.8125E-2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22.5</v>
      </c>
      <c r="Y106" s="55">
        <f>IFERROR(IF(X106="",0,CEILING((X106/$H106),1)*$H106),"")</f>
        <v>22.5</v>
      </c>
      <c r="Z106" s="41">
        <f>IFERROR(IF(Y106=0,"",ROUNDUP(Y106/H106,0)*0.00902),"")</f>
        <v>4.5100000000000001E-2</v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23.549999999999997</v>
      </c>
      <c r="BN106" s="78">
        <f>IFERROR(Y106*I106/H106,"0")</f>
        <v>23.549999999999997</v>
      </c>
      <c r="BO106" s="78">
        <f>IFERROR(1/J106*(X106/H106),"0")</f>
        <v>3.787878787878788E-2</v>
      </c>
      <c r="BP106" s="78">
        <f>IFERROR(1/J106*(Y106/H106),"0")</f>
        <v>3.787878787878788E-2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4.5</v>
      </c>
      <c r="Y107" s="55">
        <f>IFERROR(IF(X107="",0,CEILING((X107/$H107),1)*$H107),"")</f>
        <v>4.5</v>
      </c>
      <c r="Z107" s="41">
        <f>IFERROR(IF(Y107=0,"",ROUNDUP(Y107/H107,0)*0.00902),"")</f>
        <v>9.0200000000000002E-3</v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4.71</v>
      </c>
      <c r="BN107" s="78">
        <f>IFERROR(Y107*I107/H107,"0")</f>
        <v>4.71</v>
      </c>
      <c r="BO107" s="78">
        <f>IFERROR(1/J107*(X107/H107),"0")</f>
        <v>7.575757575757576E-3</v>
      </c>
      <c r="BP107" s="78">
        <f>IFERROR(1/J107*(Y107/H107),"0")</f>
        <v>7.575757575757576E-3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11</v>
      </c>
      <c r="Y108" s="43">
        <f>IFERROR(Y104/H104,"0")+IFERROR(Y105/H105,"0")+IFERROR(Y106/H106,"0")+IFERROR(Y107/H107,"0")</f>
        <v>11</v>
      </c>
      <c r="Z108" s="43">
        <f>IFERROR(IF(Z104="",0,Z104),"0")+IFERROR(IF(Z105="",0,Z105),"0")+IFERROR(IF(Z106="",0,Z106),"0")+IFERROR(IF(Z107="",0,Z107),"0")</f>
        <v>0.14902000000000001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81</v>
      </c>
      <c r="Y109" s="43">
        <f>IFERROR(SUM(Y104:Y107),"0")</f>
        <v>81</v>
      </c>
      <c r="Z109" s="42"/>
      <c r="AA109" s="67"/>
      <c r="AB109" s="67"/>
      <c r="AC109" s="67"/>
    </row>
    <row r="110" spans="1:68" ht="14.25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21.6</v>
      </c>
      <c r="Y111" s="55">
        <f>IFERROR(IF(X111="",0,CEILING((X111/$H111),1)*$H111),"")</f>
        <v>21.6</v>
      </c>
      <c r="Z111" s="41">
        <f>IFERROR(IF(Y111=0,"",ROUNDUP(Y111/H111,0)*0.01898),"")</f>
        <v>3.7960000000000001E-2</v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22.47</v>
      </c>
      <c r="BN111" s="78">
        <f>IFERROR(Y111*I111/H111,"0")</f>
        <v>22.47</v>
      </c>
      <c r="BO111" s="78">
        <f>IFERROR(1/J111*(X111/H111),"0")</f>
        <v>3.125E-2</v>
      </c>
      <c r="BP111" s="78">
        <f>IFERROR(1/J111*(Y111/H111),"0")</f>
        <v>3.125E-2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7.2</v>
      </c>
      <c r="Y113" s="55">
        <f>IFERROR(IF(X113="",0,CEILING((X113/$H113),1)*$H113),"")</f>
        <v>7.1999999999999993</v>
      </c>
      <c r="Z113" s="41">
        <f>IFERROR(IF(Y113=0,"",ROUNDUP(Y113/H113,0)*0.00651),"")</f>
        <v>1.9529999999999999E-2</v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7.74</v>
      </c>
      <c r="BN113" s="78">
        <f>IFERROR(Y113*I113/H113,"0")</f>
        <v>7.7399999999999993</v>
      </c>
      <c r="BO113" s="78">
        <f>IFERROR(1/J113*(X113/H113),"0")</f>
        <v>1.6483516483516484E-2</v>
      </c>
      <c r="BP113" s="78">
        <f>IFERROR(1/J113*(Y113/H113),"0")</f>
        <v>1.6483516483516484E-2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5</v>
      </c>
      <c r="Y114" s="43">
        <f>IFERROR(Y111/H111,"0")+IFERROR(Y112/H112,"0")+IFERROR(Y113/H113,"0")</f>
        <v>5</v>
      </c>
      <c r="Z114" s="43">
        <f>IFERROR(IF(Z111="",0,Z111),"0")+IFERROR(IF(Z112="",0,Z112),"0")+IFERROR(IF(Z113="",0,Z113),"0")</f>
        <v>5.7489999999999999E-2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28.8</v>
      </c>
      <c r="Y115" s="43">
        <f>IFERROR(SUM(Y111:Y113),"0")</f>
        <v>28.8</v>
      </c>
      <c r="Z115" s="42"/>
      <c r="AA115" s="67"/>
      <c r="AB115" s="67"/>
      <c r="AC115" s="67"/>
    </row>
    <row r="116" spans="1:68" ht="14.25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40.5</v>
      </c>
      <c r="Y117" s="55">
        <f>IFERROR(IF(X117="",0,CEILING((X117/$H117),1)*$H117),"")</f>
        <v>40.5</v>
      </c>
      <c r="Z117" s="41">
        <f>IFERROR(IF(Y117=0,"",ROUNDUP(Y117/H117,0)*0.01898),"")</f>
        <v>9.4899999999999998E-2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43.065000000000005</v>
      </c>
      <c r="BN117" s="78">
        <f>IFERROR(Y117*I117/H117,"0")</f>
        <v>43.065000000000005</v>
      </c>
      <c r="BO117" s="78">
        <f>IFERROR(1/J117*(X117/H117),"0")</f>
        <v>7.8125E-2</v>
      </c>
      <c r="BP117" s="78">
        <f>IFERROR(1/J117*(Y117/H117),"0")</f>
        <v>7.8125E-2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2.7</v>
      </c>
      <c r="Y119" s="55">
        <f>IFERROR(IF(X119="",0,CEILING((X119/$H119),1)*$H119),"")</f>
        <v>2.7</v>
      </c>
      <c r="Z119" s="41">
        <f>IFERROR(IF(Y119=0,"",ROUNDUP(Y119/H119,0)*0.00651),"")</f>
        <v>6.5100000000000002E-3</v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2.952</v>
      </c>
      <c r="BN119" s="78">
        <f>IFERROR(Y119*I119/H119,"0")</f>
        <v>2.952</v>
      </c>
      <c r="BO119" s="78">
        <f>IFERROR(1/J119*(X119/H119),"0")</f>
        <v>5.4945054945054949E-3</v>
      </c>
      <c r="BP119" s="78">
        <f>IFERROR(1/J119*(Y119/H119),"0")</f>
        <v>5.4945054945054949E-3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1.8</v>
      </c>
      <c r="Y120" s="55">
        <f>IFERROR(IF(X120="",0,CEILING((X120/$H120),1)*$H120),"")</f>
        <v>1.8</v>
      </c>
      <c r="Z120" s="41">
        <f>IFERROR(IF(Y120=0,"",ROUNDUP(Y120/H120,0)*0.00651),"")</f>
        <v>6.5100000000000002E-3</v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1.98</v>
      </c>
      <c r="BN120" s="78">
        <f>IFERROR(Y120*I120/H120,"0")</f>
        <v>1.98</v>
      </c>
      <c r="BO120" s="78">
        <f>IFERROR(1/J120*(X120/H120),"0")</f>
        <v>5.4945054945054949E-3</v>
      </c>
      <c r="BP120" s="78">
        <f>IFERROR(1/J120*(Y120/H120),"0")</f>
        <v>5.4945054945054949E-3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7</v>
      </c>
      <c r="Y121" s="43">
        <f>IFERROR(Y117/H117,"0")+IFERROR(Y118/H118,"0")+IFERROR(Y119/H119,"0")+IFERROR(Y120/H120,"0")</f>
        <v>7</v>
      </c>
      <c r="Z121" s="43">
        <f>IFERROR(IF(Z117="",0,Z117),"0")+IFERROR(IF(Z118="",0,Z118),"0")+IFERROR(IF(Z119="",0,Z119),"0")+IFERROR(IF(Z120="",0,Z120),"0")</f>
        <v>0.10792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45</v>
      </c>
      <c r="Y122" s="43">
        <f>IFERROR(SUM(Y117:Y120),"0")</f>
        <v>45</v>
      </c>
      <c r="Z122" s="42"/>
      <c r="AA122" s="67"/>
      <c r="AB122" s="67"/>
      <c r="AC122" s="67"/>
    </row>
    <row r="123" spans="1:68" ht="14.25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8.4</v>
      </c>
      <c r="Y135" s="55">
        <f>IFERROR(IF(X135="",0,CEILING((X135/$H135),1)*$H135),"")</f>
        <v>8.3999999999999986</v>
      </c>
      <c r="Z135" s="41">
        <f>IFERROR(IF(Y135=0,"",ROUNDUP(Y135/H135,0)*0.00651),"")</f>
        <v>1.9529999999999999E-2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9.2040000000000006</v>
      </c>
      <c r="BN135" s="78">
        <f>IFERROR(Y135*I135/H135,"0")</f>
        <v>9.2039999999999988</v>
      </c>
      <c r="BO135" s="78">
        <f>IFERROR(1/J135*(X135/H135),"0")</f>
        <v>1.6483516483516487E-2</v>
      </c>
      <c r="BP135" s="78">
        <f>IFERROR(1/J135*(Y135/H135),"0")</f>
        <v>1.6483516483516484E-2</v>
      </c>
    </row>
    <row r="136" spans="1:68" ht="27" customHeight="1" x14ac:dyDescent="0.25">
      <c r="A136" s="63" t="s">
        <v>252</v>
      </c>
      <c r="B136" s="63" t="s">
        <v>255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3.0000000000000004</v>
      </c>
      <c r="Y137" s="43">
        <f>IFERROR(Y135/H135,"0")+IFERROR(Y136/H136,"0")</f>
        <v>2.9999999999999996</v>
      </c>
      <c r="Z137" s="43">
        <f>IFERROR(IF(Z135="",0,Z135),"0")+IFERROR(IF(Z136="",0,Z136),"0")</f>
        <v>1.9529999999999999E-2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8.4</v>
      </c>
      <c r="Y138" s="43">
        <f>IFERROR(SUM(Y135:Y136),"0")</f>
        <v>8.3999999999999986</v>
      </c>
      <c r="Z138" s="42"/>
      <c r="AA138" s="67"/>
      <c r="AB138" s="67"/>
      <c r="AC138" s="67"/>
    </row>
    <row r="139" spans="1:68" ht="14.25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5.28</v>
      </c>
      <c r="Y140" s="55">
        <f>IFERROR(IF(X140="",0,CEILING((X140/$H140),1)*$H140),"")</f>
        <v>5.28</v>
      </c>
      <c r="Z140" s="41">
        <f>IFERROR(IF(Y140=0,"",ROUNDUP(Y140/H140,0)*0.00651),"")</f>
        <v>1.302E-2</v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5.8159999999999998</v>
      </c>
      <c r="BN140" s="78">
        <f>IFERROR(Y140*I140/H140,"0")</f>
        <v>5.8159999999999998</v>
      </c>
      <c r="BO140" s="78">
        <f>IFERROR(1/J140*(X140/H140),"0")</f>
        <v>1.098901098901099E-2</v>
      </c>
      <c r="BP140" s="78">
        <f>IFERROR(1/J140*(Y140/H140),"0")</f>
        <v>1.098901098901099E-2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2</v>
      </c>
      <c r="Y142" s="43">
        <f>IFERROR(Y140/H140,"0")+IFERROR(Y141/H141,"0")</f>
        <v>2</v>
      </c>
      <c r="Z142" s="43">
        <f>IFERROR(IF(Z140="",0,Z140),"0")+IFERROR(IF(Z141="",0,Z141),"0")</f>
        <v>1.302E-2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5.28</v>
      </c>
      <c r="Y143" s="43">
        <f>IFERROR(SUM(Y140:Y141),"0")</f>
        <v>5.28</v>
      </c>
      <c r="Z143" s="42"/>
      <c r="AA143" s="67"/>
      <c r="AB143" s="67"/>
      <c r="AC143" s="67"/>
    </row>
    <row r="144" spans="1:68" ht="16.5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20</v>
      </c>
      <c r="Y146" s="55">
        <f>IFERROR(IF(X146="",0,CEILING((X146/$H146),1)*$H146),"")</f>
        <v>20</v>
      </c>
      <c r="Z146" s="41">
        <f>IFERROR(IF(Y146=0,"",ROUNDUP(Y146/H146,0)*0.00902),"")</f>
        <v>4.5100000000000001E-2</v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21.05</v>
      </c>
      <c r="BN146" s="78">
        <f>IFERROR(Y146*I146/H146,"0")</f>
        <v>21.05</v>
      </c>
      <c r="BO146" s="78">
        <f>IFERROR(1/J146*(X146/H146),"0")</f>
        <v>3.787878787878788E-2</v>
      </c>
      <c r="BP146" s="78">
        <f>IFERROR(1/J146*(Y146/H146),"0")</f>
        <v>3.787878787878788E-2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5</v>
      </c>
      <c r="Y147" s="43">
        <f>IFERROR(Y146/H146,"0")</f>
        <v>5</v>
      </c>
      <c r="Z147" s="43">
        <f>IFERROR(IF(Z146="",0,Z146),"0")</f>
        <v>4.5100000000000001E-2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20</v>
      </c>
      <c r="Y148" s="43">
        <f>IFERROR(SUM(Y146:Y146),"0")</f>
        <v>20</v>
      </c>
      <c r="Z148" s="42"/>
      <c r="AA148" s="67"/>
      <c r="AB148" s="67"/>
      <c r="AC148" s="67"/>
    </row>
    <row r="149" spans="1:68" ht="14.25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27</v>
      </c>
      <c r="Y150" s="55">
        <f>IFERROR(IF(X150="",0,CEILING((X150/$H150),1)*$H150),"")</f>
        <v>27</v>
      </c>
      <c r="Z150" s="41">
        <f>IFERROR(IF(Y150=0,"",ROUNDUP(Y150/H150,0)*0.01898),"")</f>
        <v>5.6940000000000004E-2</v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28.755000000000003</v>
      </c>
      <c r="BN150" s="78">
        <f>IFERROR(Y150*I150/H150,"0")</f>
        <v>28.755000000000003</v>
      </c>
      <c r="BO150" s="78">
        <f>IFERROR(1/J150*(X150/H150),"0")</f>
        <v>4.6875E-2</v>
      </c>
      <c r="BP150" s="78">
        <f>IFERROR(1/J150*(Y150/H150),"0")</f>
        <v>4.6875E-2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8.4</v>
      </c>
      <c r="Y151" s="55">
        <f>IFERROR(IF(X151="",0,CEILING((X151/$H151),1)*$H151),"")</f>
        <v>8.4</v>
      </c>
      <c r="Z151" s="41">
        <f>IFERROR(IF(Y151=0,"",ROUNDUP(Y151/H151,0)*0.00651),"")</f>
        <v>1.302E-2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8.94</v>
      </c>
      <c r="BN151" s="78">
        <f>IFERROR(Y151*I151/H151,"0")</f>
        <v>8.94</v>
      </c>
      <c r="BO151" s="78">
        <f>IFERROR(1/J151*(X151/H151),"0")</f>
        <v>1.098901098901099E-2</v>
      </c>
      <c r="BP151" s="78">
        <f>IFERROR(1/J151*(Y151/H151),"0")</f>
        <v>1.098901098901099E-2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9</v>
      </c>
      <c r="Y152" s="55">
        <f>IFERROR(IF(X152="",0,CEILING((X152/$H152),1)*$H152),"")</f>
        <v>9</v>
      </c>
      <c r="Z152" s="41">
        <f>IFERROR(IF(Y152=0,"",ROUNDUP(Y152/H152,0)*0.01898),"")</f>
        <v>1.898E-2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9.5850000000000009</v>
      </c>
      <c r="BN152" s="78">
        <f>IFERROR(Y152*I152/H152,"0")</f>
        <v>9.5850000000000009</v>
      </c>
      <c r="BO152" s="78">
        <f>IFERROR(1/J152*(X152/H152),"0")</f>
        <v>1.5625E-2</v>
      </c>
      <c r="BP152" s="78">
        <f>IFERROR(1/J152*(Y152/H152),"0")</f>
        <v>1.5625E-2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6</v>
      </c>
      <c r="Y153" s="43">
        <f>IFERROR(Y150/H150,"0")+IFERROR(Y151/H151,"0")+IFERROR(Y152/H152,"0")</f>
        <v>6</v>
      </c>
      <c r="Z153" s="43">
        <f>IFERROR(IF(Z150="",0,Z150),"0")+IFERROR(IF(Z151="",0,Z151),"0")+IFERROR(IF(Z152="",0,Z152),"0")</f>
        <v>8.8940000000000005E-2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44.4</v>
      </c>
      <c r="Y154" s="43">
        <f>IFERROR(SUM(Y150:Y152),"0")</f>
        <v>44.4</v>
      </c>
      <c r="Z154" s="42"/>
      <c r="AA154" s="67"/>
      <c r="AB154" s="67"/>
      <c r="AC154" s="67"/>
    </row>
    <row r="155" spans="1:68" ht="27.75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5.94</v>
      </c>
      <c r="Y158" s="55">
        <f>IFERROR(IF(X158="",0,CEILING((X158/$H158),1)*$H158),"")</f>
        <v>5.9399999999999995</v>
      </c>
      <c r="Z158" s="41">
        <f>IFERROR(IF(Y158=0,"",ROUNDUP(Y158/H158,0)*0.00502),"")</f>
        <v>1.506E-2</v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6.2400000000000011</v>
      </c>
      <c r="BN158" s="78">
        <f>IFERROR(Y158*I158/H158,"0")</f>
        <v>6.24</v>
      </c>
      <c r="BO158" s="78">
        <f>IFERROR(1/J158*(X158/H158),"0")</f>
        <v>1.2820512820512824E-2</v>
      </c>
      <c r="BP158" s="78">
        <f>IFERROR(1/J158*(Y158/H158),"0")</f>
        <v>1.282051282051282E-2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3.0000000000000004</v>
      </c>
      <c r="Y159" s="43">
        <f>IFERROR(Y158/H158,"0")</f>
        <v>2.9999999999999996</v>
      </c>
      <c r="Z159" s="43">
        <f>IFERROR(IF(Z158="",0,Z158),"0")</f>
        <v>1.506E-2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5.94</v>
      </c>
      <c r="Y160" s="43">
        <f>IFERROR(SUM(Y158:Y158),"0")</f>
        <v>5.9399999999999995</v>
      </c>
      <c r="Z160" s="42"/>
      <c r="AA160" s="67"/>
      <c r="AB160" s="67"/>
      <c r="AC160" s="67"/>
    </row>
    <row r="161" spans="1:68" ht="14.25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21</v>
      </c>
      <c r="Y162" s="55">
        <f t="shared" ref="Y162:Y170" si="16">IFERROR(IF(X162="",0,CEILING((X162/$H162),1)*$H162),"")</f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22.349999999999998</v>
      </c>
      <c r="BN162" s="78">
        <f t="shared" ref="BN162:BN170" si="18">IFERROR(Y162*I162/H162,"0")</f>
        <v>22.349999999999998</v>
      </c>
      <c r="BO162" s="78">
        <f t="shared" ref="BO162:BO170" si="19">IFERROR(1/J162*(X162/H162),"0")</f>
        <v>3.787878787878788E-2</v>
      </c>
      <c r="BP162" s="78">
        <f t="shared" ref="BP162:BP170" si="20">IFERROR(1/J162*(Y162/H162),"0")</f>
        <v>3.787878787878788E-2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21</v>
      </c>
      <c r="Y163" s="55">
        <f t="shared" si="16"/>
        <v>21</v>
      </c>
      <c r="Z163" s="41">
        <f>IFERROR(IF(Y163=0,"",ROUNDUP(Y163/H163,0)*0.00902),"")</f>
        <v>4.5100000000000001E-2</v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22.349999999999998</v>
      </c>
      <c r="BN163" s="78">
        <f t="shared" si="18"/>
        <v>22.349999999999998</v>
      </c>
      <c r="BO163" s="78">
        <f t="shared" si="19"/>
        <v>3.787878787878788E-2</v>
      </c>
      <c r="BP163" s="78">
        <f t="shared" si="20"/>
        <v>3.787878787878788E-2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21</v>
      </c>
      <c r="Y164" s="55">
        <f t="shared" si="16"/>
        <v>21</v>
      </c>
      <c r="Z164" s="41">
        <f>IFERROR(IF(Y164=0,"",ROUNDUP(Y164/H164,0)*0.00902),"")</f>
        <v>4.5100000000000001E-2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22.049999999999997</v>
      </c>
      <c r="BN164" s="78">
        <f t="shared" si="18"/>
        <v>22.049999999999997</v>
      </c>
      <c r="BO164" s="78">
        <f t="shared" si="19"/>
        <v>3.787878787878788E-2</v>
      </c>
      <c r="BP164" s="78">
        <f t="shared" si="20"/>
        <v>3.787878787878788E-2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8.4</v>
      </c>
      <c r="Y165" s="55">
        <f t="shared" si="16"/>
        <v>8.4</v>
      </c>
      <c r="Z165" s="41">
        <f>IFERROR(IF(Y165=0,"",ROUNDUP(Y165/H165,0)*0.00502),"")</f>
        <v>2.0080000000000001E-2</v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8.92</v>
      </c>
      <c r="BN165" s="78">
        <f t="shared" si="18"/>
        <v>8.92</v>
      </c>
      <c r="BO165" s="78">
        <f t="shared" si="19"/>
        <v>1.7094017094017096E-2</v>
      </c>
      <c r="BP165" s="78">
        <f t="shared" si="20"/>
        <v>1.7094017094017096E-2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8.4</v>
      </c>
      <c r="Y166" s="55">
        <f t="shared" si="16"/>
        <v>8.4</v>
      </c>
      <c r="Z166" s="41">
        <f>IFERROR(IF(Y166=0,"",ROUNDUP(Y166/H166,0)*0.00502),"")</f>
        <v>2.0080000000000001E-2</v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8.92</v>
      </c>
      <c r="BN166" s="78">
        <f t="shared" si="18"/>
        <v>8.92</v>
      </c>
      <c r="BO166" s="78">
        <f t="shared" si="19"/>
        <v>1.7094017094017096E-2</v>
      </c>
      <c r="BP166" s="78">
        <f t="shared" si="20"/>
        <v>1.7094017094017096E-2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7.2</v>
      </c>
      <c r="Y167" s="55">
        <f t="shared" si="16"/>
        <v>7.2</v>
      </c>
      <c r="Z167" s="41">
        <f>IFERROR(IF(Y167=0,"",ROUNDUP(Y167/H167,0)*0.00502),"")</f>
        <v>2.0080000000000001E-2</v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7.7199999999999989</v>
      </c>
      <c r="BN167" s="78">
        <f t="shared" si="18"/>
        <v>7.7199999999999989</v>
      </c>
      <c r="BO167" s="78">
        <f t="shared" si="19"/>
        <v>1.7094017094017096E-2</v>
      </c>
      <c r="BP167" s="78">
        <f t="shared" si="20"/>
        <v>1.7094017094017096E-2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8.4</v>
      </c>
      <c r="Y168" s="55">
        <f t="shared" si="16"/>
        <v>8.4</v>
      </c>
      <c r="Z168" s="41">
        <f>IFERROR(IF(Y168=0,"",ROUNDUP(Y168/H168,0)*0.00502),"")</f>
        <v>2.0080000000000001E-2</v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8.8000000000000007</v>
      </c>
      <c r="BN168" s="78">
        <f t="shared" si="18"/>
        <v>8.8000000000000007</v>
      </c>
      <c r="BO168" s="78">
        <f t="shared" si="19"/>
        <v>1.7094017094017096E-2</v>
      </c>
      <c r="BP168" s="78">
        <f t="shared" si="20"/>
        <v>1.7094017094017096E-2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6.72</v>
      </c>
      <c r="Y170" s="55">
        <f t="shared" si="16"/>
        <v>6.72</v>
      </c>
      <c r="Z170" s="41">
        <f>IFERROR(IF(Y170=0,"",ROUNDUP(Y170/H170,0)*0.00502),"")</f>
        <v>2.0080000000000001E-2</v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7.1199999999999992</v>
      </c>
      <c r="BN170" s="78">
        <f t="shared" si="18"/>
        <v>7.1199999999999992</v>
      </c>
      <c r="BO170" s="78">
        <f t="shared" si="19"/>
        <v>1.7094017094017096E-2</v>
      </c>
      <c r="BP170" s="78">
        <f t="shared" si="20"/>
        <v>1.7094017094017096E-2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35</v>
      </c>
      <c r="Y171" s="43">
        <f>IFERROR(Y162/H162,"0")+IFERROR(Y163/H163,"0")+IFERROR(Y164/H164,"0")+IFERROR(Y165/H165,"0")+IFERROR(Y166/H166,"0")+IFERROR(Y167/H167,"0")+IFERROR(Y168/H168,"0")+IFERROR(Y169/H169,"0")+IFERROR(Y170/H170,"0")</f>
        <v>35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0.23569999999999997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102.12000000000002</v>
      </c>
      <c r="Y172" s="43">
        <f>IFERROR(SUM(Y162:Y170),"0")</f>
        <v>102.12000000000002</v>
      </c>
      <c r="Z172" s="42"/>
      <c r="AA172" s="67"/>
      <c r="AB172" s="67"/>
      <c r="AC172" s="67"/>
    </row>
    <row r="173" spans="1:68" ht="14.25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21.6</v>
      </c>
      <c r="Y190" s="55">
        <f>IFERROR(IF(X190="",0,CEILING((X190/$H190),1)*$H190),"")</f>
        <v>21.6</v>
      </c>
      <c r="Z190" s="41">
        <f>IFERROR(IF(Y190=0,"",ROUNDUP(Y190/H190,0)*0.01898),"")</f>
        <v>3.7960000000000001E-2</v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22.47</v>
      </c>
      <c r="BN190" s="78">
        <f>IFERROR(Y190*I190/H190,"0")</f>
        <v>22.47</v>
      </c>
      <c r="BO190" s="78">
        <f>IFERROR(1/J190*(X190/H190),"0")</f>
        <v>3.125E-2</v>
      </c>
      <c r="BP190" s="78">
        <f>IFERROR(1/J190*(Y190/H190),"0")</f>
        <v>3.125E-2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2</v>
      </c>
      <c r="Y192" s="43">
        <f>IFERROR(Y190/H190,"0")+IFERROR(Y191/H191,"0")</f>
        <v>2</v>
      </c>
      <c r="Z192" s="43">
        <f>IFERROR(IF(Z190="",0,Z190),"0")+IFERROR(IF(Z191="",0,Z191),"0")</f>
        <v>3.7960000000000001E-2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21.6</v>
      </c>
      <c r="Y193" s="43">
        <f>IFERROR(SUM(Y190:Y191),"0")</f>
        <v>21.6</v>
      </c>
      <c r="Z193" s="42"/>
      <c r="AA193" s="67"/>
      <c r="AB193" s="67"/>
      <c r="AC193" s="67"/>
    </row>
    <row r="194" spans="1:68" ht="14.25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27</v>
      </c>
      <c r="Y195" s="55">
        <f t="shared" ref="Y195:Y202" si="21">IFERROR(IF(X195="",0,CEILING((X195/$H195),1)*$H195),"")</f>
        <v>27</v>
      </c>
      <c r="Z195" s="41">
        <f>IFERROR(IF(Y195=0,"",ROUNDUP(Y195/H195,0)*0.00902),"")</f>
        <v>4.5100000000000001E-2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28.049999999999997</v>
      </c>
      <c r="BN195" s="78">
        <f t="shared" ref="BN195:BN202" si="23">IFERROR(Y195*I195/H195,"0")</f>
        <v>28.049999999999997</v>
      </c>
      <c r="BO195" s="78">
        <f t="shared" ref="BO195:BO202" si="24">IFERROR(1/J195*(X195/H195),"0")</f>
        <v>3.787878787878788E-2</v>
      </c>
      <c r="BP195" s="78">
        <f t="shared" ref="BP195:BP202" si="25">IFERROR(1/J195*(Y195/H195),"0")</f>
        <v>3.787878787878788E-2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27</v>
      </c>
      <c r="Y196" s="55">
        <f t="shared" si="21"/>
        <v>27</v>
      </c>
      <c r="Z196" s="41">
        <f>IFERROR(IF(Y196=0,"",ROUNDUP(Y196/H196,0)*0.00902),"")</f>
        <v>4.5100000000000001E-2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28.049999999999997</v>
      </c>
      <c r="BN196" s="78">
        <f t="shared" si="23"/>
        <v>28.049999999999997</v>
      </c>
      <c r="BO196" s="78">
        <f t="shared" si="24"/>
        <v>3.787878787878788E-2</v>
      </c>
      <c r="BP196" s="78">
        <f t="shared" si="25"/>
        <v>3.787878787878788E-2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27</v>
      </c>
      <c r="Y197" s="55">
        <f t="shared" si="21"/>
        <v>27</v>
      </c>
      <c r="Z197" s="41">
        <f>IFERROR(IF(Y197=0,"",ROUNDUP(Y197/H197,0)*0.00902),"")</f>
        <v>4.5100000000000001E-2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28.049999999999997</v>
      </c>
      <c r="BN197" s="78">
        <f t="shared" si="23"/>
        <v>28.049999999999997</v>
      </c>
      <c r="BO197" s="78">
        <f t="shared" si="24"/>
        <v>3.787878787878788E-2</v>
      </c>
      <c r="BP197" s="78">
        <f t="shared" si="25"/>
        <v>3.787878787878788E-2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27</v>
      </c>
      <c r="Y198" s="55">
        <f t="shared" si="21"/>
        <v>27</v>
      </c>
      <c r="Z198" s="41">
        <f>IFERROR(IF(Y198=0,"",ROUNDUP(Y198/H198,0)*0.00902),"")</f>
        <v>4.5100000000000001E-2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28.049999999999997</v>
      </c>
      <c r="BN198" s="78">
        <f t="shared" si="23"/>
        <v>28.049999999999997</v>
      </c>
      <c r="BO198" s="78">
        <f t="shared" si="24"/>
        <v>3.787878787878788E-2</v>
      </c>
      <c r="BP198" s="78">
        <f t="shared" si="25"/>
        <v>3.787878787878788E-2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7.2</v>
      </c>
      <c r="Y199" s="55">
        <f t="shared" si="21"/>
        <v>7.2</v>
      </c>
      <c r="Z199" s="41">
        <f>IFERROR(IF(Y199=0,"",ROUNDUP(Y199/H199,0)*0.00502),"")</f>
        <v>2.0080000000000001E-2</v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7.7199999999999989</v>
      </c>
      <c r="BN199" s="78">
        <f t="shared" si="23"/>
        <v>7.7199999999999989</v>
      </c>
      <c r="BO199" s="78">
        <f t="shared" si="24"/>
        <v>1.7094017094017096E-2</v>
      </c>
      <c r="BP199" s="78">
        <f t="shared" si="25"/>
        <v>1.7094017094017096E-2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7.2</v>
      </c>
      <c r="Y200" s="55">
        <f t="shared" si="21"/>
        <v>7.2</v>
      </c>
      <c r="Z200" s="41">
        <f>IFERROR(IF(Y200=0,"",ROUNDUP(Y200/H200,0)*0.00502),"")</f>
        <v>2.0080000000000001E-2</v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7.6</v>
      </c>
      <c r="BN200" s="78">
        <f t="shared" si="23"/>
        <v>7.6</v>
      </c>
      <c r="BO200" s="78">
        <f t="shared" si="24"/>
        <v>1.7094017094017096E-2</v>
      </c>
      <c r="BP200" s="78">
        <f t="shared" si="25"/>
        <v>1.7094017094017096E-2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7.2</v>
      </c>
      <c r="Y201" s="55">
        <f t="shared" si="21"/>
        <v>7.2</v>
      </c>
      <c r="Z201" s="41">
        <f>IFERROR(IF(Y201=0,"",ROUNDUP(Y201/H201,0)*0.00502),"")</f>
        <v>2.0080000000000001E-2</v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7.6</v>
      </c>
      <c r="BN201" s="78">
        <f t="shared" si="23"/>
        <v>7.6</v>
      </c>
      <c r="BO201" s="78">
        <f t="shared" si="24"/>
        <v>1.7094017094017096E-2</v>
      </c>
      <c r="BP201" s="78">
        <f t="shared" si="25"/>
        <v>1.7094017094017096E-2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7.2</v>
      </c>
      <c r="Y202" s="55">
        <f t="shared" si="21"/>
        <v>7.2</v>
      </c>
      <c r="Z202" s="41">
        <f>IFERROR(IF(Y202=0,"",ROUNDUP(Y202/H202,0)*0.00502),"")</f>
        <v>2.0080000000000001E-2</v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7.6</v>
      </c>
      <c r="BN202" s="78">
        <f t="shared" si="23"/>
        <v>7.6</v>
      </c>
      <c r="BO202" s="78">
        <f t="shared" si="24"/>
        <v>1.7094017094017096E-2</v>
      </c>
      <c r="BP202" s="78">
        <f t="shared" si="25"/>
        <v>1.7094017094017096E-2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36</v>
      </c>
      <c r="Y203" s="43">
        <f>IFERROR(Y195/H195,"0")+IFERROR(Y196/H196,"0")+IFERROR(Y197/H197,"0")+IFERROR(Y198/H198,"0")+IFERROR(Y199/H199,"0")+IFERROR(Y200/H200,"0")+IFERROR(Y201/H201,"0")+IFERROR(Y202/H202,"0")</f>
        <v>36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0.26071999999999995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136.79999999999998</v>
      </c>
      <c r="Y204" s="43">
        <f>IFERROR(SUM(Y195:Y202),"0")</f>
        <v>136.79999999999998</v>
      </c>
      <c r="Z204" s="42"/>
      <c r="AA204" s="67"/>
      <c r="AB204" s="67"/>
      <c r="AC204" s="67"/>
    </row>
    <row r="205" spans="1:68" ht="14.25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16.2</v>
      </c>
      <c r="Y207" s="55">
        <f t="shared" si="26"/>
        <v>16.2</v>
      </c>
      <c r="Z207" s="41">
        <f>IFERROR(IF(Y207=0,"",ROUNDUP(Y207/H207,0)*0.01898),"")</f>
        <v>3.7960000000000001E-2</v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17.202000000000002</v>
      </c>
      <c r="BN207" s="78">
        <f t="shared" si="28"/>
        <v>17.202000000000002</v>
      </c>
      <c r="BO207" s="78">
        <f t="shared" si="29"/>
        <v>3.125E-2</v>
      </c>
      <c r="BP207" s="78">
        <f t="shared" si="30"/>
        <v>3.125E-2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26.1</v>
      </c>
      <c r="Y208" s="55">
        <f t="shared" si="26"/>
        <v>26.099999999999998</v>
      </c>
      <c r="Z208" s="41">
        <f>IFERROR(IF(Y208=0,"",ROUNDUP(Y208/H208,0)*0.01898),"")</f>
        <v>5.6940000000000004E-2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27.657000000000004</v>
      </c>
      <c r="BN208" s="78">
        <f t="shared" si="28"/>
        <v>27.656999999999996</v>
      </c>
      <c r="BO208" s="78">
        <f t="shared" si="29"/>
        <v>4.6875000000000007E-2</v>
      </c>
      <c r="BP208" s="78">
        <f t="shared" si="30"/>
        <v>4.6875E-2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2.4</v>
      </c>
      <c r="Y211" s="55">
        <f t="shared" si="26"/>
        <v>2.4</v>
      </c>
      <c r="Z211" s="41">
        <f t="shared" si="31"/>
        <v>6.5100000000000002E-3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2.6520000000000001</v>
      </c>
      <c r="BN211" s="78">
        <f t="shared" si="28"/>
        <v>2.6520000000000001</v>
      </c>
      <c r="BO211" s="78">
        <f t="shared" si="29"/>
        <v>5.4945054945054949E-3</v>
      </c>
      <c r="BP211" s="78">
        <f t="shared" si="30"/>
        <v>5.4945054945054949E-3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2.4</v>
      </c>
      <c r="Y212" s="55">
        <f t="shared" si="26"/>
        <v>2.4</v>
      </c>
      <c r="Z212" s="41">
        <f t="shared" si="31"/>
        <v>6.5100000000000002E-3</v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2.6520000000000001</v>
      </c>
      <c r="BN212" s="78">
        <f t="shared" si="28"/>
        <v>2.6520000000000001</v>
      </c>
      <c r="BO212" s="78">
        <f t="shared" si="29"/>
        <v>5.4945054945054949E-3</v>
      </c>
      <c r="BP212" s="78">
        <f t="shared" si="30"/>
        <v>5.4945054945054949E-3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7</v>
      </c>
      <c r="Y215" s="43">
        <f>IFERROR(Y206/H206,"0")+IFERROR(Y207/H207,"0")+IFERROR(Y208/H208,"0")+IFERROR(Y209/H209,"0")+IFERROR(Y210/H210,"0")+IFERROR(Y211/H211,"0")+IFERROR(Y212/H212,"0")+IFERROR(Y213/H213,"0")+IFERROR(Y214/H214,"0")</f>
        <v>7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0.10792000000000002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47.099999999999994</v>
      </c>
      <c r="Y216" s="43">
        <f>IFERROR(SUM(Y206:Y214),"0")</f>
        <v>47.099999999999994</v>
      </c>
      <c r="Z216" s="42"/>
      <c r="AA216" s="67"/>
      <c r="AB216" s="67"/>
      <c r="AC216" s="67"/>
    </row>
    <row r="217" spans="1:68" ht="14.25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3.96</v>
      </c>
      <c r="Y234" s="55">
        <f>IFERROR(IF(X234="",0,CEILING((X234/$H234),1)*$H234),"")</f>
        <v>3.96</v>
      </c>
      <c r="Z234" s="41">
        <f>IFERROR(IF(Y234=0,"",ROUNDUP(Y234/H234,0)*0.00502),"")</f>
        <v>1.004E-2</v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4.16</v>
      </c>
      <c r="BN234" s="78">
        <f>IFERROR(Y234*I234/H234,"0")</f>
        <v>4.16</v>
      </c>
      <c r="BO234" s="78">
        <f>IFERROR(1/J234*(X234/H234),"0")</f>
        <v>8.5470085470085479E-3</v>
      </c>
      <c r="BP234" s="78">
        <f>IFERROR(1/J234*(Y234/H234),"0")</f>
        <v>8.5470085470085479E-3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2</v>
      </c>
      <c r="Y235" s="43">
        <f>IFERROR(Y234/H234,"0")</f>
        <v>2</v>
      </c>
      <c r="Z235" s="43">
        <f>IFERROR(IF(Z234="",0,Z234),"0")</f>
        <v>1.004E-2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3.96</v>
      </c>
      <c r="Y236" s="43">
        <f>IFERROR(SUM(Y234:Y234),"0")</f>
        <v>3.96</v>
      </c>
      <c r="Z236" s="42"/>
      <c r="AA236" s="67"/>
      <c r="AB236" s="67"/>
      <c r="AC236" s="67"/>
    </row>
    <row r="237" spans="1:68" ht="14.25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412</v>
      </c>
      <c r="B246" s="63" t="s">
        <v>413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414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108</v>
      </c>
      <c r="Y251" s="55">
        <f>IFERROR(IF(X251="",0,CEILING((X251/$H251),1)*$H251),"")</f>
        <v>108</v>
      </c>
      <c r="Z251" s="41">
        <f>IFERROR(IF(Y251=0,"",ROUNDUP(Y251/H251,0)*0.01898),"")</f>
        <v>0.1898</v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112.34999999999998</v>
      </c>
      <c r="BN251" s="78">
        <f>IFERROR(Y251*I251/H251,"0")</f>
        <v>112.34999999999998</v>
      </c>
      <c r="BO251" s="78">
        <f>IFERROR(1/J251*(X251/H251),"0")</f>
        <v>0.15625</v>
      </c>
      <c r="BP251" s="78">
        <f>IFERROR(1/J251*(Y251/H251),"0")</f>
        <v>0.15625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162</v>
      </c>
      <c r="Y252" s="55">
        <f>IFERROR(IF(X252="",0,CEILING((X252/$H252),1)*$H252),"")</f>
        <v>162</v>
      </c>
      <c r="Z252" s="41">
        <f>IFERROR(IF(Y252=0,"",ROUNDUP(Y252/H252,0)*0.01898),"")</f>
        <v>0.28470000000000001</v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168.52499999999998</v>
      </c>
      <c r="BN252" s="78">
        <f>IFERROR(Y252*I252/H252,"0")</f>
        <v>168.52499999999998</v>
      </c>
      <c r="BO252" s="78">
        <f>IFERROR(1/J252*(X252/H252),"0")</f>
        <v>0.23437499999999997</v>
      </c>
      <c r="BP252" s="78">
        <f>IFERROR(1/J252*(Y252/H252),"0")</f>
        <v>0.23437499999999997</v>
      </c>
    </row>
    <row r="253" spans="1:68" ht="37.5" customHeight="1" x14ac:dyDescent="0.25">
      <c r="A253" s="63" t="s">
        <v>421</v>
      </c>
      <c r="B253" s="63" t="s">
        <v>422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75.599999999999994</v>
      </c>
      <c r="Y253" s="55">
        <f>IFERROR(IF(X253="",0,CEILING((X253/$H253),1)*$H253),"")</f>
        <v>75.600000000000009</v>
      </c>
      <c r="Z253" s="41">
        <f>IFERROR(IF(Y253=0,"",ROUNDUP(Y253/H253,0)*0.01898),"")</f>
        <v>0.13286000000000001</v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78.644999999999982</v>
      </c>
      <c r="BN253" s="78">
        <f>IFERROR(Y253*I253/H253,"0")</f>
        <v>78.64500000000001</v>
      </c>
      <c r="BO253" s="78">
        <f>IFERROR(1/J253*(X253/H253),"0")</f>
        <v>0.10937499999999999</v>
      </c>
      <c r="BP253" s="78">
        <f>IFERROR(1/J253*(Y253/H253),"0")</f>
        <v>0.109375</v>
      </c>
    </row>
    <row r="254" spans="1:68" ht="27" customHeight="1" x14ac:dyDescent="0.25">
      <c r="A254" s="63" t="s">
        <v>424</v>
      </c>
      <c r="B254" s="63" t="s">
        <v>425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12</v>
      </c>
      <c r="Y254" s="55">
        <f>IFERROR(IF(X254="",0,CEILING((X254/$H254),1)*$H254),"")</f>
        <v>12</v>
      </c>
      <c r="Z254" s="41">
        <f>IFERROR(IF(Y254=0,"",ROUNDUP(Y254/H254,0)*0.00902),"")</f>
        <v>2.7060000000000001E-2</v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12.629999999999999</v>
      </c>
      <c r="BN254" s="78">
        <f>IFERROR(Y254*I254/H254,"0")</f>
        <v>12.629999999999999</v>
      </c>
      <c r="BO254" s="78">
        <f>IFERROR(1/J254*(X254/H254),"0")</f>
        <v>2.2727272727272728E-2</v>
      </c>
      <c r="BP254" s="78">
        <f>IFERROR(1/J254*(Y254/H254),"0")</f>
        <v>2.2727272727272728E-2</v>
      </c>
    </row>
    <row r="255" spans="1:68" ht="27" customHeight="1" x14ac:dyDescent="0.25">
      <c r="A255" s="63" t="s">
        <v>427</v>
      </c>
      <c r="B255" s="63" t="s">
        <v>428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20</v>
      </c>
      <c r="Y255" s="55">
        <f>IFERROR(IF(X255="",0,CEILING((X255/$H255),1)*$H255),"")</f>
        <v>20</v>
      </c>
      <c r="Z255" s="41">
        <f>IFERROR(IF(Y255=0,"",ROUNDUP(Y255/H255,0)*0.00902),"")</f>
        <v>4.5100000000000001E-2</v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21.05</v>
      </c>
      <c r="BN255" s="78">
        <f>IFERROR(Y255*I255/H255,"0")</f>
        <v>21.05</v>
      </c>
      <c r="BO255" s="78">
        <f>IFERROR(1/J255*(X255/H255),"0")</f>
        <v>3.787878787878788E-2</v>
      </c>
      <c r="BP255" s="78">
        <f>IFERROR(1/J255*(Y255/H255),"0")</f>
        <v>3.787878787878788E-2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40</v>
      </c>
      <c r="Y256" s="43">
        <f>IFERROR(Y251/H251,"0")+IFERROR(Y252/H252,"0")+IFERROR(Y253/H253,"0")+IFERROR(Y254/H254,"0")+IFERROR(Y255/H255,"0")</f>
        <v>40</v>
      </c>
      <c r="Z256" s="43">
        <f>IFERROR(IF(Z251="",0,Z251),"0")+IFERROR(IF(Z252="",0,Z252),"0")+IFERROR(IF(Z253="",0,Z253),"0")+IFERROR(IF(Z254="",0,Z254),"0")+IFERROR(IF(Z255="",0,Z255),"0")</f>
        <v>0.67952000000000001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377.6</v>
      </c>
      <c r="Y257" s="43">
        <f>IFERROR(SUM(Y251:Y255),"0")</f>
        <v>377.6</v>
      </c>
      <c r="Z257" s="42"/>
      <c r="AA257" s="67"/>
      <c r="AB257" s="67"/>
      <c r="AC257" s="67"/>
    </row>
    <row r="258" spans="1:68" ht="16.5" customHeight="1" x14ac:dyDescent="0.25">
      <c r="A258" s="637" t="s">
        <v>430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431</v>
      </c>
      <c r="B260" s="63" t="s">
        <v>432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435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437</v>
      </c>
      <c r="B262" s="63" t="s">
        <v>438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440</v>
      </c>
      <c r="B263" s="63" t="s">
        <v>441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442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444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445</v>
      </c>
      <c r="B268" s="63" t="s">
        <v>446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448</v>
      </c>
      <c r="B269" s="63" t="s">
        <v>449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9.6</v>
      </c>
      <c r="Y269" s="55">
        <f>IFERROR(IF(X269="",0,CEILING((X269/$H269),1)*$H269),"")</f>
        <v>9.6</v>
      </c>
      <c r="Z269" s="41">
        <f>IFERROR(IF(Y269=0,"",ROUNDUP(Y269/H269,0)*0.00651),"")</f>
        <v>2.6040000000000001E-2</v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10.608000000000001</v>
      </c>
      <c r="BN269" s="78">
        <f>IFERROR(Y269*I269/H269,"0")</f>
        <v>10.608000000000001</v>
      </c>
      <c r="BO269" s="78">
        <f>IFERROR(1/J269*(X269/H269),"0")</f>
        <v>2.197802197802198E-2</v>
      </c>
      <c r="BP269" s="78">
        <f>IFERROR(1/J269*(Y269/H269),"0")</f>
        <v>2.197802197802198E-2</v>
      </c>
    </row>
    <row r="270" spans="1:68" ht="37.5" customHeight="1" x14ac:dyDescent="0.25">
      <c r="A270" s="63" t="s">
        <v>451</v>
      </c>
      <c r="B270" s="63" t="s">
        <v>452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4</v>
      </c>
      <c r="Y271" s="43">
        <f>IFERROR(Y268/H268,"0")+IFERROR(Y269/H269,"0")+IFERROR(Y270/H270,"0")</f>
        <v>4</v>
      </c>
      <c r="Z271" s="43">
        <f>IFERROR(IF(Z268="",0,Z268),"0")+IFERROR(IF(Z269="",0,Z269),"0")+IFERROR(IF(Z270="",0,Z270),"0")</f>
        <v>2.6040000000000001E-2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9.6</v>
      </c>
      <c r="Y272" s="43">
        <f>IFERROR(SUM(Y268:Y270),"0")</f>
        <v>9.6</v>
      </c>
      <c r="Z272" s="42"/>
      <c r="AA272" s="67"/>
      <c r="AB272" s="67"/>
      <c r="AC272" s="67"/>
    </row>
    <row r="273" spans="1:68" ht="16.5" customHeight="1" x14ac:dyDescent="0.25">
      <c r="A273" s="637" t="s">
        <v>454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455</v>
      </c>
      <c r="B275" s="63" t="s">
        <v>456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8.4</v>
      </c>
      <c r="Y275" s="55">
        <f>IFERROR(IF(X275="",0,CEILING((X275/$H275),1)*$H275),"")</f>
        <v>8.4</v>
      </c>
      <c r="Z275" s="41">
        <f>IFERROR(IF(Y275=0,"",ROUNDUP(Y275/H275,0)*0.00502),"")</f>
        <v>2.5100000000000001E-2</v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8.9000000000000021</v>
      </c>
      <c r="BN275" s="78">
        <f>IFERROR(Y275*I275/H275,"0")</f>
        <v>8.9000000000000021</v>
      </c>
      <c r="BO275" s="78">
        <f>IFERROR(1/J275*(X275/H275),"0")</f>
        <v>2.1367521367521368E-2</v>
      </c>
      <c r="BP275" s="78">
        <f>IFERROR(1/J275*(Y275/H275),"0")</f>
        <v>2.1367521367521368E-2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5</v>
      </c>
      <c r="Y276" s="43">
        <f>IFERROR(Y275/H275,"0")</f>
        <v>5</v>
      </c>
      <c r="Z276" s="43">
        <f>IFERROR(IF(Z275="",0,Z275),"0")</f>
        <v>2.5100000000000001E-2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8.4</v>
      </c>
      <c r="Y277" s="43">
        <f>IFERROR(SUM(Y275:Y275),"0")</f>
        <v>8.4</v>
      </c>
      <c r="Z277" s="42"/>
      <c r="AA277" s="67"/>
      <c r="AB277" s="67"/>
      <c r="AC277" s="67"/>
    </row>
    <row r="278" spans="1:68" ht="14.25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7" t="s">
        <v>461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466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691.2</v>
      </c>
      <c r="Y289" s="55">
        <f t="shared" ref="Y289:Y295" si="37">IFERROR(IF(X289="",0,CEILING((X289/$H289),1)*$H289),"")</f>
        <v>691.2</v>
      </c>
      <c r="Z289" s="41">
        <f>IFERROR(IF(Y289=0,"",ROUNDUP(Y289/H289,0)*0.01898),"")</f>
        <v>1.21472</v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719.04</v>
      </c>
      <c r="BN289" s="78">
        <f t="shared" ref="BN289:BN295" si="39">IFERROR(Y289*I289/H289,"0")</f>
        <v>719.04</v>
      </c>
      <c r="BO289" s="78">
        <f t="shared" ref="BO289:BO295" si="40">IFERROR(1/J289*(X289/H289),"0")</f>
        <v>1</v>
      </c>
      <c r="BP289" s="78">
        <f t="shared" ref="BP289:BP295" si="41">IFERROR(1/J289*(Y289/H289),"0")</f>
        <v>1</v>
      </c>
    </row>
    <row r="290" spans="1:68" ht="27" customHeight="1" x14ac:dyDescent="0.25">
      <c r="A290" s="63" t="s">
        <v>470</v>
      </c>
      <c r="B290" s="63" t="s">
        <v>471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108</v>
      </c>
      <c r="Y290" s="55">
        <f t="shared" si="37"/>
        <v>108</v>
      </c>
      <c r="Z290" s="41">
        <f>IFERROR(IF(Y290=0,"",ROUNDUP(Y290/H290,0)*0.01898),"")</f>
        <v>0.1898</v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112.34999999999998</v>
      </c>
      <c r="BN290" s="78">
        <f t="shared" si="39"/>
        <v>112.34999999999998</v>
      </c>
      <c r="BO290" s="78">
        <f t="shared" si="40"/>
        <v>0.15625</v>
      </c>
      <c r="BP290" s="78">
        <f t="shared" si="41"/>
        <v>0.15625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473</v>
      </c>
      <c r="B292" s="63" t="s">
        <v>476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479</v>
      </c>
      <c r="B293" s="63" t="s">
        <v>480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75.599999999999994</v>
      </c>
      <c r="Y293" s="55">
        <f t="shared" si="37"/>
        <v>75.600000000000009</v>
      </c>
      <c r="Z293" s="41">
        <f>IFERROR(IF(Y293=0,"",ROUNDUP(Y293/H293,0)*0.01898),"")</f>
        <v>0.13286000000000001</v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78.644999999999982</v>
      </c>
      <c r="BN293" s="78">
        <f t="shared" si="39"/>
        <v>78.64500000000001</v>
      </c>
      <c r="BO293" s="78">
        <f t="shared" si="40"/>
        <v>0.10937499999999999</v>
      </c>
      <c r="BP293" s="78">
        <f t="shared" si="41"/>
        <v>0.109375</v>
      </c>
    </row>
    <row r="294" spans="1:68" ht="27" customHeight="1" x14ac:dyDescent="0.25">
      <c r="A294" s="63" t="s">
        <v>482</v>
      </c>
      <c r="B294" s="63" t="s">
        <v>483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20</v>
      </c>
      <c r="Y294" s="55">
        <f t="shared" si="37"/>
        <v>20</v>
      </c>
      <c r="Z294" s="41">
        <f>IFERROR(IF(Y294=0,"",ROUNDUP(Y294/H294,0)*0.00902),"")</f>
        <v>4.5100000000000001E-2</v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21.05</v>
      </c>
      <c r="BN294" s="78">
        <f t="shared" si="39"/>
        <v>21.05</v>
      </c>
      <c r="BO294" s="78">
        <f t="shared" si="40"/>
        <v>3.787878787878788E-2</v>
      </c>
      <c r="BP294" s="78">
        <f t="shared" si="41"/>
        <v>3.787878787878788E-2</v>
      </c>
    </row>
    <row r="295" spans="1:68" ht="27" customHeight="1" x14ac:dyDescent="0.25">
      <c r="A295" s="63" t="s">
        <v>484</v>
      </c>
      <c r="B295" s="63" t="s">
        <v>485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20</v>
      </c>
      <c r="Y295" s="55">
        <f t="shared" si="37"/>
        <v>20</v>
      </c>
      <c r="Z295" s="41">
        <f>IFERROR(IF(Y295=0,"",ROUNDUP(Y295/H295,0)*0.00902),"")</f>
        <v>4.5100000000000001E-2</v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21.05</v>
      </c>
      <c r="BN295" s="78">
        <f t="shared" si="39"/>
        <v>21.05</v>
      </c>
      <c r="BO295" s="78">
        <f t="shared" si="40"/>
        <v>3.787878787878788E-2</v>
      </c>
      <c r="BP295" s="78">
        <f t="shared" si="41"/>
        <v>3.787878787878788E-2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91</v>
      </c>
      <c r="Y296" s="43">
        <f>IFERROR(Y289/H289,"0")+IFERROR(Y290/H290,"0")+IFERROR(Y291/H291,"0")+IFERROR(Y292/H292,"0")+IFERROR(Y293/H293,"0")+IFERROR(Y294/H294,"0")+IFERROR(Y295/H295,"0")</f>
        <v>91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1.6275799999999998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914.80000000000007</v>
      </c>
      <c r="Y297" s="43">
        <f>IFERROR(SUM(Y289:Y295),"0")</f>
        <v>914.80000000000007</v>
      </c>
      <c r="Z297" s="42"/>
      <c r="AA297" s="67"/>
      <c r="AB297" s="67"/>
      <c r="AC297" s="67"/>
    </row>
    <row r="298" spans="1:68" ht="14.25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168</v>
      </c>
      <c r="Y299" s="55">
        <f t="shared" ref="Y299:Y305" si="42">IFERROR(IF(X299="",0,CEILING((X299/$H299),1)*$H299),"")</f>
        <v>168</v>
      </c>
      <c r="Z299" s="41">
        <f>IFERROR(IF(Y299=0,"",ROUNDUP(Y299/H299,0)*0.00902),"")</f>
        <v>0.36080000000000001</v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178.79999999999998</v>
      </c>
      <c r="BN299" s="78">
        <f t="shared" ref="BN299:BN305" si="44">IFERROR(Y299*I299/H299,"0")</f>
        <v>178.79999999999998</v>
      </c>
      <c r="BO299" s="78">
        <f t="shared" ref="BO299:BO305" si="45">IFERROR(1/J299*(X299/H299),"0")</f>
        <v>0.30303030303030304</v>
      </c>
      <c r="BP299" s="78">
        <f t="shared" ref="BP299:BP305" si="46">IFERROR(1/J299*(Y299/H299),"0")</f>
        <v>0.30303030303030304</v>
      </c>
    </row>
    <row r="300" spans="1:68" ht="27" customHeight="1" x14ac:dyDescent="0.25">
      <c r="A300" s="63" t="s">
        <v>490</v>
      </c>
      <c r="B300" s="63" t="s">
        <v>491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84</v>
      </c>
      <c r="Y300" s="55">
        <f t="shared" si="42"/>
        <v>84</v>
      </c>
      <c r="Z300" s="41">
        <f>IFERROR(IF(Y300=0,"",ROUNDUP(Y300/H300,0)*0.00902),"")</f>
        <v>0.1804</v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89.399999999999991</v>
      </c>
      <c r="BN300" s="78">
        <f t="shared" si="44"/>
        <v>89.399999999999991</v>
      </c>
      <c r="BO300" s="78">
        <f t="shared" si="45"/>
        <v>0.15151515151515152</v>
      </c>
      <c r="BP300" s="78">
        <f t="shared" si="46"/>
        <v>0.15151515151515152</v>
      </c>
    </row>
    <row r="301" spans="1:68" ht="27" customHeight="1" x14ac:dyDescent="0.25">
      <c r="A301" s="63" t="s">
        <v>493</v>
      </c>
      <c r="B301" s="63" t="s">
        <v>494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43.8</v>
      </c>
      <c r="Y301" s="55">
        <f t="shared" si="42"/>
        <v>43.8</v>
      </c>
      <c r="Z301" s="41">
        <f>IFERROR(IF(Y301=0,"",ROUNDUP(Y301/H301,0)*0.00902),"")</f>
        <v>9.0200000000000002E-2</v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46.500000000000007</v>
      </c>
      <c r="BN301" s="78">
        <f t="shared" si="44"/>
        <v>46.500000000000007</v>
      </c>
      <c r="BO301" s="78">
        <f t="shared" si="45"/>
        <v>7.575757575757576E-2</v>
      </c>
      <c r="BP301" s="78">
        <f t="shared" si="46"/>
        <v>7.575757575757576E-2</v>
      </c>
    </row>
    <row r="302" spans="1:68" ht="27" customHeight="1" x14ac:dyDescent="0.25">
      <c r="A302" s="63" t="s">
        <v>496</v>
      </c>
      <c r="B302" s="63" t="s">
        <v>497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10.5</v>
      </c>
      <c r="Y302" s="55">
        <f t="shared" si="42"/>
        <v>10.5</v>
      </c>
      <c r="Z302" s="41">
        <f>IFERROR(IF(Y302=0,"",ROUNDUP(Y302/H302,0)*0.00502),"")</f>
        <v>2.5100000000000001E-2</v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11.149999999999999</v>
      </c>
      <c r="BN302" s="78">
        <f t="shared" si="44"/>
        <v>11.149999999999999</v>
      </c>
      <c r="BO302" s="78">
        <f t="shared" si="45"/>
        <v>2.1367521367521368E-2</v>
      </c>
      <c r="BP302" s="78">
        <f t="shared" si="46"/>
        <v>2.1367521367521368E-2</v>
      </c>
    </row>
    <row r="303" spans="1:68" ht="27" customHeight="1" x14ac:dyDescent="0.25">
      <c r="A303" s="63" t="s">
        <v>498</v>
      </c>
      <c r="B303" s="63" t="s">
        <v>499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10.5</v>
      </c>
      <c r="Y303" s="55">
        <f t="shared" si="42"/>
        <v>10.5</v>
      </c>
      <c r="Z303" s="41">
        <f>IFERROR(IF(Y303=0,"",ROUNDUP(Y303/H303,0)*0.00502),"")</f>
        <v>2.5100000000000001E-2</v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11</v>
      </c>
      <c r="BN303" s="78">
        <f t="shared" si="44"/>
        <v>11</v>
      </c>
      <c r="BO303" s="78">
        <f t="shared" si="45"/>
        <v>2.1367521367521368E-2</v>
      </c>
      <c r="BP303" s="78">
        <f t="shared" si="46"/>
        <v>2.1367521367521368E-2</v>
      </c>
    </row>
    <row r="304" spans="1:68" ht="27" customHeight="1" x14ac:dyDescent="0.25">
      <c r="A304" s="63" t="s">
        <v>501</v>
      </c>
      <c r="B304" s="63" t="s">
        <v>502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503</v>
      </c>
      <c r="B305" s="63" t="s">
        <v>504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80</v>
      </c>
      <c r="Y306" s="43">
        <f>IFERROR(Y299/H299,"0")+IFERROR(Y300/H300,"0")+IFERROR(Y301/H301,"0")+IFERROR(Y302/H302,"0")+IFERROR(Y303/H303,"0")+IFERROR(Y304/H304,"0")+IFERROR(Y305/H305,"0")</f>
        <v>80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0.68159999999999998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316.8</v>
      </c>
      <c r="Y307" s="43">
        <f>IFERROR(SUM(Y299:Y305),"0")</f>
        <v>316.8</v>
      </c>
      <c r="Z307" s="42"/>
      <c r="AA307" s="67"/>
      <c r="AB307" s="67"/>
      <c r="AC307" s="67"/>
    </row>
    <row r="308" spans="1:68" ht="14.25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 t="s">
        <v>812</v>
      </c>
      <c r="Y309" s="55" t="str">
        <f>IFERROR(IF(X309="",0,CEILING((X309/$H309),1)*$H309),"")</f>
        <v/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 t="str">
        <f>IFERROR(X309*I309/H309,"0")</f>
        <v>0</v>
      </c>
      <c r="BN309" s="78" t="str">
        <f>IFERROR(Y309*I309/H309,"0")</f>
        <v>0</v>
      </c>
      <c r="BO309" s="78" t="str">
        <f>IFERROR(1/J309*(X309/H309),"0")</f>
        <v>0</v>
      </c>
      <c r="BP309" s="78" t="str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7.8</v>
      </c>
      <c r="Y310" s="55">
        <f>IFERROR(IF(X310="",0,CEILING((X310/$H310),1)*$H310),"")</f>
        <v>7.8</v>
      </c>
      <c r="Z310" s="41">
        <f>IFERROR(IF(Y310=0,"",ROUNDUP(Y310/H310,0)*0.01898),"")</f>
        <v>1.898E-2</v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8.3190000000000008</v>
      </c>
      <c r="BN310" s="78">
        <f>IFERROR(Y310*I310/H310,"0")</f>
        <v>8.3190000000000008</v>
      </c>
      <c r="BO310" s="78">
        <f>IFERROR(1/J310*(X310/H310),"0")</f>
        <v>1.5625E-2</v>
      </c>
      <c r="BP310" s="78">
        <f>IFERROR(1/J310*(Y310/H310),"0")</f>
        <v>1.5625E-2</v>
      </c>
    </row>
    <row r="311" spans="1:68" ht="27" customHeight="1" x14ac:dyDescent="0.25">
      <c r="A311" s="63" t="s">
        <v>512</v>
      </c>
      <c r="B311" s="63" t="s">
        <v>513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16.2</v>
      </c>
      <c r="Y311" s="55">
        <f>IFERROR(IF(X311="",0,CEILING((X311/$H311),1)*$H311),"")</f>
        <v>16.2</v>
      </c>
      <c r="Z311" s="41">
        <f>IFERROR(IF(Y311=0,"",ROUNDUP(Y311/H311,0)*0.01898),"")</f>
        <v>3.7960000000000001E-2</v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17.202000000000002</v>
      </c>
      <c r="BN311" s="78">
        <f>IFERROR(Y311*I311/H311,"0")</f>
        <v>17.202000000000002</v>
      </c>
      <c r="BO311" s="78">
        <f>IFERROR(1/J311*(X311/H311),"0")</f>
        <v>3.125E-2</v>
      </c>
      <c r="BP311" s="78">
        <f>IFERROR(1/J311*(Y311/H311),"0")</f>
        <v>3.125E-2</v>
      </c>
    </row>
    <row r="312" spans="1:68" ht="27" customHeight="1" x14ac:dyDescent="0.25">
      <c r="A312" s="63" t="s">
        <v>515</v>
      </c>
      <c r="B312" s="63" t="s">
        <v>516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9</v>
      </c>
      <c r="Y312" s="55">
        <f>IFERROR(IF(X312="",0,CEILING((X312/$H312),1)*$H312),"")</f>
        <v>9</v>
      </c>
      <c r="Z312" s="41">
        <f>IFERROR(IF(Y312=0,"",ROUNDUP(Y312/H312,0)*0.00651),"")</f>
        <v>1.9529999999999999E-2</v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9.7379999999999995</v>
      </c>
      <c r="BN312" s="78">
        <f>IFERROR(Y312*I312/H312,"0")</f>
        <v>9.7379999999999995</v>
      </c>
      <c r="BO312" s="78">
        <f>IFERROR(1/J312*(X312/H312),"0")</f>
        <v>1.6483516483516484E-2</v>
      </c>
      <c r="BP312" s="78">
        <f>IFERROR(1/J312*(Y312/H312),"0")</f>
        <v>1.6483516483516484E-2</v>
      </c>
    </row>
    <row r="313" spans="1:68" ht="27" customHeight="1" x14ac:dyDescent="0.25">
      <c r="A313" s="63" t="s">
        <v>518</v>
      </c>
      <c r="B313" s="63" t="s">
        <v>519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2.7</v>
      </c>
      <c r="Y313" s="55">
        <f>IFERROR(IF(X313="",0,CEILING((X313/$H313),1)*$H313),"")</f>
        <v>2.7</v>
      </c>
      <c r="Z313" s="41">
        <f>IFERROR(IF(Y313=0,"",ROUNDUP(Y313/H313,0)*0.00651),"")</f>
        <v>6.5100000000000002E-3</v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2.9580000000000002</v>
      </c>
      <c r="BN313" s="78">
        <f>IFERROR(Y313*I313/H313,"0")</f>
        <v>2.9580000000000002</v>
      </c>
      <c r="BO313" s="78">
        <f>IFERROR(1/J313*(X313/H313),"0")</f>
        <v>5.4945054945054949E-3</v>
      </c>
      <c r="BP313" s="78">
        <f>IFERROR(1/J313*(Y313/H313),"0")</f>
        <v>5.4945054945054949E-3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7</v>
      </c>
      <c r="Y314" s="43">
        <f>IFERROR(Y309/H309,"0")+IFERROR(Y310/H310,"0")+IFERROR(Y311/H311,"0")+IFERROR(Y312/H312,"0")+IFERROR(Y313/H313,"0")</f>
        <v>7</v>
      </c>
      <c r="Z314" s="43">
        <f>IFERROR(IF(Z309="",0,Z309),"0")+IFERROR(IF(Z310="",0,Z310),"0")+IFERROR(IF(Z311="",0,Z311),"0")+IFERROR(IF(Z312="",0,Z312),"0")+IFERROR(IF(Z313="",0,Z313),"0")</f>
        <v>8.2980000000000012E-2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35.700000000000003</v>
      </c>
      <c r="Y315" s="43">
        <f>IFERROR(SUM(Y309:Y313),"0")</f>
        <v>35.700000000000003</v>
      </c>
      <c r="Z315" s="42"/>
      <c r="AA315" s="67"/>
      <c r="AB315" s="67"/>
      <c r="AC315" s="67"/>
    </row>
    <row r="316" spans="1:68" ht="14.25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521</v>
      </c>
      <c r="B317" s="63" t="s">
        <v>522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25.2</v>
      </c>
      <c r="Y317" s="55">
        <f>IFERROR(IF(X317="",0,CEILING((X317/$H317),1)*$H317),"")</f>
        <v>25.200000000000003</v>
      </c>
      <c r="Z317" s="41">
        <f>IFERROR(IF(Y317=0,"",ROUNDUP(Y317/H317,0)*0.01898),"")</f>
        <v>5.6940000000000004E-2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26.757000000000001</v>
      </c>
      <c r="BN317" s="78">
        <f>IFERROR(Y317*I317/H317,"0")</f>
        <v>26.757000000000001</v>
      </c>
      <c r="BO317" s="78">
        <f>IFERROR(1/J317*(X317/H317),"0")</f>
        <v>4.6875E-2</v>
      </c>
      <c r="BP317" s="78">
        <f>IFERROR(1/J317*(Y317/H317),"0")</f>
        <v>4.6875E-2</v>
      </c>
    </row>
    <row r="318" spans="1:68" ht="27" customHeight="1" x14ac:dyDescent="0.25">
      <c r="A318" s="63" t="s">
        <v>524</v>
      </c>
      <c r="B318" s="63" t="s">
        <v>525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39</v>
      </c>
      <c r="Y318" s="55">
        <f>IFERROR(IF(X318="",0,CEILING((X318/$H318),1)*$H318),"")</f>
        <v>39</v>
      </c>
      <c r="Z318" s="41">
        <f>IFERROR(IF(Y318=0,"",ROUNDUP(Y318/H318,0)*0.01898),"")</f>
        <v>9.4899999999999998E-2</v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41.595000000000006</v>
      </c>
      <c r="BN318" s="78">
        <f>IFERROR(Y318*I318/H318,"0")</f>
        <v>41.595000000000006</v>
      </c>
      <c r="BO318" s="78">
        <f>IFERROR(1/J318*(X318/H318),"0")</f>
        <v>7.8125E-2</v>
      </c>
      <c r="BP318" s="78">
        <f>IFERROR(1/J318*(Y318/H318),"0")</f>
        <v>7.8125E-2</v>
      </c>
    </row>
    <row r="319" spans="1:68" ht="16.5" customHeight="1" x14ac:dyDescent="0.25">
      <c r="A319" s="63" t="s">
        <v>527</v>
      </c>
      <c r="B319" s="63" t="s">
        <v>528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42</v>
      </c>
      <c r="Y319" s="55">
        <f>IFERROR(IF(X319="",0,CEILING((X319/$H319),1)*$H319),"")</f>
        <v>42</v>
      </c>
      <c r="Z319" s="41">
        <f>IFERROR(IF(Y319=0,"",ROUNDUP(Y319/H319,0)*0.01898),"")</f>
        <v>9.4899999999999998E-2</v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44.594999999999999</v>
      </c>
      <c r="BN319" s="78">
        <f>IFERROR(Y319*I319/H319,"0")</f>
        <v>44.594999999999999</v>
      </c>
      <c r="BO319" s="78">
        <f>IFERROR(1/J319*(X319/H319),"0")</f>
        <v>7.8125E-2</v>
      </c>
      <c r="BP319" s="78">
        <f>IFERROR(1/J319*(Y319/H319),"0")</f>
        <v>7.8125E-2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13</v>
      </c>
      <c r="Y320" s="43">
        <f>IFERROR(Y317/H317,"0")+IFERROR(Y318/H318,"0")+IFERROR(Y319/H319,"0")</f>
        <v>13</v>
      </c>
      <c r="Z320" s="43">
        <f>IFERROR(IF(Z317="",0,Z317),"0")+IFERROR(IF(Z318="",0,Z318),"0")+IFERROR(IF(Z319="",0,Z319),"0")</f>
        <v>0.24674000000000001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106.2</v>
      </c>
      <c r="Y321" s="43">
        <f>IFERROR(SUM(Y317:Y319),"0")</f>
        <v>106.2</v>
      </c>
      <c r="Z321" s="42"/>
      <c r="AA321" s="67"/>
      <c r="AB321" s="67"/>
      <c r="AC321" s="67"/>
    </row>
    <row r="322" spans="1:68" ht="14.25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 x14ac:dyDescent="0.25">
      <c r="A323" s="63" t="s">
        <v>530</v>
      </c>
      <c r="B323" s="63" t="s">
        <v>531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532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6.08</v>
      </c>
      <c r="Y323" s="55">
        <f>IFERROR(IF(X323="",0,CEILING((X323/$H323),1)*$H323),"")</f>
        <v>6.08</v>
      </c>
      <c r="Z323" s="41">
        <f>IFERROR(IF(Y323=0,"",ROUNDUP(Y323/H323,0)*0.00902),"")</f>
        <v>1.804E-2</v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6.66</v>
      </c>
      <c r="BN323" s="78">
        <f>IFERROR(Y323*I323/H323,"0")</f>
        <v>6.66</v>
      </c>
      <c r="BO323" s="78">
        <f>IFERROR(1/J323*(X323/H323),"0")</f>
        <v>1.5151515151515152E-2</v>
      </c>
      <c r="BP323" s="78">
        <f>IFERROR(1/J323*(Y323/H323),"0")</f>
        <v>1.5151515151515152E-2</v>
      </c>
    </row>
    <row r="324" spans="1:68" ht="27" customHeight="1" x14ac:dyDescent="0.25">
      <c r="A324" s="63" t="s">
        <v>534</v>
      </c>
      <c r="B324" s="63" t="s">
        <v>535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536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6.08</v>
      </c>
      <c r="Y324" s="55">
        <f>IFERROR(IF(X324="",0,CEILING((X324/$H324),1)*$H324),"")</f>
        <v>6.08</v>
      </c>
      <c r="Z324" s="41">
        <f>IFERROR(IF(Y324=0,"",ROUNDUP(Y324/H324,0)*0.00902),"")</f>
        <v>1.804E-2</v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6.58</v>
      </c>
      <c r="BN324" s="78">
        <f>IFERROR(Y324*I324/H324,"0")</f>
        <v>6.58</v>
      </c>
      <c r="BO324" s="78">
        <f>IFERROR(1/J324*(X324/H324),"0")</f>
        <v>1.5151515151515152E-2</v>
      </c>
      <c r="BP324" s="78">
        <f>IFERROR(1/J324*(Y324/H324),"0")</f>
        <v>1.5151515151515152E-2</v>
      </c>
    </row>
    <row r="325" spans="1:68" ht="27" customHeight="1" x14ac:dyDescent="0.25">
      <c r="A325" s="63" t="s">
        <v>537</v>
      </c>
      <c r="B325" s="63" t="s">
        <v>538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5.0999999999999996</v>
      </c>
      <c r="Y325" s="55">
        <f>IFERROR(IF(X325="",0,CEILING((X325/$H325),1)*$H325),"")</f>
        <v>5.0999999999999996</v>
      </c>
      <c r="Z325" s="41">
        <f>IFERROR(IF(Y325=0,"",ROUNDUP(Y325/H325,0)*0.00651),"")</f>
        <v>1.302E-2</v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5.91</v>
      </c>
      <c r="BN325" s="78">
        <f>IFERROR(Y325*I325/H325,"0")</f>
        <v>5.91</v>
      </c>
      <c r="BO325" s="78">
        <f>IFERROR(1/J325*(X325/H325),"0")</f>
        <v>1.098901098901099E-2</v>
      </c>
      <c r="BP325" s="78">
        <f>IFERROR(1/J325*(Y325/H325),"0")</f>
        <v>1.098901098901099E-2</v>
      </c>
    </row>
    <row r="326" spans="1:68" ht="27" customHeight="1" x14ac:dyDescent="0.25">
      <c r="A326" s="63" t="s">
        <v>540</v>
      </c>
      <c r="B326" s="63" t="s">
        <v>541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5.0999999999999996</v>
      </c>
      <c r="Y326" s="55">
        <f>IFERROR(IF(X326="",0,CEILING((X326/$H326),1)*$H326),"")</f>
        <v>5.0999999999999996</v>
      </c>
      <c r="Z326" s="41">
        <f>IFERROR(IF(Y326=0,"",ROUNDUP(Y326/H326,0)*0.00651),"")</f>
        <v>1.302E-2</v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5.76</v>
      </c>
      <c r="BN326" s="78">
        <f>IFERROR(Y326*I326/H326,"0")</f>
        <v>5.76</v>
      </c>
      <c r="BO326" s="78">
        <f>IFERROR(1/J326*(X326/H326),"0")</f>
        <v>1.098901098901099E-2</v>
      </c>
      <c r="BP326" s="78">
        <f>IFERROR(1/J326*(Y326/H326),"0")</f>
        <v>1.098901098901099E-2</v>
      </c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8</v>
      </c>
      <c r="Y327" s="43">
        <f>IFERROR(Y323/H323,"0")+IFERROR(Y324/H324,"0")+IFERROR(Y325/H325,"0")+IFERROR(Y326/H326,"0")</f>
        <v>8</v>
      </c>
      <c r="Z327" s="43">
        <f>IFERROR(IF(Z323="",0,Z323),"0")+IFERROR(IF(Z324="",0,Z324),"0")+IFERROR(IF(Z325="",0,Z325),"0")+IFERROR(IF(Z326="",0,Z326),"0")</f>
        <v>6.2120000000000009E-2</v>
      </c>
      <c r="AA327" s="67"/>
      <c r="AB327" s="67"/>
      <c r="AC327" s="67"/>
    </row>
    <row r="328" spans="1:68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22.36</v>
      </c>
      <c r="Y328" s="43">
        <f>IFERROR(SUM(Y323:Y326),"0")</f>
        <v>22.36</v>
      </c>
      <c r="Z328" s="42"/>
      <c r="AA328" s="67"/>
      <c r="AB328" s="67"/>
      <c r="AC328" s="67"/>
    </row>
    <row r="329" spans="1:68" ht="14.25" customHeight="1" x14ac:dyDescent="0.25">
      <c r="A329" s="638" t="s">
        <v>542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 x14ac:dyDescent="0.25">
      <c r="A330" s="63" t="s">
        <v>543</v>
      </c>
      <c r="B330" s="63" t="s">
        <v>544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4</v>
      </c>
      <c r="Y330" s="55">
        <f>IFERROR(IF(X330="",0,CEILING((X330/$H330),1)*$H330),"")</f>
        <v>4</v>
      </c>
      <c r="Z330" s="41">
        <f>IFERROR(IF(Y330=0,"",ROUNDUP(Y330/H330,0)*0.00474),"")</f>
        <v>9.4800000000000006E-3</v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4.4800000000000004</v>
      </c>
      <c r="BN330" s="78">
        <f>IFERROR(Y330*I330/H330,"0")</f>
        <v>4.4800000000000004</v>
      </c>
      <c r="BO330" s="78">
        <f>IFERROR(1/J330*(X330/H330),"0")</f>
        <v>8.4033613445378148E-3</v>
      </c>
      <c r="BP330" s="78">
        <f>IFERROR(1/J330*(Y330/H330),"0")</f>
        <v>8.4033613445378148E-3</v>
      </c>
    </row>
    <row r="331" spans="1:68" ht="27" customHeight="1" x14ac:dyDescent="0.25">
      <c r="A331" s="63" t="s">
        <v>547</v>
      </c>
      <c r="B331" s="63" t="s">
        <v>548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4</v>
      </c>
      <c r="Y331" s="55">
        <f>IFERROR(IF(X331="",0,CEILING((X331/$H331),1)*$H331),"")</f>
        <v>4</v>
      </c>
      <c r="Z331" s="41">
        <f>IFERROR(IF(Y331=0,"",ROUNDUP(Y331/H331,0)*0.00474),"")</f>
        <v>9.4800000000000006E-3</v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4.4800000000000004</v>
      </c>
      <c r="BN331" s="78">
        <f>IFERROR(Y331*I331/H331,"0")</f>
        <v>4.4800000000000004</v>
      </c>
      <c r="BO331" s="78">
        <f>IFERROR(1/J331*(X331/H331),"0")</f>
        <v>8.4033613445378148E-3</v>
      </c>
      <c r="BP331" s="78">
        <f>IFERROR(1/J331*(Y331/H331),"0")</f>
        <v>8.4033613445378148E-3</v>
      </c>
    </row>
    <row r="332" spans="1:68" ht="27" customHeight="1" x14ac:dyDescent="0.25">
      <c r="A332" s="63" t="s">
        <v>549</v>
      </c>
      <c r="B332" s="63" t="s">
        <v>550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4</v>
      </c>
      <c r="Y332" s="55">
        <f>IFERROR(IF(X332="",0,CEILING((X332/$H332),1)*$H332),"")</f>
        <v>4</v>
      </c>
      <c r="Z332" s="41">
        <f>IFERROR(IF(Y332=0,"",ROUNDUP(Y332/H332,0)*0.00474),"")</f>
        <v>9.4800000000000006E-3</v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4.4800000000000004</v>
      </c>
      <c r="BN332" s="78">
        <f>IFERROR(Y332*I332/H332,"0")</f>
        <v>4.4800000000000004</v>
      </c>
      <c r="BO332" s="78">
        <f>IFERROR(1/J332*(X332/H332),"0")</f>
        <v>8.4033613445378148E-3</v>
      </c>
      <c r="BP332" s="78">
        <f>IFERROR(1/J332*(Y332/H332),"0")</f>
        <v>8.4033613445378148E-3</v>
      </c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6</v>
      </c>
      <c r="Y333" s="43">
        <f>IFERROR(Y330/H330,"0")+IFERROR(Y331/H331,"0")+IFERROR(Y332/H332,"0")</f>
        <v>6</v>
      </c>
      <c r="Z333" s="43">
        <f>IFERROR(IF(Z330="",0,Z330),"0")+IFERROR(IF(Z331="",0,Z331),"0")+IFERROR(IF(Z332="",0,Z332),"0")</f>
        <v>2.844E-2</v>
      </c>
      <c r="AA333" s="67"/>
      <c r="AB333" s="67"/>
      <c r="AC333" s="67"/>
    </row>
    <row r="334" spans="1:68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12</v>
      </c>
      <c r="Y334" s="43">
        <f>IFERROR(SUM(Y330:Y332),"0")</f>
        <v>12</v>
      </c>
      <c r="Z334" s="42"/>
      <c r="AA334" s="67"/>
      <c r="AB334" s="67"/>
      <c r="AC334" s="67"/>
    </row>
    <row r="335" spans="1:68" ht="16.5" customHeight="1" x14ac:dyDescent="0.25">
      <c r="A335" s="637" t="s">
        <v>551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552</v>
      </c>
      <c r="B337" s="63" t="s">
        <v>553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97.2</v>
      </c>
      <c r="Y337" s="55">
        <f>IFERROR(IF(X337="",0,CEILING((X337/$H337),1)*$H337),"")</f>
        <v>97.199999999999989</v>
      </c>
      <c r="Z337" s="41">
        <f>IFERROR(IF(Y337=0,"",ROUNDUP(Y337/H337,0)*0.01898),"")</f>
        <v>0.22776000000000002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103.428</v>
      </c>
      <c r="BN337" s="78">
        <f>IFERROR(Y337*I337/H337,"0")</f>
        <v>103.42799999999998</v>
      </c>
      <c r="BO337" s="78">
        <f>IFERROR(1/J337*(X337/H337),"0")</f>
        <v>0.1875</v>
      </c>
      <c r="BP337" s="78">
        <f>IFERROR(1/J337*(Y337/H337),"0")</f>
        <v>0.1875</v>
      </c>
    </row>
    <row r="338" spans="1:68" ht="27" customHeight="1" x14ac:dyDescent="0.25">
      <c r="A338" s="63" t="s">
        <v>555</v>
      </c>
      <c r="B338" s="63" t="s">
        <v>556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6.3</v>
      </c>
      <c r="Y338" s="55">
        <f>IFERROR(IF(X338="",0,CEILING((X338/$H338),1)*$H338),"")</f>
        <v>6.3000000000000007</v>
      </c>
      <c r="Z338" s="41">
        <f>IFERROR(IF(Y338=0,"",ROUNDUP(Y338/H338,0)*0.00651),"")</f>
        <v>1.9529999999999999E-2</v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7.0559999999999992</v>
      </c>
      <c r="BN338" s="78">
        <f>IFERROR(Y338*I338/H338,"0")</f>
        <v>7.056</v>
      </c>
      <c r="BO338" s="78">
        <f>IFERROR(1/J338*(X338/H338),"0")</f>
        <v>1.6483516483516484E-2</v>
      </c>
      <c r="BP338" s="78">
        <f>IFERROR(1/J338*(Y338/H338),"0")</f>
        <v>1.6483516483516484E-2</v>
      </c>
    </row>
    <row r="339" spans="1:68" ht="27" customHeight="1" x14ac:dyDescent="0.25">
      <c r="A339" s="63" t="s">
        <v>558</v>
      </c>
      <c r="B339" s="63" t="s">
        <v>559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6.3</v>
      </c>
      <c r="Y339" s="55">
        <f>IFERROR(IF(X339="",0,CEILING((X339/$H339),1)*$H339),"")</f>
        <v>6.3000000000000007</v>
      </c>
      <c r="Z339" s="41">
        <f>IFERROR(IF(Y339=0,"",ROUNDUP(Y339/H339,0)*0.00651),"")</f>
        <v>1.9529999999999999E-2</v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7.02</v>
      </c>
      <c r="BN339" s="78">
        <f>IFERROR(Y339*I339/H339,"0")</f>
        <v>7.0200000000000005</v>
      </c>
      <c r="BO339" s="78">
        <f>IFERROR(1/J339*(X339/H339),"0")</f>
        <v>1.6483516483516484E-2</v>
      </c>
      <c r="BP339" s="78">
        <f>IFERROR(1/J339*(Y339/H339),"0")</f>
        <v>1.6483516483516484E-2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18</v>
      </c>
      <c r="Y340" s="43">
        <f>IFERROR(Y337/H337,"0")+IFERROR(Y338/H338,"0")+IFERROR(Y339/H339,"0")</f>
        <v>18</v>
      </c>
      <c r="Z340" s="43">
        <f>IFERROR(IF(Z337="",0,Z337),"0")+IFERROR(IF(Z338="",0,Z338),"0")+IFERROR(IF(Z339="",0,Z339),"0")</f>
        <v>0.26682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109.8</v>
      </c>
      <c r="Y341" s="43">
        <f>IFERROR(SUM(Y337:Y339),"0")</f>
        <v>109.79999999999998</v>
      </c>
      <c r="Z341" s="42"/>
      <c r="AA341" s="67"/>
      <c r="AB341" s="67"/>
      <c r="AC341" s="67"/>
    </row>
    <row r="342" spans="1:68" ht="27.75" customHeight="1" x14ac:dyDescent="0.2">
      <c r="A342" s="636" t="s">
        <v>561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 x14ac:dyDescent="0.25">
      <c r="A343" s="637" t="s">
        <v>562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563</v>
      </c>
      <c r="B345" s="63" t="s">
        <v>564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720</v>
      </c>
      <c r="Y345" s="55">
        <f t="shared" ref="Y345:Y351" si="47">IFERROR(IF(X345="",0,CEILING((X345/$H345),1)*$H345),"")</f>
        <v>720</v>
      </c>
      <c r="Z345" s="41">
        <f>IFERROR(IF(Y345=0,"",ROUNDUP(Y345/H345,0)*0.02175),"")</f>
        <v>1.044</v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743.04000000000008</v>
      </c>
      <c r="BN345" s="78">
        <f t="shared" ref="BN345:BN351" si="49">IFERROR(Y345*I345/H345,"0")</f>
        <v>743.04000000000008</v>
      </c>
      <c r="BO345" s="78">
        <f t="shared" ref="BO345:BO351" si="50">IFERROR(1/J345*(X345/H345),"0")</f>
        <v>1</v>
      </c>
      <c r="BP345" s="78">
        <f t="shared" ref="BP345:BP351" si="51">IFERROR(1/J345*(Y345/H345),"0")</f>
        <v>1</v>
      </c>
    </row>
    <row r="346" spans="1:68" ht="27" customHeight="1" x14ac:dyDescent="0.25">
      <c r="A346" s="63" t="s">
        <v>566</v>
      </c>
      <c r="B346" s="63" t="s">
        <v>567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720</v>
      </c>
      <c r="Y347" s="55">
        <f t="shared" si="47"/>
        <v>720</v>
      </c>
      <c r="Z347" s="41">
        <f>IFERROR(IF(Y347=0,"",ROUNDUP(Y347/H347,0)*0.02175),"")</f>
        <v>1.044</v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743.04000000000008</v>
      </c>
      <c r="BN347" s="78">
        <f t="shared" si="49"/>
        <v>743.04000000000008</v>
      </c>
      <c r="BO347" s="78">
        <f t="shared" si="50"/>
        <v>1</v>
      </c>
      <c r="BP347" s="78">
        <f t="shared" si="51"/>
        <v>1</v>
      </c>
    </row>
    <row r="348" spans="1:68" ht="37.5" customHeight="1" x14ac:dyDescent="0.25">
      <c r="A348" s="63" t="s">
        <v>572</v>
      </c>
      <c r="B348" s="63" t="s">
        <v>573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575</v>
      </c>
      <c r="B349" s="63" t="s">
        <v>576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8</v>
      </c>
      <c r="Y349" s="55">
        <f t="shared" si="47"/>
        <v>8</v>
      </c>
      <c r="Z349" s="41">
        <f>IFERROR(IF(Y349=0,"",ROUNDUP(Y349/H349,0)*0.00902),"")</f>
        <v>1.804E-2</v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8.42</v>
      </c>
      <c r="BN349" s="78">
        <f t="shared" si="49"/>
        <v>8.42</v>
      </c>
      <c r="BO349" s="78">
        <f t="shared" si="50"/>
        <v>1.5151515151515152E-2</v>
      </c>
      <c r="BP349" s="78">
        <f t="shared" si="51"/>
        <v>1.5151515151515152E-2</v>
      </c>
    </row>
    <row r="350" spans="1:68" ht="27" customHeight="1" x14ac:dyDescent="0.25">
      <c r="A350" s="63" t="s">
        <v>578</v>
      </c>
      <c r="B350" s="63" t="s">
        <v>579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10</v>
      </c>
      <c r="Y350" s="55">
        <f t="shared" si="47"/>
        <v>10</v>
      </c>
      <c r="Z350" s="41">
        <f>IFERROR(IF(Y350=0,"",ROUNDUP(Y350/H350,0)*0.00902),"")</f>
        <v>1.804E-2</v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10.42</v>
      </c>
      <c r="BN350" s="78">
        <f t="shared" si="49"/>
        <v>10.42</v>
      </c>
      <c r="BO350" s="78">
        <f t="shared" si="50"/>
        <v>1.5151515151515152E-2</v>
      </c>
      <c r="BP350" s="78">
        <f t="shared" si="51"/>
        <v>1.5151515151515152E-2</v>
      </c>
    </row>
    <row r="351" spans="1:68" ht="37.5" customHeight="1" x14ac:dyDescent="0.25">
      <c r="A351" s="63" t="s">
        <v>580</v>
      </c>
      <c r="B351" s="63" t="s">
        <v>581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10</v>
      </c>
      <c r="Y351" s="55">
        <f t="shared" si="47"/>
        <v>10</v>
      </c>
      <c r="Z351" s="41">
        <f>IFERROR(IF(Y351=0,"",ROUNDUP(Y351/H351,0)*0.00902),"")</f>
        <v>1.804E-2</v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10.42</v>
      </c>
      <c r="BN351" s="78">
        <f t="shared" si="49"/>
        <v>10.42</v>
      </c>
      <c r="BO351" s="78">
        <f t="shared" si="50"/>
        <v>1.5151515151515152E-2</v>
      </c>
      <c r="BP351" s="78">
        <f t="shared" si="51"/>
        <v>1.5151515151515152E-2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102</v>
      </c>
      <c r="Y352" s="43">
        <f>IFERROR(Y345/H345,"0")+IFERROR(Y346/H346,"0")+IFERROR(Y347/H347,"0")+IFERROR(Y348/H348,"0")+IFERROR(Y349/H349,"0")+IFERROR(Y350/H350,"0")+IFERROR(Y351/H351,"0")</f>
        <v>102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2.1421200000000002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1468</v>
      </c>
      <c r="Y353" s="43">
        <f>IFERROR(SUM(Y345:Y351),"0")</f>
        <v>1468</v>
      </c>
      <c r="Z353" s="42"/>
      <c r="AA353" s="67"/>
      <c r="AB353" s="67"/>
      <c r="AC353" s="67"/>
    </row>
    <row r="354" spans="1:68" ht="14.25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582</v>
      </c>
      <c r="B355" s="63" t="s">
        <v>583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720</v>
      </c>
      <c r="Y355" s="55">
        <f>IFERROR(IF(X355="",0,CEILING((X355/$H355),1)*$H355),"")</f>
        <v>720</v>
      </c>
      <c r="Z355" s="41">
        <f>IFERROR(IF(Y355=0,"",ROUNDUP(Y355/H355,0)*0.02175),"")</f>
        <v>1.044</v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743.04000000000008</v>
      </c>
      <c r="BN355" s="78">
        <f>IFERROR(Y355*I355/H355,"0")</f>
        <v>743.04000000000008</v>
      </c>
      <c r="BO355" s="78">
        <f>IFERROR(1/J355*(X355/H355),"0")</f>
        <v>1</v>
      </c>
      <c r="BP355" s="78">
        <f>IFERROR(1/J355*(Y355/H355),"0")</f>
        <v>1</v>
      </c>
    </row>
    <row r="356" spans="1:68" ht="16.5" customHeight="1" x14ac:dyDescent="0.25">
      <c r="A356" s="63" t="s">
        <v>585</v>
      </c>
      <c r="B356" s="63" t="s">
        <v>586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8</v>
      </c>
      <c r="Y356" s="55">
        <f>IFERROR(IF(X356="",0,CEILING((X356/$H356),1)*$H356),"")</f>
        <v>8</v>
      </c>
      <c r="Z356" s="41">
        <f>IFERROR(IF(Y356=0,"",ROUNDUP(Y356/H356,0)*0.00902),"")</f>
        <v>1.804E-2</v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8.42</v>
      </c>
      <c r="BN356" s="78">
        <f>IFERROR(Y356*I356/H356,"0")</f>
        <v>8.42</v>
      </c>
      <c r="BO356" s="78">
        <f>IFERROR(1/J356*(X356/H356),"0")</f>
        <v>1.5151515151515152E-2</v>
      </c>
      <c r="BP356" s="78">
        <f>IFERROR(1/J356*(Y356/H356),"0")</f>
        <v>1.5151515151515152E-2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50</v>
      </c>
      <c r="Y357" s="43">
        <f>IFERROR(Y355/H355,"0")+IFERROR(Y356/H356,"0")</f>
        <v>50</v>
      </c>
      <c r="Z357" s="43">
        <f>IFERROR(IF(Z355="",0,Z355),"0")+IFERROR(IF(Z356="",0,Z356),"0")</f>
        <v>1.0620400000000001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728</v>
      </c>
      <c r="Y358" s="43">
        <f>IFERROR(SUM(Y355:Y356),"0")</f>
        <v>728</v>
      </c>
      <c r="Z358" s="42"/>
      <c r="AA358" s="67"/>
      <c r="AB358" s="67"/>
      <c r="AC358" s="67"/>
    </row>
    <row r="359" spans="1:68" ht="14.25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90</v>
      </c>
      <c r="Y360" s="55">
        <f>IFERROR(IF(X360="",0,CEILING((X360/$H360),1)*$H360),"")</f>
        <v>90</v>
      </c>
      <c r="Z360" s="41">
        <f>IFERROR(IF(Y360=0,"",ROUNDUP(Y360/H360,0)*0.01898),"")</f>
        <v>0.1898</v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95.25</v>
      </c>
      <c r="BN360" s="78">
        <f>IFERROR(Y360*I360/H360,"0")</f>
        <v>95.25</v>
      </c>
      <c r="BO360" s="78">
        <f>IFERROR(1/J360*(X360/H360),"0")</f>
        <v>0.15625</v>
      </c>
      <c r="BP360" s="78">
        <f>IFERROR(1/J360*(Y360/H360),"0")</f>
        <v>0.15625</v>
      </c>
    </row>
    <row r="361" spans="1:68" ht="27" customHeight="1" x14ac:dyDescent="0.25">
      <c r="A361" s="63" t="s">
        <v>590</v>
      </c>
      <c r="B361" s="63" t="s">
        <v>591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9</v>
      </c>
      <c r="Y361" s="55">
        <f>IFERROR(IF(X361="",0,CEILING((X361/$H361),1)*$H361),"")</f>
        <v>9</v>
      </c>
      <c r="Z361" s="41">
        <f>IFERROR(IF(Y361=0,"",ROUNDUP(Y361/H361,0)*0.01898),"")</f>
        <v>1.898E-2</v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9.5190000000000001</v>
      </c>
      <c r="BN361" s="78">
        <f>IFERROR(Y361*I361/H361,"0")</f>
        <v>9.5190000000000001</v>
      </c>
      <c r="BO361" s="78">
        <f>IFERROR(1/J361*(X361/H361),"0")</f>
        <v>1.5625E-2</v>
      </c>
      <c r="BP361" s="78">
        <f>IFERROR(1/J361*(Y361/H361),"0")</f>
        <v>1.5625E-2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11</v>
      </c>
      <c r="Y362" s="43">
        <f>IFERROR(Y360/H360,"0")+IFERROR(Y361/H361,"0")</f>
        <v>11</v>
      </c>
      <c r="Z362" s="43">
        <f>IFERROR(IF(Z360="",0,Z360),"0")+IFERROR(IF(Z361="",0,Z361),"0")</f>
        <v>0.20877999999999999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99</v>
      </c>
      <c r="Y363" s="43">
        <f>IFERROR(SUM(Y360:Y361),"0")</f>
        <v>99</v>
      </c>
      <c r="Z363" s="42"/>
      <c r="AA363" s="67"/>
      <c r="AB363" s="67"/>
      <c r="AC363" s="67"/>
    </row>
    <row r="364" spans="1:68" ht="14.25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593</v>
      </c>
      <c r="B365" s="63" t="s">
        <v>594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18</v>
      </c>
      <c r="Y365" s="55">
        <f>IFERROR(IF(X365="",0,CEILING((X365/$H365),1)*$H365),"")</f>
        <v>18</v>
      </c>
      <c r="Z365" s="41">
        <f>IFERROR(IF(Y365=0,"",ROUNDUP(Y365/H365,0)*0.01898),"")</f>
        <v>3.7960000000000001E-2</v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19.038</v>
      </c>
      <c r="BN365" s="78">
        <f>IFERROR(Y365*I365/H365,"0")</f>
        <v>19.038</v>
      </c>
      <c r="BO365" s="78">
        <f>IFERROR(1/J365*(X365/H365),"0")</f>
        <v>3.125E-2</v>
      </c>
      <c r="BP365" s="78">
        <f>IFERROR(1/J365*(Y365/H365),"0")</f>
        <v>3.125E-2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2</v>
      </c>
      <c r="Y366" s="43">
        <f>IFERROR(Y365/H365,"0")</f>
        <v>2</v>
      </c>
      <c r="Z366" s="43">
        <f>IFERROR(IF(Z365="",0,Z365),"0")</f>
        <v>3.7960000000000001E-2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18</v>
      </c>
      <c r="Y367" s="43">
        <f>IFERROR(SUM(Y365:Y365),"0")</f>
        <v>18</v>
      </c>
      <c r="Z367" s="42"/>
      <c r="AA367" s="67"/>
      <c r="AB367" s="67"/>
      <c r="AC367" s="67"/>
    </row>
    <row r="368" spans="1:68" ht="16.5" customHeight="1" x14ac:dyDescent="0.25">
      <c r="A368" s="637" t="s">
        <v>596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 x14ac:dyDescent="0.25">
      <c r="A370" s="63" t="s">
        <v>597</v>
      </c>
      <c r="B370" s="63" t="s">
        <v>598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600</v>
      </c>
      <c r="B371" s="63" t="s">
        <v>601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603</v>
      </c>
      <c r="B372" s="63" t="s">
        <v>604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605</v>
      </c>
      <c r="B376" s="63" t="s">
        <v>606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17.52</v>
      </c>
      <c r="Y376" s="55">
        <f>IFERROR(IF(X376="",0,CEILING((X376/$H376),1)*$H376),"")</f>
        <v>17.52</v>
      </c>
      <c r="Z376" s="41">
        <f>IFERROR(IF(Y376=0,"",ROUNDUP(Y376/H376,0)*0.00902),"")</f>
        <v>3.6080000000000001E-2</v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18.600000000000001</v>
      </c>
      <c r="BN376" s="78">
        <f>IFERROR(Y376*I376/H376,"0")</f>
        <v>18.600000000000001</v>
      </c>
      <c r="BO376" s="78">
        <f>IFERROR(1/J376*(X376/H376),"0")</f>
        <v>3.0303030303030304E-2</v>
      </c>
      <c r="BP376" s="78">
        <f>IFERROR(1/J376*(Y376/H376),"0")</f>
        <v>3.0303030303030304E-2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4</v>
      </c>
      <c r="Y377" s="43">
        <f>IFERROR(Y376/H376,"0")</f>
        <v>4</v>
      </c>
      <c r="Z377" s="43">
        <f>IFERROR(IF(Z376="",0,Z376),"0")</f>
        <v>3.6080000000000001E-2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17.52</v>
      </c>
      <c r="Y378" s="43">
        <f>IFERROR(SUM(Y376:Y376),"0")</f>
        <v>17.52</v>
      </c>
      <c r="Z378" s="42"/>
      <c r="AA378" s="67"/>
      <c r="AB378" s="67"/>
      <c r="AC378" s="67"/>
    </row>
    <row r="379" spans="1:68" ht="14.25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608</v>
      </c>
      <c r="B380" s="63" t="s">
        <v>609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18</v>
      </c>
      <c r="Y380" s="55">
        <f>IFERROR(IF(X380="",0,CEILING((X380/$H380),1)*$H380),"")</f>
        <v>18</v>
      </c>
      <c r="Z380" s="41">
        <f>IFERROR(IF(Y380=0,"",ROUNDUP(Y380/H380,0)*0.01898),"")</f>
        <v>3.7960000000000001E-2</v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19.038</v>
      </c>
      <c r="BN380" s="78">
        <f>IFERROR(Y380*I380/H380,"0")</f>
        <v>19.038</v>
      </c>
      <c r="BO380" s="78">
        <f>IFERROR(1/J380*(X380/H380),"0")</f>
        <v>3.125E-2</v>
      </c>
      <c r="BP380" s="78">
        <f>IFERROR(1/J380*(Y380/H380),"0")</f>
        <v>3.125E-2</v>
      </c>
    </row>
    <row r="381" spans="1:68" ht="27" customHeight="1" x14ac:dyDescent="0.25">
      <c r="A381" s="63" t="s">
        <v>611</v>
      </c>
      <c r="B381" s="63" t="s">
        <v>612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2</v>
      </c>
      <c r="Y382" s="43">
        <f>IFERROR(Y380/H380,"0")+IFERROR(Y381/H381,"0")</f>
        <v>2</v>
      </c>
      <c r="Z382" s="43">
        <f>IFERROR(IF(Z380="",0,Z380),"0")+IFERROR(IF(Z381="",0,Z381),"0")</f>
        <v>3.7960000000000001E-2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18</v>
      </c>
      <c r="Y383" s="43">
        <f>IFERROR(SUM(Y380:Y381),"0")</f>
        <v>18</v>
      </c>
      <c r="Z383" s="42"/>
      <c r="AA383" s="67"/>
      <c r="AB383" s="67"/>
      <c r="AC383" s="67"/>
    </row>
    <row r="384" spans="1:68" ht="14.25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613</v>
      </c>
      <c r="B385" s="63" t="s">
        <v>614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18</v>
      </c>
      <c r="Y385" s="55">
        <f>IFERROR(IF(X385="",0,CEILING((X385/$H385),1)*$H385),"")</f>
        <v>18</v>
      </c>
      <c r="Z385" s="41">
        <f>IFERROR(IF(Y385=0,"",ROUNDUP(Y385/H385,0)*0.01898),"")</f>
        <v>3.7960000000000001E-2</v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18.87</v>
      </c>
      <c r="BN385" s="78">
        <f>IFERROR(Y385*I385/H385,"0")</f>
        <v>18.87</v>
      </c>
      <c r="BO385" s="78">
        <f>IFERROR(1/J385*(X385/H385),"0")</f>
        <v>3.125E-2</v>
      </c>
      <c r="BP385" s="78">
        <f>IFERROR(1/J385*(Y385/H385),"0")</f>
        <v>3.125E-2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2</v>
      </c>
      <c r="Y386" s="43">
        <f>IFERROR(Y385/H385,"0")</f>
        <v>2</v>
      </c>
      <c r="Z386" s="43">
        <f>IFERROR(IF(Z385="",0,Z385),"0")</f>
        <v>3.7960000000000001E-2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18</v>
      </c>
      <c r="Y387" s="43">
        <f>IFERROR(SUM(Y385:Y385),"0")</f>
        <v>18</v>
      </c>
      <c r="Z387" s="42"/>
      <c r="AA387" s="67"/>
      <c r="AB387" s="67"/>
      <c r="AC387" s="67"/>
    </row>
    <row r="388" spans="1:68" ht="27.75" customHeight="1" x14ac:dyDescent="0.2">
      <c r="A388" s="636" t="s">
        <v>616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617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618</v>
      </c>
      <c r="B391" s="63" t="s">
        <v>619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27</v>
      </c>
      <c r="Y391" s="55">
        <f t="shared" ref="Y391:Y400" si="52">IFERROR(IF(X391="",0,CEILING((X391/$H391),1)*$H391),"")</f>
        <v>27</v>
      </c>
      <c r="Z391" s="41">
        <f>IFERROR(IF(Y391=0,"",ROUNDUP(Y391/H391,0)*0.00902),"")</f>
        <v>4.5100000000000001E-2</v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28.049999999999997</v>
      </c>
      <c r="BN391" s="78">
        <f t="shared" ref="BN391:BN400" si="54">IFERROR(Y391*I391/H391,"0")</f>
        <v>28.049999999999997</v>
      </c>
      <c r="BO391" s="78">
        <f t="shared" ref="BO391:BO400" si="55">IFERROR(1/J391*(X391/H391),"0")</f>
        <v>3.787878787878788E-2</v>
      </c>
      <c r="BP391" s="78">
        <f t="shared" ref="BP391:BP400" si="56">IFERROR(1/J391*(Y391/H391),"0")</f>
        <v>3.787878787878788E-2</v>
      </c>
    </row>
    <row r="392" spans="1:68" ht="27" customHeight="1" x14ac:dyDescent="0.25">
      <c r="A392" s="63" t="s">
        <v>621</v>
      </c>
      <c r="B392" s="63" t="s">
        <v>622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10.8</v>
      </c>
      <c r="Y392" s="55">
        <f t="shared" si="52"/>
        <v>10.8</v>
      </c>
      <c r="Z392" s="41">
        <f>IFERROR(IF(Y392=0,"",ROUNDUP(Y392/H392,0)*0.00902),"")</f>
        <v>1.804E-2</v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11.22</v>
      </c>
      <c r="BN392" s="78">
        <f t="shared" si="54"/>
        <v>11.22</v>
      </c>
      <c r="BO392" s="78">
        <f t="shared" si="55"/>
        <v>1.5151515151515152E-2</v>
      </c>
      <c r="BP392" s="78">
        <f t="shared" si="56"/>
        <v>1.5151515151515152E-2</v>
      </c>
    </row>
    <row r="393" spans="1:68" ht="27" customHeight="1" x14ac:dyDescent="0.25">
      <c r="A393" s="63" t="s">
        <v>621</v>
      </c>
      <c r="B393" s="63" t="s">
        <v>624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27</v>
      </c>
      <c r="Y394" s="55">
        <f t="shared" si="52"/>
        <v>27</v>
      </c>
      <c r="Z394" s="41">
        <f>IFERROR(IF(Y394=0,"",ROUNDUP(Y394/H394,0)*0.00902),"")</f>
        <v>4.5100000000000001E-2</v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28.049999999999997</v>
      </c>
      <c r="BN394" s="78">
        <f t="shared" si="54"/>
        <v>28.049999999999997</v>
      </c>
      <c r="BO394" s="78">
        <f t="shared" si="55"/>
        <v>3.787878787878788E-2</v>
      </c>
      <c r="BP394" s="78">
        <f t="shared" si="56"/>
        <v>3.787878787878788E-2</v>
      </c>
    </row>
    <row r="395" spans="1:68" ht="27" customHeight="1" x14ac:dyDescent="0.25">
      <c r="A395" s="63" t="s">
        <v>628</v>
      </c>
      <c r="B395" s="63" t="s">
        <v>629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10.5</v>
      </c>
      <c r="Y396" s="55">
        <f t="shared" si="52"/>
        <v>10.5</v>
      </c>
      <c r="Z396" s="41">
        <f t="shared" si="57"/>
        <v>2.5100000000000001E-2</v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11.149999999999999</v>
      </c>
      <c r="BN396" s="78">
        <f t="shared" si="54"/>
        <v>11.149999999999999</v>
      </c>
      <c r="BO396" s="78">
        <f t="shared" si="55"/>
        <v>2.1367521367521368E-2</v>
      </c>
      <c r="BP396" s="78">
        <f t="shared" si="56"/>
        <v>2.1367521367521368E-2</v>
      </c>
    </row>
    <row r="397" spans="1:68" ht="37.5" customHeight="1" x14ac:dyDescent="0.25">
      <c r="A397" s="63" t="s">
        <v>632</v>
      </c>
      <c r="B397" s="63" t="s">
        <v>633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10.5</v>
      </c>
      <c r="Y397" s="55">
        <f t="shared" si="52"/>
        <v>10.5</v>
      </c>
      <c r="Z397" s="41">
        <f t="shared" si="57"/>
        <v>2.5100000000000001E-2</v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11.149999999999999</v>
      </c>
      <c r="BN397" s="78">
        <f t="shared" si="54"/>
        <v>11.149999999999999</v>
      </c>
      <c r="BO397" s="78">
        <f t="shared" si="55"/>
        <v>2.1367521367521368E-2</v>
      </c>
      <c r="BP397" s="78">
        <f t="shared" si="56"/>
        <v>2.1367521367521368E-2</v>
      </c>
    </row>
    <row r="398" spans="1:68" ht="27" customHeight="1" x14ac:dyDescent="0.25">
      <c r="A398" s="63" t="s">
        <v>635</v>
      </c>
      <c r="B398" s="63" t="s">
        <v>636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6.72</v>
      </c>
      <c r="Y398" s="55">
        <f t="shared" si="52"/>
        <v>6.72</v>
      </c>
      <c r="Z398" s="41">
        <f t="shared" si="57"/>
        <v>2.0080000000000001E-2</v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7.24</v>
      </c>
      <c r="BN398" s="78">
        <f t="shared" si="54"/>
        <v>7.24</v>
      </c>
      <c r="BO398" s="78">
        <f t="shared" si="55"/>
        <v>1.7094017094017096E-2</v>
      </c>
      <c r="BP398" s="78">
        <f t="shared" si="56"/>
        <v>1.7094017094017096E-2</v>
      </c>
    </row>
    <row r="399" spans="1:68" ht="27" customHeight="1" x14ac:dyDescent="0.25">
      <c r="A399" s="63" t="s">
        <v>638</v>
      </c>
      <c r="B399" s="63" t="s">
        <v>639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10.5</v>
      </c>
      <c r="Y399" s="55">
        <f t="shared" si="52"/>
        <v>10.5</v>
      </c>
      <c r="Z399" s="41">
        <f t="shared" si="57"/>
        <v>2.5100000000000001E-2</v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11.149999999999999</v>
      </c>
      <c r="BN399" s="78">
        <f t="shared" si="54"/>
        <v>11.149999999999999</v>
      </c>
      <c r="BO399" s="78">
        <f t="shared" si="55"/>
        <v>2.1367521367521368E-2</v>
      </c>
      <c r="BP399" s="78">
        <f t="shared" si="56"/>
        <v>2.1367521367521368E-2</v>
      </c>
    </row>
    <row r="400" spans="1:68" ht="37.5" customHeight="1" x14ac:dyDescent="0.25">
      <c r="A400" s="63" t="s">
        <v>641</v>
      </c>
      <c r="B400" s="63" t="s">
        <v>642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/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31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31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0.20362000000000002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103.02</v>
      </c>
      <c r="Y402" s="43">
        <f>IFERROR(SUM(Y391:Y400),"0")</f>
        <v>103.02</v>
      </c>
      <c r="Z402" s="42"/>
      <c r="AA402" s="67"/>
      <c r="AB402" s="67"/>
      <c r="AC402" s="67"/>
    </row>
    <row r="403" spans="1:68" ht="14.25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643</v>
      </c>
      <c r="B404" s="63" t="s">
        <v>644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12</v>
      </c>
      <c r="Y404" s="55">
        <f>IFERROR(IF(X404="",0,CEILING((X404/$H404),1)*$H404),"")</f>
        <v>12</v>
      </c>
      <c r="Z404" s="41">
        <f>IFERROR(IF(Y404=0,"",ROUNDUP(Y404/H404,0)*0.00902),"")</f>
        <v>4.5100000000000001E-2</v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13.23</v>
      </c>
      <c r="BN404" s="78">
        <f>IFERROR(Y404*I404/H404,"0")</f>
        <v>13.23</v>
      </c>
      <c r="BO404" s="78">
        <f>IFERROR(1/J404*(X404/H404),"0")</f>
        <v>3.787878787878788E-2</v>
      </c>
      <c r="BP404" s="78">
        <f>IFERROR(1/J404*(Y404/H404),"0")</f>
        <v>3.787878787878788E-2</v>
      </c>
    </row>
    <row r="405" spans="1:68" ht="27" customHeight="1" x14ac:dyDescent="0.25">
      <c r="A405" s="63" t="s">
        <v>646</v>
      </c>
      <c r="B405" s="63" t="s">
        <v>647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5</v>
      </c>
      <c r="Y406" s="43">
        <f>IFERROR(Y404/H404,"0")+IFERROR(Y405/H405,"0")</f>
        <v>5</v>
      </c>
      <c r="Z406" s="43">
        <f>IFERROR(IF(Z404="",0,Z404),"0")+IFERROR(IF(Z405="",0,Z405),"0")</f>
        <v>4.5100000000000001E-2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12</v>
      </c>
      <c r="Y407" s="43">
        <f>IFERROR(SUM(Y404:Y405),"0")</f>
        <v>12</v>
      </c>
      <c r="Z407" s="42"/>
      <c r="AA407" s="67"/>
      <c r="AB407" s="67"/>
      <c r="AC407" s="67"/>
    </row>
    <row r="408" spans="1:68" ht="16.5" customHeight="1" x14ac:dyDescent="0.25">
      <c r="A408" s="637" t="s">
        <v>649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6.3</v>
      </c>
      <c r="Y410" s="55">
        <f>IFERROR(IF(X410="",0,CEILING((X410/$H410),1)*$H410),"")</f>
        <v>6.3000000000000007</v>
      </c>
      <c r="Z410" s="41">
        <f>IFERROR(IF(Y410=0,"",ROUNDUP(Y410/H410,0)*0.00651),"")</f>
        <v>1.9529999999999999E-2</v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6.9299999999999988</v>
      </c>
      <c r="BN410" s="78">
        <f>IFERROR(Y410*I410/H410,"0")</f>
        <v>6.9300000000000006</v>
      </c>
      <c r="BO410" s="78">
        <f>IFERROR(1/J410*(X410/H410),"0")</f>
        <v>1.6483516483516484E-2</v>
      </c>
      <c r="BP410" s="78">
        <f>IFERROR(1/J410*(Y410/H410),"0")</f>
        <v>1.6483516483516484E-2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3</v>
      </c>
      <c r="Y411" s="43">
        <f>IFERROR(Y410/H410,"0")</f>
        <v>3</v>
      </c>
      <c r="Z411" s="43">
        <f>IFERROR(IF(Z410="",0,Z410),"0")</f>
        <v>1.9529999999999999E-2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6.3</v>
      </c>
      <c r="Y412" s="43">
        <f>IFERROR(SUM(Y410:Y410),"0")</f>
        <v>6.3000000000000007</v>
      </c>
      <c r="Z412" s="42"/>
      <c r="AA412" s="67"/>
      <c r="AB412" s="67"/>
      <c r="AC412" s="67"/>
    </row>
    <row r="413" spans="1:68" ht="14.25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653</v>
      </c>
      <c r="B414" s="63" t="s">
        <v>654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37.799999999999997</v>
      </c>
      <c r="Y414" s="55">
        <f>IFERROR(IF(X414="",0,CEILING((X414/$H414),1)*$H414),"")</f>
        <v>37.800000000000004</v>
      </c>
      <c r="Z414" s="41">
        <f>IFERROR(IF(Y414=0,"",ROUNDUP(Y414/H414,0)*0.00902),"")</f>
        <v>6.3140000000000002E-2</v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39.269999999999996</v>
      </c>
      <c r="BN414" s="78">
        <f>IFERROR(Y414*I414/H414,"0")</f>
        <v>39.270000000000003</v>
      </c>
      <c r="BO414" s="78">
        <f>IFERROR(1/J414*(X414/H414),"0")</f>
        <v>5.3030303030303025E-2</v>
      </c>
      <c r="BP414" s="78">
        <f>IFERROR(1/J414*(Y414/H414),"0")</f>
        <v>5.3030303030303032E-2</v>
      </c>
    </row>
    <row r="415" spans="1:68" ht="27" customHeight="1" x14ac:dyDescent="0.25">
      <c r="A415" s="63" t="s">
        <v>656</v>
      </c>
      <c r="B415" s="63" t="s">
        <v>657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8.4</v>
      </c>
      <c r="Y415" s="55">
        <f>IFERROR(IF(X415="",0,CEILING((X415/$H415),1)*$H415),"")</f>
        <v>8.4</v>
      </c>
      <c r="Z415" s="41">
        <f>IFERROR(IF(Y415=0,"",ROUNDUP(Y415/H415,0)*0.00502),"")</f>
        <v>2.0080000000000001E-2</v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8.92</v>
      </c>
      <c r="BN415" s="78">
        <f>IFERROR(Y415*I415/H415,"0")</f>
        <v>8.92</v>
      </c>
      <c r="BO415" s="78">
        <f>IFERROR(1/J415*(X415/H415),"0")</f>
        <v>1.7094017094017096E-2</v>
      </c>
      <c r="BP415" s="78">
        <f>IFERROR(1/J415*(Y415/H415),"0")</f>
        <v>1.7094017094017096E-2</v>
      </c>
    </row>
    <row r="416" spans="1:68" ht="27" customHeight="1" x14ac:dyDescent="0.25">
      <c r="A416" s="63" t="s">
        <v>659</v>
      </c>
      <c r="B416" s="63" t="s">
        <v>660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662</v>
      </c>
      <c r="B417" s="63" t="s">
        <v>663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8.4</v>
      </c>
      <c r="Y417" s="55">
        <f>IFERROR(IF(X417="",0,CEILING((X417/$H417),1)*$H417),"")</f>
        <v>8.4</v>
      </c>
      <c r="Z417" s="41">
        <f>IFERROR(IF(Y417=0,"",ROUNDUP(Y417/H417,0)*0.00502),"")</f>
        <v>2.0080000000000001E-2</v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8.92</v>
      </c>
      <c r="BN417" s="78">
        <f>IFERROR(Y417*I417/H417,"0")</f>
        <v>8.92</v>
      </c>
      <c r="BO417" s="78">
        <f>IFERROR(1/J417*(X417/H417),"0")</f>
        <v>1.7094017094017096E-2</v>
      </c>
      <c r="BP417" s="78">
        <f>IFERROR(1/J417*(Y417/H417),"0")</f>
        <v>1.7094017094017096E-2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15</v>
      </c>
      <c r="Y418" s="43">
        <f>IFERROR(Y414/H414,"0")+IFERROR(Y415/H415,"0")+IFERROR(Y416/H416,"0")+IFERROR(Y417/H417,"0")</f>
        <v>15</v>
      </c>
      <c r="Z418" s="43">
        <f>IFERROR(IF(Z414="",0,Z414),"0")+IFERROR(IF(Z415="",0,Z415),"0")+IFERROR(IF(Z416="",0,Z416),"0")+IFERROR(IF(Z417="",0,Z417),"0")</f>
        <v>0.1033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54.599999999999994</v>
      </c>
      <c r="Y419" s="43">
        <f>IFERROR(SUM(Y414:Y417),"0")</f>
        <v>54.6</v>
      </c>
      <c r="Z419" s="42"/>
      <c r="AA419" s="67"/>
      <c r="AB419" s="67"/>
      <c r="AC419" s="67"/>
    </row>
    <row r="420" spans="1:68" ht="16.5" customHeight="1" x14ac:dyDescent="0.25">
      <c r="A420" s="637" t="s">
        <v>664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665</v>
      </c>
      <c r="B422" s="63" t="s">
        <v>666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668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669</v>
      </c>
      <c r="B427" s="63" t="s">
        <v>670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672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672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673</v>
      </c>
      <c r="B433" s="63" t="s">
        <v>674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10.56</v>
      </c>
      <c r="Y433" s="55">
        <f t="shared" ref="Y433:Y446" si="58">IFERROR(IF(X433="",0,CEILING((X433/$H433),1)*$H433),"")</f>
        <v>10.56</v>
      </c>
      <c r="Z433" s="41">
        <f t="shared" ref="Z433:Z439" si="59">IFERROR(IF(Y433=0,"",ROUNDUP(Y433/H433,0)*0.01196),"")</f>
        <v>2.392E-2</v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11.28</v>
      </c>
      <c r="BN433" s="78">
        <f t="shared" ref="BN433:BN446" si="61">IFERROR(Y433*I433/H433,"0")</f>
        <v>11.28</v>
      </c>
      <c r="BO433" s="78">
        <f t="shared" ref="BO433:BO446" si="62">IFERROR(1/J433*(X433/H433),"0")</f>
        <v>1.9230769230769232E-2</v>
      </c>
      <c r="BP433" s="78">
        <f t="shared" ref="BP433:BP446" si="63">IFERROR(1/J433*(Y433/H433),"0")</f>
        <v>1.9230769230769232E-2</v>
      </c>
    </row>
    <row r="434" spans="1:68" ht="27" customHeight="1" x14ac:dyDescent="0.25">
      <c r="A434" s="63" t="s">
        <v>676</v>
      </c>
      <c r="B434" s="63" t="s">
        <v>677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684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686</v>
      </c>
      <c r="B437" s="63" t="s">
        <v>687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/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10.56</v>
      </c>
      <c r="Y438" s="55">
        <f t="shared" si="58"/>
        <v>10.56</v>
      </c>
      <c r="Z438" s="41">
        <f t="shared" si="59"/>
        <v>2.392E-2</v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11.28</v>
      </c>
      <c r="BN438" s="78">
        <f t="shared" si="61"/>
        <v>11.28</v>
      </c>
      <c r="BO438" s="78">
        <f t="shared" si="62"/>
        <v>1.9230769230769232E-2</v>
      </c>
      <c r="BP438" s="78">
        <f t="shared" si="63"/>
        <v>1.9230769230769232E-2</v>
      </c>
    </row>
    <row r="439" spans="1:68" ht="16.5" customHeight="1" x14ac:dyDescent="0.25">
      <c r="A439" s="63" t="s">
        <v>692</v>
      </c>
      <c r="B439" s="63" t="s">
        <v>693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10.56</v>
      </c>
      <c r="Y439" s="55">
        <f t="shared" si="58"/>
        <v>10.56</v>
      </c>
      <c r="Z439" s="41">
        <f t="shared" si="59"/>
        <v>2.392E-2</v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11.28</v>
      </c>
      <c r="BN439" s="78">
        <f t="shared" si="61"/>
        <v>11.28</v>
      </c>
      <c r="BO439" s="78">
        <f t="shared" si="62"/>
        <v>1.9230769230769232E-2</v>
      </c>
      <c r="BP439" s="78">
        <f t="shared" si="63"/>
        <v>1.9230769230769232E-2</v>
      </c>
    </row>
    <row r="440" spans="1:68" ht="27" customHeight="1" x14ac:dyDescent="0.25">
      <c r="A440" s="63" t="s">
        <v>695</v>
      </c>
      <c r="B440" s="63" t="s">
        <v>696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4.8</v>
      </c>
      <c r="Y440" s="55">
        <f t="shared" si="58"/>
        <v>4.8</v>
      </c>
      <c r="Z440" s="41">
        <f>IFERROR(IF(Y440=0,"",ROUNDUP(Y440/H440,0)*0.00651),"")</f>
        <v>1.302E-2</v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5.16</v>
      </c>
      <c r="BN440" s="78">
        <f t="shared" si="61"/>
        <v>5.16</v>
      </c>
      <c r="BO440" s="78">
        <f t="shared" si="62"/>
        <v>1.098901098901099E-2</v>
      </c>
      <c r="BP440" s="78">
        <f t="shared" si="63"/>
        <v>1.098901098901099E-2</v>
      </c>
    </row>
    <row r="441" spans="1:68" ht="27" customHeight="1" x14ac:dyDescent="0.25">
      <c r="A441" s="63" t="s">
        <v>697</v>
      </c>
      <c r="B441" s="63" t="s">
        <v>698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701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702</v>
      </c>
      <c r="B443" s="63" t="s">
        <v>703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704</v>
      </c>
      <c r="B444" s="63" t="s">
        <v>705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4.8</v>
      </c>
      <c r="Y444" s="55">
        <f t="shared" si="58"/>
        <v>4.8</v>
      </c>
      <c r="Z444" s="41">
        <f>IFERROR(IF(Y444=0,"",ROUNDUP(Y444/H444,0)*0.00651),"")</f>
        <v>1.302E-2</v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5.16</v>
      </c>
      <c r="BN444" s="78">
        <f t="shared" si="61"/>
        <v>5.16</v>
      </c>
      <c r="BO444" s="78">
        <f t="shared" si="62"/>
        <v>1.098901098901099E-2</v>
      </c>
      <c r="BP444" s="78">
        <f t="shared" si="63"/>
        <v>1.098901098901099E-2</v>
      </c>
    </row>
    <row r="445" spans="1:68" ht="27" customHeight="1" x14ac:dyDescent="0.25">
      <c r="A445" s="63" t="s">
        <v>706</v>
      </c>
      <c r="B445" s="63" t="s">
        <v>707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708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9.7800000000000012E-2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41.279999999999994</v>
      </c>
      <c r="Y448" s="43">
        <f>IFERROR(SUM(Y433:Y446),"0")</f>
        <v>41.279999999999994</v>
      </c>
      <c r="Z448" s="42"/>
      <c r="AA448" s="67"/>
      <c r="AB448" s="67"/>
      <c r="AC448" s="67"/>
    </row>
    <row r="449" spans="1:68" ht="14.25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709</v>
      </c>
      <c r="B450" s="63" t="s">
        <v>710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10.56</v>
      </c>
      <c r="Y450" s="55">
        <f>IFERROR(IF(X450="",0,CEILING((X450/$H450),1)*$H450),"")</f>
        <v>10.56</v>
      </c>
      <c r="Z450" s="41">
        <f>IFERROR(IF(Y450=0,"",ROUNDUP(Y450/H450,0)*0.01196),"")</f>
        <v>2.392E-2</v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11.28</v>
      </c>
      <c r="BN450" s="78">
        <f>IFERROR(Y450*I450/H450,"0")</f>
        <v>11.28</v>
      </c>
      <c r="BO450" s="78">
        <f>IFERROR(1/J450*(X450/H450),"0")</f>
        <v>1.9230769230769232E-2</v>
      </c>
      <c r="BP450" s="78">
        <f>IFERROR(1/J450*(Y450/H450),"0")</f>
        <v>1.9230769230769232E-2</v>
      </c>
    </row>
    <row r="451" spans="1:68" ht="16.5" customHeight="1" x14ac:dyDescent="0.25">
      <c r="A451" s="63" t="s">
        <v>712</v>
      </c>
      <c r="B451" s="63" t="s">
        <v>713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4.8</v>
      </c>
      <c r="Y451" s="55">
        <f>IFERROR(IF(X451="",0,CEILING((X451/$H451),1)*$H451),"")</f>
        <v>4.8</v>
      </c>
      <c r="Z451" s="41">
        <f>IFERROR(IF(Y451=0,"",ROUNDUP(Y451/H451,0)*0.00651),"")</f>
        <v>1.302E-2</v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5.16</v>
      </c>
      <c r="BN451" s="78">
        <f>IFERROR(Y451*I451/H451,"0")</f>
        <v>5.16</v>
      </c>
      <c r="BO451" s="78">
        <f>IFERROR(1/J451*(X451/H451),"0")</f>
        <v>1.098901098901099E-2</v>
      </c>
      <c r="BP451" s="78">
        <f>IFERROR(1/J451*(Y451/H451),"0")</f>
        <v>1.098901098901099E-2</v>
      </c>
    </row>
    <row r="452" spans="1:68" ht="16.5" customHeight="1" x14ac:dyDescent="0.25">
      <c r="A452" s="63" t="s">
        <v>714</v>
      </c>
      <c r="B452" s="63" t="s">
        <v>715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4</v>
      </c>
      <c r="Y453" s="43">
        <f>IFERROR(Y450/H450,"0")+IFERROR(Y451/H451,"0")+IFERROR(Y452/H452,"0")</f>
        <v>4</v>
      </c>
      <c r="Z453" s="43">
        <f>IFERROR(IF(Z450="",0,Z450),"0")+IFERROR(IF(Z451="",0,Z451),"0")+IFERROR(IF(Z452="",0,Z452),"0")</f>
        <v>3.6940000000000001E-2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15.36</v>
      </c>
      <c r="Y454" s="43">
        <f>IFERROR(SUM(Y450:Y452),"0")</f>
        <v>15.36</v>
      </c>
      <c r="Z454" s="42"/>
      <c r="AA454" s="67"/>
      <c r="AB454" s="67"/>
      <c r="AC454" s="67"/>
    </row>
    <row r="455" spans="1:68" ht="14.25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716</v>
      </c>
      <c r="B456" s="63" t="s">
        <v>717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10.56</v>
      </c>
      <c r="Y456" s="55">
        <f t="shared" ref="Y456:Y462" si="64">IFERROR(IF(X456="",0,CEILING((X456/$H456),1)*$H456),"")</f>
        <v>10.56</v>
      </c>
      <c r="Z456" s="41">
        <f>IFERROR(IF(Y456=0,"",ROUNDUP(Y456/H456,0)*0.01196),"")</f>
        <v>2.392E-2</v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11.28</v>
      </c>
      <c r="BN456" s="78">
        <f t="shared" ref="BN456:BN462" si="66">IFERROR(Y456*I456/H456,"0")</f>
        <v>11.28</v>
      </c>
      <c r="BO456" s="78">
        <f t="shared" ref="BO456:BO462" si="67">IFERROR(1/J456*(X456/H456),"0")</f>
        <v>1.9230769230769232E-2</v>
      </c>
      <c r="BP456" s="78">
        <f t="shared" ref="BP456:BP462" si="68">IFERROR(1/J456*(Y456/H456),"0")</f>
        <v>1.9230769230769232E-2</v>
      </c>
    </row>
    <row r="457" spans="1:68" ht="27" customHeight="1" x14ac:dyDescent="0.25">
      <c r="A457" s="63" t="s">
        <v>719</v>
      </c>
      <c r="B457" s="63" t="s">
        <v>720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10.56</v>
      </c>
      <c r="Y457" s="55">
        <f t="shared" si="64"/>
        <v>10.56</v>
      </c>
      <c r="Z457" s="41">
        <f>IFERROR(IF(Y457=0,"",ROUNDUP(Y457/H457,0)*0.01196),"")</f>
        <v>2.392E-2</v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11.28</v>
      </c>
      <c r="BN457" s="78">
        <f t="shared" si="66"/>
        <v>11.28</v>
      </c>
      <c r="BO457" s="78">
        <f t="shared" si="67"/>
        <v>1.9230769230769232E-2</v>
      </c>
      <c r="BP457" s="78">
        <f t="shared" si="68"/>
        <v>1.9230769230769232E-2</v>
      </c>
    </row>
    <row r="458" spans="1:68" ht="27" customHeight="1" x14ac:dyDescent="0.25">
      <c r="A458" s="63" t="s">
        <v>722</v>
      </c>
      <c r="B458" s="63" t="s">
        <v>723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10.56</v>
      </c>
      <c r="Y458" s="55">
        <f t="shared" si="64"/>
        <v>10.56</v>
      </c>
      <c r="Z458" s="41">
        <f>IFERROR(IF(Y458=0,"",ROUNDUP(Y458/H458,0)*0.01196),"")</f>
        <v>2.392E-2</v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11.28</v>
      </c>
      <c r="BN458" s="78">
        <f t="shared" si="66"/>
        <v>11.28</v>
      </c>
      <c r="BO458" s="78">
        <f t="shared" si="67"/>
        <v>1.9230769230769232E-2</v>
      </c>
      <c r="BP458" s="78">
        <f t="shared" si="68"/>
        <v>1.9230769230769232E-2</v>
      </c>
    </row>
    <row r="459" spans="1:68" ht="27" customHeight="1" x14ac:dyDescent="0.25">
      <c r="A459" s="63" t="s">
        <v>725</v>
      </c>
      <c r="B459" s="63" t="s">
        <v>726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727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728</v>
      </c>
      <c r="B461" s="63" t="s">
        <v>729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730</v>
      </c>
      <c r="B462" s="63" t="s">
        <v>731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6</v>
      </c>
      <c r="Y463" s="43">
        <f>IFERROR(Y456/H456,"0")+IFERROR(Y457/H457,"0")+IFERROR(Y458/H458,"0")+IFERROR(Y459/H459,"0")+IFERROR(Y460/H460,"0")+IFERROR(Y461/H461,"0")+IFERROR(Y462/H462,"0")</f>
        <v>6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7.1760000000000004E-2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31.68</v>
      </c>
      <c r="Y464" s="43">
        <f>IFERROR(SUM(Y456:Y462),"0")</f>
        <v>31.68</v>
      </c>
      <c r="Z464" s="42"/>
      <c r="AA464" s="67"/>
      <c r="AB464" s="67"/>
      <c r="AC464" s="67"/>
    </row>
    <row r="465" spans="1:68" ht="14.25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732</v>
      </c>
      <c r="B466" s="63" t="s">
        <v>733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7.8</v>
      </c>
      <c r="Y466" s="55">
        <f>IFERROR(IF(X466="",0,CEILING((X466/$H466),1)*$H466),"")</f>
        <v>7.8</v>
      </c>
      <c r="Z466" s="41">
        <f>IFERROR(IF(Y466=0,"",ROUNDUP(Y466/H466,0)*0.01898),"")</f>
        <v>1.898E-2</v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8.3010000000000002</v>
      </c>
      <c r="BN466" s="78">
        <f>IFERROR(Y466*I466/H466,"0")</f>
        <v>8.3010000000000002</v>
      </c>
      <c r="BO466" s="78">
        <f>IFERROR(1/J466*(X466/H466),"0")</f>
        <v>1.5625E-2</v>
      </c>
      <c r="BP466" s="78">
        <f>IFERROR(1/J466*(Y466/H466),"0")</f>
        <v>1.5625E-2</v>
      </c>
    </row>
    <row r="467" spans="1:68" ht="16.5" customHeight="1" x14ac:dyDescent="0.25">
      <c r="A467" s="63" t="s">
        <v>735</v>
      </c>
      <c r="B467" s="63" t="s">
        <v>736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7.8</v>
      </c>
      <c r="Y467" s="55">
        <f>IFERROR(IF(X467="",0,CEILING((X467/$H467),1)*$H467),"")</f>
        <v>7.8</v>
      </c>
      <c r="Z467" s="41">
        <f>IFERROR(IF(Y467=0,"",ROUNDUP(Y467/H467,0)*0.01898),"")</f>
        <v>1.898E-2</v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8.3010000000000002</v>
      </c>
      <c r="BN467" s="78">
        <f>IFERROR(Y467*I467/H467,"0")</f>
        <v>8.3010000000000002</v>
      </c>
      <c r="BO467" s="78">
        <f>IFERROR(1/J467*(X467/H467),"0")</f>
        <v>1.5625E-2</v>
      </c>
      <c r="BP467" s="78">
        <f>IFERROR(1/J467*(Y467/H467),"0")</f>
        <v>1.5625E-2</v>
      </c>
    </row>
    <row r="468" spans="1:68" ht="27" customHeight="1" x14ac:dyDescent="0.25">
      <c r="A468" s="63" t="s">
        <v>738</v>
      </c>
      <c r="B468" s="63" t="s">
        <v>739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1.8</v>
      </c>
      <c r="Y468" s="55">
        <f>IFERROR(IF(X468="",0,CEILING((X468/$H468),1)*$H468),"")</f>
        <v>1.8</v>
      </c>
      <c r="Z468" s="41">
        <f>IFERROR(IF(Y468=0,"",ROUNDUP(Y468/H468,0)*0.00651),"")</f>
        <v>6.5100000000000002E-3</v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2.0459999999999998</v>
      </c>
      <c r="BN468" s="78">
        <f>IFERROR(Y468*I468/H468,"0")</f>
        <v>2.0459999999999998</v>
      </c>
      <c r="BO468" s="78">
        <f>IFERROR(1/J468*(X468/H468),"0")</f>
        <v>5.4945054945054949E-3</v>
      </c>
      <c r="BP468" s="78">
        <f>IFERROR(1/J468*(Y468/H468),"0")</f>
        <v>5.4945054945054949E-3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3</v>
      </c>
      <c r="Y469" s="43">
        <f>IFERROR(Y466/H466,"0")+IFERROR(Y467/H467,"0")+IFERROR(Y468/H468,"0")</f>
        <v>3</v>
      </c>
      <c r="Z469" s="43">
        <f>IFERROR(IF(Z466="",0,Z466),"0")+IFERROR(IF(Z467="",0,Z467),"0")+IFERROR(IF(Z468="",0,Z468),"0")</f>
        <v>4.4470000000000003E-2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17.399999999999999</v>
      </c>
      <c r="Y470" s="43">
        <f>IFERROR(SUM(Y466:Y468),"0")</f>
        <v>17.399999999999999</v>
      </c>
      <c r="Z470" s="42"/>
      <c r="AA470" s="67"/>
      <c r="AB470" s="67"/>
      <c r="AC470" s="67"/>
    </row>
    <row r="471" spans="1:68" ht="27.75" customHeight="1" x14ac:dyDescent="0.2">
      <c r="A471" s="636" t="s">
        <v>741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741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742</v>
      </c>
      <c r="B474" s="63" t="s">
        <v>743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744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748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752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754</v>
      </c>
      <c r="B477" s="63" t="s">
        <v>755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29.4</v>
      </c>
      <c r="Y487" s="55">
        <f>IFERROR(IF(X487="",0,CEILING((X487/$H487),1)*$H487),"")</f>
        <v>29.400000000000002</v>
      </c>
      <c r="Z487" s="41">
        <f>IFERROR(IF(Y487=0,"",ROUNDUP(Y487/H487,0)*0.00902),"")</f>
        <v>6.3140000000000002E-2</v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31.289999999999992</v>
      </c>
      <c r="BN487" s="78">
        <f>IFERROR(Y487*I487/H487,"0")</f>
        <v>31.29</v>
      </c>
      <c r="BO487" s="78">
        <f>IFERROR(1/J487*(X487/H487),"0")</f>
        <v>5.3030303030303025E-2</v>
      </c>
      <c r="BP487" s="78">
        <f>IFERROR(1/J487*(Y487/H487),"0")</f>
        <v>5.3030303030303032E-2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29.4</v>
      </c>
      <c r="Y488" s="55">
        <f>IFERROR(IF(X488="",0,CEILING((X488/$H488),1)*$H488),"")</f>
        <v>29.400000000000002</v>
      </c>
      <c r="Z488" s="41">
        <f>IFERROR(IF(Y488=0,"",ROUNDUP(Y488/H488,0)*0.00902),"")</f>
        <v>6.3140000000000002E-2</v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31.289999999999992</v>
      </c>
      <c r="BN488" s="78">
        <f>IFERROR(Y488*I488/H488,"0")</f>
        <v>31.29</v>
      </c>
      <c r="BO488" s="78">
        <f>IFERROR(1/J488*(X488/H488),"0")</f>
        <v>5.3030303030303025E-2</v>
      </c>
      <c r="BP488" s="78">
        <f>IFERROR(1/J488*(Y488/H488),"0")</f>
        <v>5.3030303030303032E-2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13.999999999999998</v>
      </c>
      <c r="Y489" s="43">
        <f>IFERROR(Y487/H487,"0")+IFERROR(Y488/H488,"0")</f>
        <v>14</v>
      </c>
      <c r="Z489" s="43">
        <f>IFERROR(IF(Z487="",0,Z487),"0")+IFERROR(IF(Z488="",0,Z488),"0")</f>
        <v>0.12628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58.8</v>
      </c>
      <c r="Y490" s="43">
        <f>IFERROR(SUM(Y487:Y488),"0")</f>
        <v>58.800000000000004</v>
      </c>
      <c r="Z490" s="42"/>
      <c r="AA490" s="67"/>
      <c r="AB490" s="67"/>
      <c r="AC490" s="67"/>
    </row>
    <row r="491" spans="1:68" ht="14.25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36</v>
      </c>
      <c r="Y492" s="55">
        <f>IFERROR(IF(X492="",0,CEILING((X492/$H492),1)*$H492),"")</f>
        <v>36</v>
      </c>
      <c r="Z492" s="41">
        <f>IFERROR(IF(Y492=0,"",ROUNDUP(Y492/H492,0)*0.01898),"")</f>
        <v>7.5920000000000001E-2</v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38.076000000000001</v>
      </c>
      <c r="BN492" s="78">
        <f>IFERROR(Y492*I492/H492,"0")</f>
        <v>38.076000000000001</v>
      </c>
      <c r="BO492" s="78">
        <f>IFERROR(1/J492*(X492/H492),"0")</f>
        <v>6.25E-2</v>
      </c>
      <c r="BP492" s="78">
        <f>IFERROR(1/J492*(Y492/H492),"0")</f>
        <v>6.25E-2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4</v>
      </c>
      <c r="Y494" s="43">
        <f>IFERROR(Y492/H492,"0")+IFERROR(Y493/H493,"0")</f>
        <v>4</v>
      </c>
      <c r="Z494" s="43">
        <f>IFERROR(IF(Z492="",0,Z492),"0")+IFERROR(IF(Z493="",0,Z493),"0")</f>
        <v>7.5920000000000001E-2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36</v>
      </c>
      <c r="Y495" s="43">
        <f>IFERROR(SUM(Y492:Y493),"0")</f>
        <v>36</v>
      </c>
      <c r="Z495" s="42"/>
      <c r="AA495" s="67"/>
      <c r="AB495" s="67"/>
      <c r="AC495" s="67"/>
    </row>
    <row r="496" spans="1:68" ht="14.25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18</v>
      </c>
      <c r="Y497" s="55">
        <f>IFERROR(IF(X497="",0,CEILING((X497/$H497),1)*$H497),"")</f>
        <v>18</v>
      </c>
      <c r="Z497" s="41">
        <f>IFERROR(IF(Y497=0,"",ROUNDUP(Y497/H497,0)*0.01898),"")</f>
        <v>3.7960000000000001E-2</v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18.87</v>
      </c>
      <c r="BN497" s="78">
        <f>IFERROR(Y497*I497/H497,"0")</f>
        <v>18.87</v>
      </c>
      <c r="BO497" s="78">
        <f>IFERROR(1/J497*(X497/H497),"0")</f>
        <v>3.125E-2</v>
      </c>
      <c r="BP497" s="78">
        <f>IFERROR(1/J497*(Y497/H497),"0")</f>
        <v>3.125E-2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2</v>
      </c>
      <c r="Y499" s="43">
        <f>IFERROR(Y497/H497,"0")+IFERROR(Y498/H498,"0")</f>
        <v>2</v>
      </c>
      <c r="Z499" s="43">
        <f>IFERROR(IF(Z497="",0,Z497),"0")+IFERROR(IF(Z498="",0,Z498),"0")</f>
        <v>3.7960000000000001E-2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18</v>
      </c>
      <c r="Y500" s="43">
        <f>IFERROR(SUM(Y497:Y498),"0")</f>
        <v>18</v>
      </c>
      <c r="Z500" s="42"/>
      <c r="AA500" s="67"/>
      <c r="AB500" s="67"/>
      <c r="AC500" s="67"/>
    </row>
    <row r="501" spans="1:68" ht="16.5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5892.0800000000017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5892.0800000000017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6153.5789999999979</v>
      </c>
      <c r="Y507" s="43">
        <f>IFERROR(SUM(BN22:BN503),"0")</f>
        <v>6153.5789999999979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10</v>
      </c>
      <c r="Y508" s="44">
        <f>ROUNDUP(SUM(BP22:BP503),0)</f>
        <v>10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6403.5789999999979</v>
      </c>
      <c r="Y509" s="43">
        <f>GrossWeightTotalR+PalletQtyTotalR*25</f>
        <v>6403.5789999999979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763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763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10.644700000000002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561</v>
      </c>
      <c r="U513" s="894" t="s">
        <v>561</v>
      </c>
      <c r="V513" s="894" t="s">
        <v>616</v>
      </c>
      <c r="W513" s="894" t="s">
        <v>616</v>
      </c>
      <c r="X513" s="894" t="s">
        <v>616</v>
      </c>
      <c r="Y513" s="894" t="s">
        <v>616</v>
      </c>
      <c r="Z513" s="85" t="s">
        <v>672</v>
      </c>
      <c r="AA513" s="894" t="s">
        <v>741</v>
      </c>
      <c r="AB513" s="894" t="s">
        <v>741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414</v>
      </c>
      <c r="M514" s="894" t="s">
        <v>430</v>
      </c>
      <c r="N514" s="1"/>
      <c r="O514" s="894" t="s">
        <v>444</v>
      </c>
      <c r="P514" s="894" t="s">
        <v>454</v>
      </c>
      <c r="Q514" s="894" t="s">
        <v>461</v>
      </c>
      <c r="R514" s="894" t="s">
        <v>466</v>
      </c>
      <c r="S514" s="894" t="s">
        <v>551</v>
      </c>
      <c r="T514" s="894" t="s">
        <v>562</v>
      </c>
      <c r="U514" s="894" t="s">
        <v>596</v>
      </c>
      <c r="V514" s="894" t="s">
        <v>617</v>
      </c>
      <c r="W514" s="894" t="s">
        <v>649</v>
      </c>
      <c r="X514" s="894" t="s">
        <v>664</v>
      </c>
      <c r="Y514" s="894" t="s">
        <v>668</v>
      </c>
      <c r="Z514" s="894" t="s">
        <v>672</v>
      </c>
      <c r="AA514" s="894" t="s">
        <v>741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5.04</v>
      </c>
      <c r="C516" s="52">
        <f>IFERROR(Y41*1,"0")+IFERROR(Y42*1,"0")+IFERROR(Y43*1,"0")+IFERROR(Y47*1,"0")</f>
        <v>157.80000000000001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341.42000000000007</v>
      </c>
      <c r="E516" s="52">
        <f>IFERROR(Y89*1,"0")+IFERROR(Y90*1,"0")+IFERROR(Y91*1,"0")+IFERROR(Y95*1,"0")+IFERROR(Y96*1,"0")+IFERROR(Y97*1,"0")+IFERROR(Y98*1,"0")+IFERROR(Y99*1,"0")</f>
        <v>163.19999999999999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154.80000000000001</v>
      </c>
      <c r="G516" s="52">
        <f>IFERROR(Y130*1,"0")+IFERROR(Y131*1,"0")+IFERROR(Y135*1,"0")+IFERROR(Y136*1,"0")+IFERROR(Y140*1,"0")+IFERROR(Y141*1,"0")</f>
        <v>13.68</v>
      </c>
      <c r="H516" s="52">
        <f>IFERROR(Y146*1,"0")+IFERROR(Y150*1,"0")+IFERROR(Y151*1,"0")+IFERROR(Y152*1,"0")</f>
        <v>64.400000000000006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108.06000000000002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205.49999999999994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3.96</v>
      </c>
      <c r="L516" s="52">
        <f>IFERROR(Y251*1,"0")+IFERROR(Y252*1,"0")+IFERROR(Y253*1,"0")+IFERROR(Y254*1,"0")+IFERROR(Y255*1,"0")</f>
        <v>377.6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9.6</v>
      </c>
      <c r="P516" s="52">
        <f>IFERROR(Y275*1,"0")+IFERROR(Y279*1,"0")</f>
        <v>8.4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1407.86</v>
      </c>
      <c r="S516" s="52">
        <f>IFERROR(Y337*1,"0")+IFERROR(Y338*1,"0")+IFERROR(Y339*1,"0")</f>
        <v>109.79999999999998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2313</v>
      </c>
      <c r="U516" s="52">
        <f>IFERROR(Y370*1,"0")+IFERROR(Y371*1,"0")+IFERROR(Y372*1,"0")+IFERROR(Y376*1,"0")+IFERROR(Y380*1,"0")+IFERROR(Y381*1,"0")+IFERROR(Y385*1,"0")</f>
        <v>53.519999999999996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115.02</v>
      </c>
      <c r="W516" s="52">
        <f>IFERROR(Y410*1,"0")+IFERROR(Y414*1,"0")+IFERROR(Y415*1,"0")+IFERROR(Y416*1,"0")+IFERROR(Y417*1,"0")</f>
        <v>60.900000000000006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105.71999999999998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112.80000000000001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bb0b2827-4eb3-461f-8866-28597c48f473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2025-08-19T08:53:43Z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