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/>
  <c r="X504"/>
  <c r="BO503"/>
  <c r="BM503"/>
  <c r="Y503"/>
  <c r="X500"/>
  <c r="X499"/>
  <c r="BP498"/>
  <c r="BO498"/>
  <c r="BM498"/>
  <c r="Y498"/>
  <c r="BN498" s="1"/>
  <c r="BO497"/>
  <c r="BM497"/>
  <c r="Y497"/>
  <c r="X495"/>
  <c r="X494"/>
  <c r="BO493"/>
  <c r="BM493"/>
  <c r="Y493"/>
  <c r="Z493" s="1"/>
  <c r="BO492"/>
  <c r="BM492"/>
  <c r="Z492"/>
  <c r="Y492"/>
  <c r="BN492" s="1"/>
  <c r="X490"/>
  <c r="X489"/>
  <c r="BO488"/>
  <c r="BM488"/>
  <c r="Y488"/>
  <c r="Z488" s="1"/>
  <c r="BO487"/>
  <c r="BM487"/>
  <c r="Y487"/>
  <c r="BP487" s="1"/>
  <c r="X485"/>
  <c r="X484"/>
  <c r="BO483"/>
  <c r="BN483"/>
  <c r="BM483"/>
  <c r="Z483"/>
  <c r="Y483"/>
  <c r="BP483" s="1"/>
  <c r="BO482"/>
  <c r="BM482"/>
  <c r="Y482"/>
  <c r="BP482" s="1"/>
  <c r="BO481"/>
  <c r="BM481"/>
  <c r="Y481"/>
  <c r="X479"/>
  <c r="X478"/>
  <c r="BO477"/>
  <c r="BM477"/>
  <c r="Y477"/>
  <c r="BP477" s="1"/>
  <c r="P477"/>
  <c r="BO476"/>
  <c r="BM476"/>
  <c r="Z476"/>
  <c r="Y476"/>
  <c r="BP476" s="1"/>
  <c r="BO475"/>
  <c r="BM475"/>
  <c r="Y475"/>
  <c r="BO474"/>
  <c r="BM474"/>
  <c r="Y474"/>
  <c r="Y470"/>
  <c r="X470"/>
  <c r="Y469"/>
  <c r="X469"/>
  <c r="BP468"/>
  <c r="BO468"/>
  <c r="BN468"/>
  <c r="BM468"/>
  <c r="Z468"/>
  <c r="Y468"/>
  <c r="P468"/>
  <c r="BO467"/>
  <c r="BM467"/>
  <c r="Y467"/>
  <c r="BP467" s="1"/>
  <c r="P467"/>
  <c r="BO466"/>
  <c r="BN466"/>
  <c r="BM466"/>
  <c r="Z466"/>
  <c r="Y466"/>
  <c r="BP466" s="1"/>
  <c r="P466"/>
  <c r="X464"/>
  <c r="X463"/>
  <c r="BO462"/>
  <c r="BM462"/>
  <c r="Y462"/>
  <c r="BP462" s="1"/>
  <c r="P462"/>
  <c r="BO461"/>
  <c r="BM461"/>
  <c r="Y461"/>
  <c r="Z461" s="1"/>
  <c r="P461"/>
  <c r="BO460"/>
  <c r="BM460"/>
  <c r="Y460"/>
  <c r="Z460" s="1"/>
  <c r="P460"/>
  <c r="BO459"/>
  <c r="BM459"/>
  <c r="Z459"/>
  <c r="Y459"/>
  <c r="BP459" s="1"/>
  <c r="P459"/>
  <c r="BO458"/>
  <c r="BM458"/>
  <c r="Y458"/>
  <c r="P458"/>
  <c r="BO457"/>
  <c r="BM457"/>
  <c r="Y457"/>
  <c r="BP457" s="1"/>
  <c r="P457"/>
  <c r="BP456"/>
  <c r="BO456"/>
  <c r="BN456"/>
  <c r="BM456"/>
  <c r="Z456"/>
  <c r="Y456"/>
  <c r="P456"/>
  <c r="X454"/>
  <c r="X453"/>
  <c r="BO452"/>
  <c r="BM452"/>
  <c r="Y452"/>
  <c r="BP452" s="1"/>
  <c r="P452"/>
  <c r="BO451"/>
  <c r="BM451"/>
  <c r="Y451"/>
  <c r="P451"/>
  <c r="BO450"/>
  <c r="BM450"/>
  <c r="Y450"/>
  <c r="P450"/>
  <c r="X448"/>
  <c r="X447"/>
  <c r="BO446"/>
  <c r="BM446"/>
  <c r="Y446"/>
  <c r="BP446" s="1"/>
  <c r="P446"/>
  <c r="BP445"/>
  <c r="BO445"/>
  <c r="BM445"/>
  <c r="Y445"/>
  <c r="BN445" s="1"/>
  <c r="P445"/>
  <c r="BO444"/>
  <c r="BM444"/>
  <c r="Y444"/>
  <c r="BP444" s="1"/>
  <c r="P444"/>
  <c r="BO443"/>
  <c r="BM443"/>
  <c r="Y443"/>
  <c r="Z443" s="1"/>
  <c r="P443"/>
  <c r="BO442"/>
  <c r="BM442"/>
  <c r="Y442"/>
  <c r="BP442" s="1"/>
  <c r="BO441"/>
  <c r="BM441"/>
  <c r="Y441"/>
  <c r="P441"/>
  <c r="BO440"/>
  <c r="BM440"/>
  <c r="Y440"/>
  <c r="Z440" s="1"/>
  <c r="P440"/>
  <c r="BO439"/>
  <c r="BM439"/>
  <c r="Y439"/>
  <c r="BP439" s="1"/>
  <c r="P439"/>
  <c r="BO438"/>
  <c r="BM438"/>
  <c r="Y438"/>
  <c r="P438"/>
  <c r="BP437"/>
  <c r="BO437"/>
  <c r="BM437"/>
  <c r="Y437"/>
  <c r="BN437" s="1"/>
  <c r="P437"/>
  <c r="BO436"/>
  <c r="BM436"/>
  <c r="Y436"/>
  <c r="BO435"/>
  <c r="BM435"/>
  <c r="Y435"/>
  <c r="Z435" s="1"/>
  <c r="P435"/>
  <c r="BO434"/>
  <c r="BM434"/>
  <c r="Y434"/>
  <c r="BP434" s="1"/>
  <c r="P434"/>
  <c r="BO433"/>
  <c r="BM433"/>
  <c r="Y433"/>
  <c r="P433"/>
  <c r="X429"/>
  <c r="X428"/>
  <c r="BO427"/>
  <c r="BM427"/>
  <c r="Y427"/>
  <c r="P427"/>
  <c r="Y424"/>
  <c r="X424"/>
  <c r="X423"/>
  <c r="BO422"/>
  <c r="BM422"/>
  <c r="Y422"/>
  <c r="Z422" s="1"/>
  <c r="Z423" s="1"/>
  <c r="P422"/>
  <c r="X419"/>
  <c r="X418"/>
  <c r="BO417"/>
  <c r="BM417"/>
  <c r="Y417"/>
  <c r="Z417" s="1"/>
  <c r="P417"/>
  <c r="BO416"/>
  <c r="BM416"/>
  <c r="Y416"/>
  <c r="Z416" s="1"/>
  <c r="P416"/>
  <c r="BO415"/>
  <c r="BM415"/>
  <c r="Y415"/>
  <c r="P415"/>
  <c r="BP414"/>
  <c r="BO414"/>
  <c r="BN414"/>
  <c r="BM414"/>
  <c r="Z414"/>
  <c r="Y414"/>
  <c r="P414"/>
  <c r="X412"/>
  <c r="X411"/>
  <c r="BO410"/>
  <c r="BM410"/>
  <c r="Y410"/>
  <c r="Y412" s="1"/>
  <c r="P410"/>
  <c r="X407"/>
  <c r="X406"/>
  <c r="BP405"/>
  <c r="BO405"/>
  <c r="BM405"/>
  <c r="Y405"/>
  <c r="BN405" s="1"/>
  <c r="P405"/>
  <c r="BO404"/>
  <c r="BM404"/>
  <c r="Y404"/>
  <c r="P404"/>
  <c r="X402"/>
  <c r="X401"/>
  <c r="BO400"/>
  <c r="BM400"/>
  <c r="Y400"/>
  <c r="BP400" s="1"/>
  <c r="P400"/>
  <c r="BP399"/>
  <c r="BO399"/>
  <c r="BN399"/>
  <c r="BM399"/>
  <c r="Z399"/>
  <c r="Y399"/>
  <c r="P399"/>
  <c r="BO398"/>
  <c r="BM398"/>
  <c r="Y398"/>
  <c r="Z398" s="1"/>
  <c r="P398"/>
  <c r="BO397"/>
  <c r="BM397"/>
  <c r="Y397"/>
  <c r="BP397" s="1"/>
  <c r="P397"/>
  <c r="BO396"/>
  <c r="BM396"/>
  <c r="Y396"/>
  <c r="P396"/>
  <c r="BO395"/>
  <c r="BM395"/>
  <c r="Y395"/>
  <c r="P395"/>
  <c r="BO394"/>
  <c r="BM394"/>
  <c r="Z394"/>
  <c r="Y394"/>
  <c r="BP394" s="1"/>
  <c r="P394"/>
  <c r="BO393"/>
  <c r="BM393"/>
  <c r="Y393"/>
  <c r="P393"/>
  <c r="BO392"/>
  <c r="BM392"/>
  <c r="Z392"/>
  <c r="Y392"/>
  <c r="BP392" s="1"/>
  <c r="P392"/>
  <c r="BO391"/>
  <c r="BM391"/>
  <c r="Y391"/>
  <c r="P391"/>
  <c r="X387"/>
  <c r="X386"/>
  <c r="BO385"/>
  <c r="BM385"/>
  <c r="Y385"/>
  <c r="Y387" s="1"/>
  <c r="P385"/>
  <c r="X383"/>
  <c r="X382"/>
  <c r="BO381"/>
  <c r="BM381"/>
  <c r="Y381"/>
  <c r="Z381" s="1"/>
  <c r="P381"/>
  <c r="BO380"/>
  <c r="BM380"/>
  <c r="Z380"/>
  <c r="Y380"/>
  <c r="BP380" s="1"/>
  <c r="P380"/>
  <c r="X378"/>
  <c r="X377"/>
  <c r="BO376"/>
  <c r="BM376"/>
  <c r="Y376"/>
  <c r="P376"/>
  <c r="X374"/>
  <c r="X373"/>
  <c r="BO372"/>
  <c r="BM372"/>
  <c r="Z372"/>
  <c r="Y372"/>
  <c r="P372"/>
  <c r="BO371"/>
  <c r="BM371"/>
  <c r="Y371"/>
  <c r="P371"/>
  <c r="BO370"/>
  <c r="BM370"/>
  <c r="Z370"/>
  <c r="Y370"/>
  <c r="P370"/>
  <c r="X367"/>
  <c r="X366"/>
  <c r="BO365"/>
  <c r="BM365"/>
  <c r="Y365"/>
  <c r="BP365" s="1"/>
  <c r="P365"/>
  <c r="X363"/>
  <c r="X362"/>
  <c r="BO361"/>
  <c r="BM361"/>
  <c r="Y361"/>
  <c r="Z361" s="1"/>
  <c r="P361"/>
  <c r="BO360"/>
  <c r="BM360"/>
  <c r="Y360"/>
  <c r="BP360" s="1"/>
  <c r="P360"/>
  <c r="X358"/>
  <c r="X357"/>
  <c r="BO356"/>
  <c r="BM356"/>
  <c r="Y356"/>
  <c r="BN356" s="1"/>
  <c r="P356"/>
  <c r="BO355"/>
  <c r="BM355"/>
  <c r="Y355"/>
  <c r="P355"/>
  <c r="X353"/>
  <c r="X352"/>
  <c r="BO351"/>
  <c r="BM351"/>
  <c r="Y351"/>
  <c r="Z351" s="1"/>
  <c r="P351"/>
  <c r="BO350"/>
  <c r="BM350"/>
  <c r="Y350"/>
  <c r="BP350" s="1"/>
  <c r="P350"/>
  <c r="BO349"/>
  <c r="BM349"/>
  <c r="Y349"/>
  <c r="P349"/>
  <c r="BP348"/>
  <c r="BO348"/>
  <c r="BM348"/>
  <c r="Y348"/>
  <c r="BN348" s="1"/>
  <c r="P348"/>
  <c r="BO347"/>
  <c r="BM347"/>
  <c r="Y347"/>
  <c r="P347"/>
  <c r="BP346"/>
  <c r="BO346"/>
  <c r="BN346"/>
  <c r="BM346"/>
  <c r="Z346"/>
  <c r="Y346"/>
  <c r="P346"/>
  <c r="BO345"/>
  <c r="BM345"/>
  <c r="Y345"/>
  <c r="P345"/>
  <c r="X341"/>
  <c r="X340"/>
  <c r="BO339"/>
  <c r="BM339"/>
  <c r="Y339"/>
  <c r="Z339" s="1"/>
  <c r="P339"/>
  <c r="BO338"/>
  <c r="BM338"/>
  <c r="Y338"/>
  <c r="BP338" s="1"/>
  <c r="P338"/>
  <c r="BO337"/>
  <c r="BM337"/>
  <c r="Y337"/>
  <c r="P337"/>
  <c r="X334"/>
  <c r="X333"/>
  <c r="BO332"/>
  <c r="BM332"/>
  <c r="Z332"/>
  <c r="Y332"/>
  <c r="P332"/>
  <c r="BO331"/>
  <c r="BM331"/>
  <c r="Y331"/>
  <c r="P331"/>
  <c r="BO330"/>
  <c r="BM330"/>
  <c r="Y330"/>
  <c r="BP330" s="1"/>
  <c r="P330"/>
  <c r="X328"/>
  <c r="X327"/>
  <c r="BO326"/>
  <c r="BM326"/>
  <c r="Y326"/>
  <c r="Z326" s="1"/>
  <c r="P326"/>
  <c r="BO325"/>
  <c r="BM325"/>
  <c r="Y325"/>
  <c r="BP325" s="1"/>
  <c r="P325"/>
  <c r="BO324"/>
  <c r="BM324"/>
  <c r="Y324"/>
  <c r="Y328" s="1"/>
  <c r="BO323"/>
  <c r="BM323"/>
  <c r="Y323"/>
  <c r="Z323" s="1"/>
  <c r="X321"/>
  <c r="X320"/>
  <c r="BO319"/>
  <c r="BM319"/>
  <c r="Y319"/>
  <c r="BP319" s="1"/>
  <c r="P319"/>
  <c r="BO318"/>
  <c r="BM318"/>
  <c r="Y318"/>
  <c r="Z318" s="1"/>
  <c r="P318"/>
  <c r="BO317"/>
  <c r="BM317"/>
  <c r="Y317"/>
  <c r="P317"/>
  <c r="X315"/>
  <c r="X314"/>
  <c r="BO313"/>
  <c r="BM313"/>
  <c r="Y313"/>
  <c r="Z313" s="1"/>
  <c r="P313"/>
  <c r="BO312"/>
  <c r="BM312"/>
  <c r="Z312"/>
  <c r="Y312"/>
  <c r="BP312" s="1"/>
  <c r="P312"/>
  <c r="BO311"/>
  <c r="BM311"/>
  <c r="Y311"/>
  <c r="P311"/>
  <c r="BO310"/>
  <c r="BM310"/>
  <c r="Y310"/>
  <c r="BP310" s="1"/>
  <c r="P310"/>
  <c r="BO309"/>
  <c r="BM309"/>
  <c r="Y309"/>
  <c r="BP309" s="1"/>
  <c r="P309"/>
  <c r="X307"/>
  <c r="X306"/>
  <c r="BO305"/>
  <c r="BM305"/>
  <c r="Y305"/>
  <c r="BP305" s="1"/>
  <c r="P305"/>
  <c r="BO304"/>
  <c r="BM304"/>
  <c r="Y304"/>
  <c r="Z304" s="1"/>
  <c r="P304"/>
  <c r="BO303"/>
  <c r="BM303"/>
  <c r="Y303"/>
  <c r="Z303" s="1"/>
  <c r="P303"/>
  <c r="BO302"/>
  <c r="BM302"/>
  <c r="Z302"/>
  <c r="Y302"/>
  <c r="P302"/>
  <c r="BO301"/>
  <c r="BM301"/>
  <c r="Y301"/>
  <c r="P301"/>
  <c r="BO300"/>
  <c r="BM300"/>
  <c r="Y300"/>
  <c r="BP300" s="1"/>
  <c r="P300"/>
  <c r="BP299"/>
  <c r="BO299"/>
  <c r="BN299"/>
  <c r="BM299"/>
  <c r="Z299"/>
  <c r="Y299"/>
  <c r="P299"/>
  <c r="X297"/>
  <c r="X296"/>
  <c r="BO295"/>
  <c r="BM295"/>
  <c r="Y295"/>
  <c r="BP295" s="1"/>
  <c r="P295"/>
  <c r="BO294"/>
  <c r="BM294"/>
  <c r="Y294"/>
  <c r="Z294" s="1"/>
  <c r="P294"/>
  <c r="BO293"/>
  <c r="BM293"/>
  <c r="Y293"/>
  <c r="Z293" s="1"/>
  <c r="P293"/>
  <c r="BO292"/>
  <c r="BM292"/>
  <c r="Z292"/>
  <c r="Y292"/>
  <c r="P292"/>
  <c r="BO291"/>
  <c r="BM291"/>
  <c r="Y291"/>
  <c r="P291"/>
  <c r="BO290"/>
  <c r="BM290"/>
  <c r="Y290"/>
  <c r="BP290" s="1"/>
  <c r="P290"/>
  <c r="BP289"/>
  <c r="BO289"/>
  <c r="BN289"/>
  <c r="BM289"/>
  <c r="Z289"/>
  <c r="Y289"/>
  <c r="P289"/>
  <c r="X286"/>
  <c r="X285"/>
  <c r="BO284"/>
  <c r="BM284"/>
  <c r="Y284"/>
  <c r="P284"/>
  <c r="X281"/>
  <c r="X280"/>
  <c r="BO279"/>
  <c r="BM279"/>
  <c r="Y279"/>
  <c r="P279"/>
  <c r="Y277"/>
  <c r="X277"/>
  <c r="Y276"/>
  <c r="X276"/>
  <c r="BP275"/>
  <c r="BO275"/>
  <c r="BN275"/>
  <c r="BM275"/>
  <c r="Z275"/>
  <c r="Z276" s="1"/>
  <c r="Y275"/>
  <c r="P275"/>
  <c r="X272"/>
  <c r="X271"/>
  <c r="BO270"/>
  <c r="BM270"/>
  <c r="Y270"/>
  <c r="BP270" s="1"/>
  <c r="P270"/>
  <c r="BO269"/>
  <c r="BM269"/>
  <c r="Y269"/>
  <c r="P269"/>
  <c r="BO268"/>
  <c r="BM268"/>
  <c r="Y268"/>
  <c r="P268"/>
  <c r="X265"/>
  <c r="X264"/>
  <c r="BO263"/>
  <c r="BM263"/>
  <c r="Y263"/>
  <c r="BO262"/>
  <c r="BM262"/>
  <c r="Y262"/>
  <c r="Z262" s="1"/>
  <c r="P262"/>
  <c r="BO261"/>
  <c r="BM261"/>
  <c r="Y261"/>
  <c r="BO260"/>
  <c r="BM260"/>
  <c r="Y260"/>
  <c r="P260"/>
  <c r="X257"/>
  <c r="X256"/>
  <c r="BO255"/>
  <c r="BM255"/>
  <c r="Y255"/>
  <c r="P255"/>
  <c r="BO254"/>
  <c r="BM254"/>
  <c r="Y254"/>
  <c r="Z254" s="1"/>
  <c r="P254"/>
  <c r="BO253"/>
  <c r="BM253"/>
  <c r="Y253"/>
  <c r="BP253" s="1"/>
  <c r="P253"/>
  <c r="BO252"/>
  <c r="BM252"/>
  <c r="Z252"/>
  <c r="Y252"/>
  <c r="P252"/>
  <c r="BO251"/>
  <c r="BM251"/>
  <c r="Y251"/>
  <c r="P251"/>
  <c r="X248"/>
  <c r="X247"/>
  <c r="BO246"/>
  <c r="BM246"/>
  <c r="Y246"/>
  <c r="Z246" s="1"/>
  <c r="P246"/>
  <c r="BO245"/>
  <c r="BM245"/>
  <c r="Y245"/>
  <c r="Z245" s="1"/>
  <c r="P245"/>
  <c r="BO244"/>
  <c r="BM244"/>
  <c r="Y244"/>
  <c r="BP244" s="1"/>
  <c r="P244"/>
  <c r="BP243"/>
  <c r="BO243"/>
  <c r="BN243"/>
  <c r="BM243"/>
  <c r="Z243"/>
  <c r="Y243"/>
  <c r="BP242"/>
  <c r="BO242"/>
  <c r="BM242"/>
  <c r="Y242"/>
  <c r="BN242" s="1"/>
  <c r="P242"/>
  <c r="X240"/>
  <c r="X239"/>
  <c r="BO238"/>
  <c r="BM238"/>
  <c r="Y238"/>
  <c r="Y240" s="1"/>
  <c r="X236"/>
  <c r="X235"/>
  <c r="BO234"/>
  <c r="BM234"/>
  <c r="Y234"/>
  <c r="Y236" s="1"/>
  <c r="P234"/>
  <c r="X232"/>
  <c r="X231"/>
  <c r="BP230"/>
  <c r="BO230"/>
  <c r="BM230"/>
  <c r="Y230"/>
  <c r="BN230" s="1"/>
  <c r="P230"/>
  <c r="BO229"/>
  <c r="BM229"/>
  <c r="Y229"/>
  <c r="BP229" s="1"/>
  <c r="P229"/>
  <c r="BO228"/>
  <c r="BM228"/>
  <c r="Y228"/>
  <c r="Z228" s="1"/>
  <c r="P228"/>
  <c r="BO227"/>
  <c r="BM227"/>
  <c r="Y227"/>
  <c r="BP227" s="1"/>
  <c r="P227"/>
  <c r="BO226"/>
  <c r="BM226"/>
  <c r="Y226"/>
  <c r="Z226" s="1"/>
  <c r="P226"/>
  <c r="BO225"/>
  <c r="BM225"/>
  <c r="Y225"/>
  <c r="Z225" s="1"/>
  <c r="P225"/>
  <c r="BO224"/>
  <c r="BM224"/>
  <c r="Z224"/>
  <c r="Y224"/>
  <c r="BN224" s="1"/>
  <c r="P224"/>
  <c r="X221"/>
  <c r="X220"/>
  <c r="BO219"/>
  <c r="BM219"/>
  <c r="Y219"/>
  <c r="BN219" s="1"/>
  <c r="P219"/>
  <c r="BO218"/>
  <c r="BM218"/>
  <c r="Y218"/>
  <c r="BP218" s="1"/>
  <c r="P218"/>
  <c r="X216"/>
  <c r="X215"/>
  <c r="BO214"/>
  <c r="BM214"/>
  <c r="Y214"/>
  <c r="BN214" s="1"/>
  <c r="P214"/>
  <c r="BO213"/>
  <c r="BM213"/>
  <c r="Y213"/>
  <c r="Z213" s="1"/>
  <c r="P213"/>
  <c r="BP212"/>
  <c r="BO212"/>
  <c r="BN212"/>
  <c r="BM212"/>
  <c r="Z212"/>
  <c r="Y212"/>
  <c r="P212"/>
  <c r="BO211"/>
  <c r="BM211"/>
  <c r="Y211"/>
  <c r="Z211" s="1"/>
  <c r="P211"/>
  <c r="BO210"/>
  <c r="BM210"/>
  <c r="Y210"/>
  <c r="P210"/>
  <c r="BO209"/>
  <c r="BM209"/>
  <c r="Y209"/>
  <c r="BN209" s="1"/>
  <c r="P209"/>
  <c r="BO208"/>
  <c r="BM208"/>
  <c r="Y208"/>
  <c r="BP208" s="1"/>
  <c r="P208"/>
  <c r="BO207"/>
  <c r="BM207"/>
  <c r="Y207"/>
  <c r="Z207" s="1"/>
  <c r="P207"/>
  <c r="BO206"/>
  <c r="BM206"/>
  <c r="Y206"/>
  <c r="BP206" s="1"/>
  <c r="P206"/>
  <c r="X204"/>
  <c r="X203"/>
  <c r="BO202"/>
  <c r="BM202"/>
  <c r="Y202"/>
  <c r="BP202" s="1"/>
  <c r="P202"/>
  <c r="BO201"/>
  <c r="BM201"/>
  <c r="Y201"/>
  <c r="BP201" s="1"/>
  <c r="P201"/>
  <c r="BO200"/>
  <c r="BM200"/>
  <c r="Y200"/>
  <c r="P200"/>
  <c r="BP199"/>
  <c r="BO199"/>
  <c r="BM199"/>
  <c r="Y199"/>
  <c r="BN199" s="1"/>
  <c r="P199"/>
  <c r="BO198"/>
  <c r="BM198"/>
  <c r="Y198"/>
  <c r="P198"/>
  <c r="BO197"/>
  <c r="BM197"/>
  <c r="Y197"/>
  <c r="Z197" s="1"/>
  <c r="P197"/>
  <c r="BO196"/>
  <c r="BM196"/>
  <c r="Y196"/>
  <c r="BP196" s="1"/>
  <c r="P196"/>
  <c r="BO195"/>
  <c r="BM195"/>
  <c r="Y195"/>
  <c r="Z195" s="1"/>
  <c r="P195"/>
  <c r="Y193"/>
  <c r="X193"/>
  <c r="X192"/>
  <c r="BO191"/>
  <c r="BM191"/>
  <c r="Y191"/>
  <c r="BP191" s="1"/>
  <c r="P191"/>
  <c r="BO190"/>
  <c r="BM190"/>
  <c r="Y190"/>
  <c r="P190"/>
  <c r="X188"/>
  <c r="X187"/>
  <c r="BO186"/>
  <c r="BM186"/>
  <c r="Y186"/>
  <c r="Z186" s="1"/>
  <c r="P186"/>
  <c r="BO185"/>
  <c r="BM185"/>
  <c r="Y185"/>
  <c r="P185"/>
  <c r="X182"/>
  <c r="X181"/>
  <c r="BO180"/>
  <c r="BM180"/>
  <c r="Y180"/>
  <c r="Y182" s="1"/>
  <c r="P180"/>
  <c r="X178"/>
  <c r="X177"/>
  <c r="BP176"/>
  <c r="BO176"/>
  <c r="BM176"/>
  <c r="Y176"/>
  <c r="BN176" s="1"/>
  <c r="P176"/>
  <c r="BO175"/>
  <c r="BM175"/>
  <c r="Y175"/>
  <c r="BN175" s="1"/>
  <c r="P175"/>
  <c r="BO174"/>
  <c r="BM174"/>
  <c r="Y174"/>
  <c r="Z174" s="1"/>
  <c r="P174"/>
  <c r="X172"/>
  <c r="X171"/>
  <c r="BO170"/>
  <c r="BM170"/>
  <c r="Y170"/>
  <c r="Z170" s="1"/>
  <c r="P170"/>
  <c r="BP169"/>
  <c r="BO169"/>
  <c r="BN169"/>
  <c r="BM169"/>
  <c r="Z169"/>
  <c r="Y169"/>
  <c r="P169"/>
  <c r="BO168"/>
  <c r="BM168"/>
  <c r="Y168"/>
  <c r="BP168" s="1"/>
  <c r="P168"/>
  <c r="BO167"/>
  <c r="BM167"/>
  <c r="Y167"/>
  <c r="P167"/>
  <c r="BO166"/>
  <c r="BM166"/>
  <c r="Y166"/>
  <c r="BN166" s="1"/>
  <c r="P166"/>
  <c r="BO165"/>
  <c r="BM165"/>
  <c r="Y165"/>
  <c r="BN165" s="1"/>
  <c r="P165"/>
  <c r="BO164"/>
  <c r="BM164"/>
  <c r="Y164"/>
  <c r="Z164" s="1"/>
  <c r="P164"/>
  <c r="BO163"/>
  <c r="BM163"/>
  <c r="Y163"/>
  <c r="BP163" s="1"/>
  <c r="P163"/>
  <c r="BO162"/>
  <c r="BM162"/>
  <c r="Y162"/>
  <c r="P162"/>
  <c r="X160"/>
  <c r="X159"/>
  <c r="BO158"/>
  <c r="BM158"/>
  <c r="Y158"/>
  <c r="I516" s="1"/>
  <c r="P158"/>
  <c r="X154"/>
  <c r="X153"/>
  <c r="BO152"/>
  <c r="BM152"/>
  <c r="Y152"/>
  <c r="Z152" s="1"/>
  <c r="P152"/>
  <c r="BO151"/>
  <c r="BM151"/>
  <c r="Y151"/>
  <c r="BP151" s="1"/>
  <c r="P151"/>
  <c r="BO150"/>
  <c r="BM150"/>
  <c r="Y150"/>
  <c r="Z150" s="1"/>
  <c r="P150"/>
  <c r="X148"/>
  <c r="X147"/>
  <c r="BO146"/>
  <c r="BM146"/>
  <c r="Z146"/>
  <c r="Z147" s="1"/>
  <c r="Y146"/>
  <c r="P146"/>
  <c r="X143"/>
  <c r="X142"/>
  <c r="BO141"/>
  <c r="BM141"/>
  <c r="Y141"/>
  <c r="BN141" s="1"/>
  <c r="P141"/>
  <c r="BO140"/>
  <c r="BM140"/>
  <c r="Y140"/>
  <c r="BP140" s="1"/>
  <c r="P140"/>
  <c r="X138"/>
  <c r="X137"/>
  <c r="BO136"/>
  <c r="BM136"/>
  <c r="Y136"/>
  <c r="BN136" s="1"/>
  <c r="P136"/>
  <c r="BO135"/>
  <c r="BM135"/>
  <c r="Y135"/>
  <c r="BP135" s="1"/>
  <c r="P135"/>
  <c r="X133"/>
  <c r="X132"/>
  <c r="BO131"/>
  <c r="BM131"/>
  <c r="Y131"/>
  <c r="BP131" s="1"/>
  <c r="P131"/>
  <c r="BP130"/>
  <c r="BO130"/>
  <c r="BN130"/>
  <c r="BM130"/>
  <c r="Z130"/>
  <c r="Y130"/>
  <c r="P130"/>
  <c r="X127"/>
  <c r="X126"/>
  <c r="BO125"/>
  <c r="BM125"/>
  <c r="Y125"/>
  <c r="BP125" s="1"/>
  <c r="P125"/>
  <c r="BO124"/>
  <c r="BM124"/>
  <c r="Y124"/>
  <c r="Y126" s="1"/>
  <c r="P124"/>
  <c r="X122"/>
  <c r="X121"/>
  <c r="BO120"/>
  <c r="BM120"/>
  <c r="Y120"/>
  <c r="BP120" s="1"/>
  <c r="P120"/>
  <c r="BO119"/>
  <c r="BM119"/>
  <c r="Y119"/>
  <c r="P119"/>
  <c r="BP118"/>
  <c r="BO118"/>
  <c r="BM118"/>
  <c r="Y118"/>
  <c r="BN118" s="1"/>
  <c r="P118"/>
  <c r="BO117"/>
  <c r="BM117"/>
  <c r="Y117"/>
  <c r="P117"/>
  <c r="X115"/>
  <c r="X114"/>
  <c r="BP113"/>
  <c r="BO113"/>
  <c r="BM113"/>
  <c r="Y113"/>
  <c r="BN113" s="1"/>
  <c r="P113"/>
  <c r="BO112"/>
  <c r="BM112"/>
  <c r="Y112"/>
  <c r="BP112" s="1"/>
  <c r="P112"/>
  <c r="BO111"/>
  <c r="BM111"/>
  <c r="Y111"/>
  <c r="Y115" s="1"/>
  <c r="P111"/>
  <c r="X109"/>
  <c r="X108"/>
  <c r="BP107"/>
  <c r="BO107"/>
  <c r="BN107"/>
  <c r="BM107"/>
  <c r="Z107"/>
  <c r="Y107"/>
  <c r="P107"/>
  <c r="BO106"/>
  <c r="BM106"/>
  <c r="Y106"/>
  <c r="Z106" s="1"/>
  <c r="P106"/>
  <c r="BO105"/>
  <c r="BM105"/>
  <c r="Y105"/>
  <c r="Z105" s="1"/>
  <c r="P105"/>
  <c r="BO104"/>
  <c r="BM104"/>
  <c r="Y104"/>
  <c r="Z104" s="1"/>
  <c r="P104"/>
  <c r="X101"/>
  <c r="X100"/>
  <c r="BO99"/>
  <c r="BM99"/>
  <c r="Y99"/>
  <c r="P99"/>
  <c r="BO98"/>
  <c r="BM98"/>
  <c r="Y98"/>
  <c r="BP98" s="1"/>
  <c r="P98"/>
  <c r="BO97"/>
  <c r="BM97"/>
  <c r="Y97"/>
  <c r="BP97" s="1"/>
  <c r="P97"/>
  <c r="BP96"/>
  <c r="BO96"/>
  <c r="BN96"/>
  <c r="BM96"/>
  <c r="Z96"/>
  <c r="Y96"/>
  <c r="P96"/>
  <c r="BO95"/>
  <c r="BM95"/>
  <c r="Y95"/>
  <c r="Z95" s="1"/>
  <c r="X93"/>
  <c r="X92"/>
  <c r="BO91"/>
  <c r="BM91"/>
  <c r="Y91"/>
  <c r="Z91" s="1"/>
  <c r="P91"/>
  <c r="BO90"/>
  <c r="BM90"/>
  <c r="Y90"/>
  <c r="Z90" s="1"/>
  <c r="P90"/>
  <c r="BO89"/>
  <c r="BM89"/>
  <c r="Y89"/>
  <c r="P89"/>
  <c r="X86"/>
  <c r="X85"/>
  <c r="BP84"/>
  <c r="BO84"/>
  <c r="BN84"/>
  <c r="BM84"/>
  <c r="Z84"/>
  <c r="Y84"/>
  <c r="P84"/>
  <c r="BO83"/>
  <c r="BM83"/>
  <c r="Y83"/>
  <c r="Z83" s="1"/>
  <c r="P83"/>
  <c r="X81"/>
  <c r="X80"/>
  <c r="BO79"/>
  <c r="BM79"/>
  <c r="Y79"/>
  <c r="BN79" s="1"/>
  <c r="P79"/>
  <c r="BO78"/>
  <c r="BM78"/>
  <c r="Y78"/>
  <c r="BN78" s="1"/>
  <c r="P78"/>
  <c r="BO77"/>
  <c r="BM77"/>
  <c r="Y77"/>
  <c r="Z77" s="1"/>
  <c r="P77"/>
  <c r="BO76"/>
  <c r="BM76"/>
  <c r="Y76"/>
  <c r="BP76" s="1"/>
  <c r="P76"/>
  <c r="BO75"/>
  <c r="BM75"/>
  <c r="Y75"/>
  <c r="Z75" s="1"/>
  <c r="P75"/>
  <c r="BO74"/>
  <c r="BM74"/>
  <c r="Y74"/>
  <c r="Y81" s="1"/>
  <c r="P74"/>
  <c r="X72"/>
  <c r="X71"/>
  <c r="BO70"/>
  <c r="BM70"/>
  <c r="Y70"/>
  <c r="P70"/>
  <c r="BP69"/>
  <c r="BO69"/>
  <c r="BM69"/>
  <c r="Y69"/>
  <c r="BN69" s="1"/>
  <c r="P69"/>
  <c r="BO68"/>
  <c r="BM68"/>
  <c r="Y68"/>
  <c r="P68"/>
  <c r="X66"/>
  <c r="X65"/>
  <c r="BO64"/>
  <c r="BM64"/>
  <c r="Y64"/>
  <c r="Z64" s="1"/>
  <c r="P64"/>
  <c r="BO63"/>
  <c r="BM63"/>
  <c r="Y63"/>
  <c r="Z63" s="1"/>
  <c r="P63"/>
  <c r="BO62"/>
  <c r="BM62"/>
  <c r="Y62"/>
  <c r="BP62" s="1"/>
  <c r="P62"/>
  <c r="BO61"/>
  <c r="BM61"/>
  <c r="Y61"/>
  <c r="BN61" s="1"/>
  <c r="P61"/>
  <c r="X59"/>
  <c r="X58"/>
  <c r="BO57"/>
  <c r="BM57"/>
  <c r="Y57"/>
  <c r="Z57" s="1"/>
  <c r="P57"/>
  <c r="BO56"/>
  <c r="BM56"/>
  <c r="Y56"/>
  <c r="BP56" s="1"/>
  <c r="P56"/>
  <c r="BO55"/>
  <c r="BM55"/>
  <c r="Y55"/>
  <c r="P55"/>
  <c r="BP54"/>
  <c r="BO54"/>
  <c r="BM54"/>
  <c r="Y54"/>
  <c r="BN54" s="1"/>
  <c r="P54"/>
  <c r="BO53"/>
  <c r="BM53"/>
  <c r="Y53"/>
  <c r="BN53" s="1"/>
  <c r="P53"/>
  <c r="BO52"/>
  <c r="BM52"/>
  <c r="Y52"/>
  <c r="BP52" s="1"/>
  <c r="P52"/>
  <c r="Y49"/>
  <c r="X49"/>
  <c r="Y48"/>
  <c r="X48"/>
  <c r="BP47"/>
  <c r="BO47"/>
  <c r="BN47"/>
  <c r="BM47"/>
  <c r="Z47"/>
  <c r="Z48" s="1"/>
  <c r="Y47"/>
  <c r="P47"/>
  <c r="X45"/>
  <c r="X44"/>
  <c r="BO43"/>
  <c r="BM43"/>
  <c r="Y43"/>
  <c r="BP43" s="1"/>
  <c r="P43"/>
  <c r="BO42"/>
  <c r="BM42"/>
  <c r="Y42"/>
  <c r="Y44" s="1"/>
  <c r="P42"/>
  <c r="BP41"/>
  <c r="BO41"/>
  <c r="BN41"/>
  <c r="BM41"/>
  <c r="Z41"/>
  <c r="Y41"/>
  <c r="P41"/>
  <c r="X37"/>
  <c r="X36"/>
  <c r="BO35"/>
  <c r="BM35"/>
  <c r="Y35"/>
  <c r="P35"/>
  <c r="X33"/>
  <c r="X32"/>
  <c r="BO31"/>
  <c r="BM31"/>
  <c r="Y31"/>
  <c r="BP31" s="1"/>
  <c r="P31"/>
  <c r="BO30"/>
  <c r="BM30"/>
  <c r="Y30"/>
  <c r="P30"/>
  <c r="BO29"/>
  <c r="BM29"/>
  <c r="Y29"/>
  <c r="Z29" s="1"/>
  <c r="P29"/>
  <c r="BO28"/>
  <c r="BM28"/>
  <c r="Y28"/>
  <c r="BN28" s="1"/>
  <c r="P28"/>
  <c r="BP27"/>
  <c r="BO27"/>
  <c r="BN27"/>
  <c r="BM27"/>
  <c r="Z27"/>
  <c r="Y27"/>
  <c r="P27"/>
  <c r="BO26"/>
  <c r="BM26"/>
  <c r="Y26"/>
  <c r="P26"/>
  <c r="X24"/>
  <c r="X23"/>
  <c r="BO22"/>
  <c r="BM22"/>
  <c r="Y22"/>
  <c r="Z22" s="1"/>
  <c r="Z23" s="1"/>
  <c r="H10"/>
  <c r="A9"/>
  <c r="A10" s="1"/>
  <c r="D7"/>
  <c r="Q6"/>
  <c r="P2"/>
  <c r="BN309" l="1"/>
  <c r="BN319"/>
  <c r="Z319"/>
  <c r="Y362"/>
  <c r="Z309"/>
  <c r="Y315"/>
  <c r="Y307"/>
  <c r="Y321"/>
  <c r="Y297"/>
  <c r="BN254"/>
  <c r="BP254"/>
  <c r="BN91"/>
  <c r="BP91"/>
  <c r="BP64"/>
  <c r="Z356"/>
  <c r="Y357"/>
  <c r="BP356"/>
  <c r="BN22"/>
  <c r="BN42"/>
  <c r="BP42"/>
  <c r="BP57"/>
  <c r="Y114"/>
  <c r="Y133"/>
  <c r="BN225"/>
  <c r="BP225"/>
  <c r="Y232"/>
  <c r="Y280"/>
  <c r="BP279"/>
  <c r="BN279"/>
  <c r="Z279"/>
  <c r="Z280" s="1"/>
  <c r="Y281"/>
  <c r="BN293"/>
  <c r="BP293"/>
  <c r="BN294"/>
  <c r="BP294"/>
  <c r="BN304"/>
  <c r="BP304"/>
  <c r="BP313"/>
  <c r="BP331"/>
  <c r="BN331"/>
  <c r="Z331"/>
  <c r="BP22"/>
  <c r="BN57"/>
  <c r="Y65"/>
  <c r="BN124"/>
  <c r="BP124"/>
  <c r="Y132"/>
  <c r="BN152"/>
  <c r="BP152"/>
  <c r="BN174"/>
  <c r="Y177"/>
  <c r="Y178"/>
  <c r="BN195"/>
  <c r="BP195"/>
  <c r="BN197"/>
  <c r="BN226"/>
  <c r="BP226"/>
  <c r="BN228"/>
  <c r="Y231"/>
  <c r="BP261"/>
  <c r="Z261"/>
  <c r="Y285"/>
  <c r="Y286"/>
  <c r="BN303"/>
  <c r="BP303"/>
  <c r="BN313"/>
  <c r="BP347"/>
  <c r="Z347"/>
  <c r="BN376"/>
  <c r="Y378"/>
  <c r="Y377"/>
  <c r="BP376"/>
  <c r="BP393"/>
  <c r="BN393"/>
  <c r="Z393"/>
  <c r="BP404"/>
  <c r="Z404"/>
  <c r="Y428"/>
  <c r="Z427"/>
  <c r="Z428" s="1"/>
  <c r="BN440"/>
  <c r="BP440"/>
  <c r="BP441"/>
  <c r="BN441"/>
  <c r="Z441"/>
  <c r="Y463"/>
  <c r="BP458"/>
  <c r="BN458"/>
  <c r="Z458"/>
  <c r="BP475"/>
  <c r="BN475"/>
  <c r="Z475"/>
  <c r="Y478"/>
  <c r="BN481"/>
  <c r="Y484"/>
  <c r="Z481"/>
  <c r="BN488"/>
  <c r="BP488"/>
  <c r="Y489"/>
  <c r="Y490"/>
  <c r="BP497"/>
  <c r="Y500"/>
  <c r="K516"/>
  <c r="Y24"/>
  <c r="BP29"/>
  <c r="C516"/>
  <c r="Y45"/>
  <c r="Z52"/>
  <c r="BN52"/>
  <c r="Z62"/>
  <c r="BN62"/>
  <c r="Z74"/>
  <c r="BN74"/>
  <c r="BP74"/>
  <c r="BN75"/>
  <c r="BP75"/>
  <c r="BN77"/>
  <c r="BP79"/>
  <c r="Y80"/>
  <c r="Z85"/>
  <c r="Y86"/>
  <c r="E516"/>
  <c r="BN90"/>
  <c r="BP90"/>
  <c r="BN95"/>
  <c r="BP95"/>
  <c r="Z98"/>
  <c r="BN98"/>
  <c r="Y101"/>
  <c r="Z108"/>
  <c r="BN106"/>
  <c r="BP106"/>
  <c r="Z111"/>
  <c r="BN111"/>
  <c r="BP111"/>
  <c r="Y127"/>
  <c r="G516"/>
  <c r="BP136"/>
  <c r="Y137"/>
  <c r="BP141"/>
  <c r="Y142"/>
  <c r="Y143"/>
  <c r="Y160"/>
  <c r="Y172"/>
  <c r="BN162"/>
  <c r="BP162"/>
  <c r="BN164"/>
  <c r="BP166"/>
  <c r="Z180"/>
  <c r="Z181" s="1"/>
  <c r="Y204"/>
  <c r="Z202"/>
  <c r="BN202"/>
  <c r="BN207"/>
  <c r="BP209"/>
  <c r="BP214"/>
  <c r="Y215"/>
  <c r="BP219"/>
  <c r="Y220"/>
  <c r="Y221"/>
  <c r="Z234"/>
  <c r="Z235" s="1"/>
  <c r="Z238"/>
  <c r="Z239" s="1"/>
  <c r="BN238"/>
  <c r="BP238"/>
  <c r="Y239"/>
  <c r="Z244"/>
  <c r="BN245"/>
  <c r="BP245"/>
  <c r="BN246"/>
  <c r="BP246"/>
  <c r="Z251"/>
  <c r="L516"/>
  <c r="BN251"/>
  <c r="BP251"/>
  <c r="BP252"/>
  <c r="BN252"/>
  <c r="Y257"/>
  <c r="Z255"/>
  <c r="Z268"/>
  <c r="Y272"/>
  <c r="BN268"/>
  <c r="BP268"/>
  <c r="Y271"/>
  <c r="BN269"/>
  <c r="BP269"/>
  <c r="P516"/>
  <c r="BP291"/>
  <c r="BN291"/>
  <c r="Z291"/>
  <c r="BP301"/>
  <c r="BN301"/>
  <c r="Z301"/>
  <c r="BP311"/>
  <c r="BN311"/>
  <c r="Z311"/>
  <c r="BN324"/>
  <c r="BP324"/>
  <c r="BN326"/>
  <c r="BN339"/>
  <c r="BP339"/>
  <c r="BP345"/>
  <c r="Z345"/>
  <c r="BN351"/>
  <c r="BP351"/>
  <c r="BP355"/>
  <c r="Y358"/>
  <c r="Z355"/>
  <c r="BN371"/>
  <c r="BP371"/>
  <c r="BN381"/>
  <c r="BP381"/>
  <c r="BN395"/>
  <c r="BP395"/>
  <c r="Y406"/>
  <c r="BP415"/>
  <c r="Z415"/>
  <c r="Z418" s="1"/>
  <c r="Y429"/>
  <c r="Z516"/>
  <c r="BN433"/>
  <c r="BP433"/>
  <c r="BN435"/>
  <c r="BN436"/>
  <c r="Z436"/>
  <c r="BN443"/>
  <c r="Z450"/>
  <c r="Y454"/>
  <c r="BN450"/>
  <c r="BP450"/>
  <c r="Y453"/>
  <c r="BN451"/>
  <c r="BP451"/>
  <c r="Y464"/>
  <c r="BN460"/>
  <c r="BP460"/>
  <c r="BN461"/>
  <c r="BP461"/>
  <c r="Z494"/>
  <c r="BN493"/>
  <c r="BP493"/>
  <c r="AB516"/>
  <c r="Z503"/>
  <c r="Z504" s="1"/>
  <c r="O516"/>
  <c r="BN262"/>
  <c r="BP262"/>
  <c r="Y296"/>
  <c r="Y306"/>
  <c r="BN318"/>
  <c r="BP318"/>
  <c r="BN323"/>
  <c r="BP323"/>
  <c r="Y327"/>
  <c r="Y334"/>
  <c r="BN361"/>
  <c r="Y366"/>
  <c r="Y367"/>
  <c r="Y373"/>
  <c r="Y383"/>
  <c r="BN398"/>
  <c r="BP398"/>
  <c r="Y419"/>
  <c r="BN416"/>
  <c r="BP416"/>
  <c r="BN417"/>
  <c r="BP417"/>
  <c r="BN422"/>
  <c r="BP422"/>
  <c r="AA516"/>
  <c r="BP492"/>
  <c r="Y495"/>
  <c r="BP30"/>
  <c r="BN30"/>
  <c r="BP337"/>
  <c r="S516"/>
  <c r="Y341"/>
  <c r="Y340"/>
  <c r="BN337"/>
  <c r="Z337"/>
  <c r="Z30"/>
  <c r="BN119"/>
  <c r="BP119"/>
  <c r="Z119"/>
  <c r="BP349"/>
  <c r="BN349"/>
  <c r="Z349"/>
  <c r="BP396"/>
  <c r="BN396"/>
  <c r="Y188"/>
  <c r="Y187"/>
  <c r="BP185"/>
  <c r="BN185"/>
  <c r="J516"/>
  <c r="Z396"/>
  <c r="BN70"/>
  <c r="BP70"/>
  <c r="Z70"/>
  <c r="Z185"/>
  <c r="Z187" s="1"/>
  <c r="BN263"/>
  <c r="BP263"/>
  <c r="Z263"/>
  <c r="X507"/>
  <c r="BP260"/>
  <c r="Y265"/>
  <c r="Y264"/>
  <c r="M516"/>
  <c r="BN260"/>
  <c r="X508"/>
  <c r="Z260"/>
  <c r="Z264" s="1"/>
  <c r="BP438"/>
  <c r="BN438"/>
  <c r="Z438"/>
  <c r="F516"/>
  <c r="Y109"/>
  <c r="Y108"/>
  <c r="BP104"/>
  <c r="BN104"/>
  <c r="BP55"/>
  <c r="BN55"/>
  <c r="BP35"/>
  <c r="Y37"/>
  <c r="Y36"/>
  <c r="BN35"/>
  <c r="Z35"/>
  <c r="Z36" s="1"/>
  <c r="Z55"/>
  <c r="X510"/>
  <c r="D516"/>
  <c r="H516"/>
  <c r="BN167"/>
  <c r="BP167"/>
  <c r="Z167"/>
  <c r="Z382"/>
  <c r="BP150"/>
  <c r="Y154"/>
  <c r="Y153"/>
  <c r="BN150"/>
  <c r="Y122"/>
  <c r="X506"/>
  <c r="BN210"/>
  <c r="BP210"/>
  <c r="Z210"/>
  <c r="BP372"/>
  <c r="BN372"/>
  <c r="Y401"/>
  <c r="V516"/>
  <c r="BP391"/>
  <c r="BN391"/>
  <c r="Y402"/>
  <c r="Z391"/>
  <c r="BN200"/>
  <c r="Y203"/>
  <c r="BP200"/>
  <c r="Z200"/>
  <c r="Y121"/>
  <c r="Y71"/>
  <c r="Y33"/>
  <c r="Y192"/>
  <c r="BN190"/>
  <c r="BP190"/>
  <c r="Z190"/>
  <c r="Y85"/>
  <c r="Y314"/>
  <c r="Y382"/>
  <c r="Z446"/>
  <c r="Y499"/>
  <c r="Y23"/>
  <c r="Z42"/>
  <c r="Y58"/>
  <c r="Y66"/>
  <c r="BP77"/>
  <c r="Z124"/>
  <c r="Y138"/>
  <c r="Z162"/>
  <c r="BP164"/>
  <c r="BP174"/>
  <c r="BP197"/>
  <c r="BP207"/>
  <c r="Y216"/>
  <c r="BP228"/>
  <c r="Z269"/>
  <c r="Z324"/>
  <c r="Z327" s="1"/>
  <c r="BP326"/>
  <c r="Y352"/>
  <c r="BP361"/>
  <c r="Y407"/>
  <c r="Y423"/>
  <c r="Z433"/>
  <c r="BP435"/>
  <c r="BP443"/>
  <c r="Z451"/>
  <c r="Y479"/>
  <c r="Y494"/>
  <c r="BN446"/>
  <c r="Z117"/>
  <c r="Z140"/>
  <c r="Z165"/>
  <c r="Z175"/>
  <c r="Z198"/>
  <c r="Z208"/>
  <c r="Z218"/>
  <c r="Z229"/>
  <c r="Y353"/>
  <c r="Z410"/>
  <c r="Z411" s="1"/>
  <c r="Z444"/>
  <c r="Q516"/>
  <c r="BN63"/>
  <c r="BN347"/>
  <c r="R516"/>
  <c r="BN135"/>
  <c r="BN394"/>
  <c r="BN404"/>
  <c r="BN476"/>
  <c r="Z31"/>
  <c r="BN68"/>
  <c r="BN140"/>
  <c r="BN198"/>
  <c r="BN208"/>
  <c r="BN218"/>
  <c r="BN229"/>
  <c r="Z317"/>
  <c r="Z320" s="1"/>
  <c r="Z338"/>
  <c r="Z350"/>
  <c r="Y363"/>
  <c r="Z385"/>
  <c r="Z386" s="1"/>
  <c r="Z397"/>
  <c r="BN410"/>
  <c r="Z439"/>
  <c r="BN444"/>
  <c r="Y447"/>
  <c r="Y485"/>
  <c r="Z497"/>
  <c r="Y59"/>
  <c r="Z68"/>
  <c r="BN112"/>
  <c r="BN213"/>
  <c r="BP28"/>
  <c r="Z61"/>
  <c r="Z65" s="1"/>
  <c r="Z120"/>
  <c r="BN244"/>
  <c r="Y247"/>
  <c r="BN255"/>
  <c r="BN261"/>
  <c r="BN292"/>
  <c r="BN312"/>
  <c r="BN332"/>
  <c r="BP370"/>
  <c r="BN380"/>
  <c r="BN415"/>
  <c r="Y418"/>
  <c r="BP436"/>
  <c r="BN459"/>
  <c r="BP481"/>
  <c r="BN503"/>
  <c r="T516"/>
  <c r="Z112"/>
  <c r="Z151"/>
  <c r="Z153" s="1"/>
  <c r="BN99"/>
  <c r="Z158"/>
  <c r="Z159" s="1"/>
  <c r="BN180"/>
  <c r="BN234"/>
  <c r="BN31"/>
  <c r="Z43"/>
  <c r="BN56"/>
  <c r="BP68"/>
  <c r="Z76"/>
  <c r="BP78"/>
  <c r="BN89"/>
  <c r="Y92"/>
  <c r="BN105"/>
  <c r="BP117"/>
  <c r="Z125"/>
  <c r="BN151"/>
  <c r="Z163"/>
  <c r="BP165"/>
  <c r="BP175"/>
  <c r="BN186"/>
  <c r="Z196"/>
  <c r="BP198"/>
  <c r="Z206"/>
  <c r="Z227"/>
  <c r="Z270"/>
  <c r="Z271" s="1"/>
  <c r="Z284"/>
  <c r="Z285" s="1"/>
  <c r="Z295"/>
  <c r="Z305"/>
  <c r="BN317"/>
  <c r="Y320"/>
  <c r="Z325"/>
  <c r="BN338"/>
  <c r="BN350"/>
  <c r="Z360"/>
  <c r="Z362" s="1"/>
  <c r="Y374"/>
  <c r="BN385"/>
  <c r="BN397"/>
  <c r="BP410"/>
  <c r="Z434"/>
  <c r="BN439"/>
  <c r="Z442"/>
  <c r="Z452"/>
  <c r="Z462"/>
  <c r="Z487"/>
  <c r="Z489" s="1"/>
  <c r="BN497"/>
  <c r="B516"/>
  <c r="U516"/>
  <c r="Z53"/>
  <c r="Z78"/>
  <c r="BN170"/>
  <c r="BN370"/>
  <c r="BN117"/>
  <c r="BN146"/>
  <c r="Z168"/>
  <c r="Z191"/>
  <c r="Z201"/>
  <c r="BN302"/>
  <c r="BN26"/>
  <c r="Y72"/>
  <c r="BP83"/>
  <c r="Z97"/>
  <c r="BP99"/>
  <c r="BN120"/>
  <c r="Z131"/>
  <c r="Z132" s="1"/>
  <c r="BP146"/>
  <c r="BN158"/>
  <c r="BN168"/>
  <c r="Y171"/>
  <c r="BP180"/>
  <c r="BN191"/>
  <c r="BN201"/>
  <c r="BN211"/>
  <c r="BP224"/>
  <c r="BP234"/>
  <c r="Z253"/>
  <c r="Z256" s="1"/>
  <c r="BP255"/>
  <c r="Z290"/>
  <c r="Z296" s="1"/>
  <c r="BP292"/>
  <c r="Z300"/>
  <c r="Z306" s="1"/>
  <c r="BP302"/>
  <c r="Z310"/>
  <c r="Z314" s="1"/>
  <c r="Z330"/>
  <c r="Z333" s="1"/>
  <c r="BP332"/>
  <c r="BN345"/>
  <c r="BN355"/>
  <c r="Z365"/>
  <c r="Z366" s="1"/>
  <c r="BN392"/>
  <c r="Z400"/>
  <c r="BN427"/>
  <c r="Y448"/>
  <c r="Z457"/>
  <c r="Z463" s="1"/>
  <c r="Z467"/>
  <c r="Z469" s="1"/>
  <c r="Z474"/>
  <c r="Z482"/>
  <c r="Z484" s="1"/>
  <c r="BP503"/>
  <c r="Z89"/>
  <c r="Z92" s="1"/>
  <c r="Z26"/>
  <c r="Z32" s="1"/>
  <c r="BP53"/>
  <c r="BN83"/>
  <c r="BP213"/>
  <c r="J9"/>
  <c r="Z54"/>
  <c r="BN76"/>
  <c r="BP89"/>
  <c r="BP105"/>
  <c r="Z113"/>
  <c r="BN125"/>
  <c r="Z136"/>
  <c r="BN163"/>
  <c r="BP186"/>
  <c r="BN196"/>
  <c r="BN206"/>
  <c r="Z214"/>
  <c r="BN227"/>
  <c r="Z242"/>
  <c r="Z247" s="1"/>
  <c r="Y248"/>
  <c r="BN270"/>
  <c r="BN284"/>
  <c r="BN295"/>
  <c r="BN305"/>
  <c r="BP317"/>
  <c r="BN325"/>
  <c r="Z348"/>
  <c r="Z352" s="1"/>
  <c r="BN360"/>
  <c r="Z371"/>
  <c r="Z373" s="1"/>
  <c r="BP385"/>
  <c r="Z395"/>
  <c r="Z405"/>
  <c r="Z406" s="1"/>
  <c r="Y411"/>
  <c r="BN434"/>
  <c r="Z437"/>
  <c r="BN442"/>
  <c r="BN452"/>
  <c r="BN462"/>
  <c r="Z477"/>
  <c r="BN487"/>
  <c r="W516"/>
  <c r="F9"/>
  <c r="BP26"/>
  <c r="BP61"/>
  <c r="Z69"/>
  <c r="Z79"/>
  <c r="Y93"/>
  <c r="BN97"/>
  <c r="Y100"/>
  <c r="Z118"/>
  <c r="BN131"/>
  <c r="Z141"/>
  <c r="Y147"/>
  <c r="BP158"/>
  <c r="Z166"/>
  <c r="Z176"/>
  <c r="Z177" s="1"/>
  <c r="Y181"/>
  <c r="Z199"/>
  <c r="Z209"/>
  <c r="BP211"/>
  <c r="Z219"/>
  <c r="Z230"/>
  <c r="Y235"/>
  <c r="BN253"/>
  <c r="Y256"/>
  <c r="BN290"/>
  <c r="BN300"/>
  <c r="BN310"/>
  <c r="BN330"/>
  <c r="Y333"/>
  <c r="BN365"/>
  <c r="Z376"/>
  <c r="Z377" s="1"/>
  <c r="BN400"/>
  <c r="BP427"/>
  <c r="Z445"/>
  <c r="BN457"/>
  <c r="BN467"/>
  <c r="BN474"/>
  <c r="BN482"/>
  <c r="Y504"/>
  <c r="X516"/>
  <c r="Z28"/>
  <c r="Z99"/>
  <c r="Z56"/>
  <c r="H9"/>
  <c r="BP170"/>
  <c r="F10"/>
  <c r="BN43"/>
  <c r="BN29"/>
  <c r="BN64"/>
  <c r="BP284"/>
  <c r="Y386"/>
  <c r="BN477"/>
  <c r="Z498"/>
  <c r="Y516"/>
  <c r="Z135"/>
  <c r="BP63"/>
  <c r="Y32"/>
  <c r="Y159"/>
  <c r="BP474"/>
  <c r="Y148"/>
  <c r="Y505"/>
  <c r="Z357" l="1"/>
  <c r="Z100"/>
  <c r="Z215"/>
  <c r="Z203"/>
  <c r="Z80"/>
  <c r="Z499"/>
  <c r="Z126"/>
  <c r="Y508"/>
  <c r="Y507"/>
  <c r="Z231"/>
  <c r="Z220"/>
  <c r="Z453"/>
  <c r="Y506"/>
  <c r="Z171"/>
  <c r="Z340"/>
  <c r="Z447"/>
  <c r="Z44"/>
  <c r="Y510"/>
  <c r="Z114"/>
  <c r="Z401"/>
  <c r="Z71"/>
  <c r="Z137"/>
  <c r="Z58"/>
  <c r="Z192"/>
  <c r="Z142"/>
  <c r="X509"/>
  <c r="Z478"/>
  <c r="Z121"/>
  <c r="Y509" l="1"/>
  <c r="Z511"/>
</calcChain>
</file>

<file path=xl/sharedStrings.xml><?xml version="1.0" encoding="utf-8"?>
<sst xmlns="http://schemas.openxmlformats.org/spreadsheetml/2006/main" count="3737" uniqueCount="812">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</sst>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6"/>
  <sheetViews>
    <sheetView showGridLines="0" tabSelected="1" topLeftCell="D486" zoomScaleNormal="100" zoomScaleSheetLayoutView="100" workbookViewId="0">
      <selection activeCell="X310" sqref="X310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67" t="s">
        <v>8</v>
      </c>
      <c r="B5" s="867"/>
      <c r="C5" s="867"/>
      <c r="D5" s="889"/>
      <c r="E5" s="889"/>
      <c r="F5" s="890" t="s">
        <v>14</v>
      </c>
      <c r="G5" s="890"/>
      <c r="H5" s="889"/>
      <c r="I5" s="889"/>
      <c r="J5" s="889"/>
      <c r="K5" s="889"/>
      <c r="L5" s="889"/>
      <c r="M5" s="889"/>
      <c r="N5" s="72"/>
      <c r="P5" s="27" t="s">
        <v>4</v>
      </c>
      <c r="Q5" s="891">
        <v>45890</v>
      </c>
      <c r="R5" s="891"/>
      <c r="T5" s="892" t="s">
        <v>3</v>
      </c>
      <c r="U5" s="893"/>
      <c r="V5" s="894" t="s">
        <v>798</v>
      </c>
      <c r="W5" s="895"/>
      <c r="AB5" s="59"/>
      <c r="AC5" s="59"/>
      <c r="AD5" s="59"/>
      <c r="AE5" s="59"/>
    </row>
    <row r="6" spans="1:32" s="17" customFormat="1" ht="24" customHeight="1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0.41666666666666669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customHeight="1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customHeight="1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6" t="s">
        <v>81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72" t="s">
        <v>85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72" t="s">
        <v>106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7" t="s">
        <v>112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customHeight="1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>
      <c r="A40" s="572" t="s">
        <v>114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72" t="s">
        <v>85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88" t="s">
        <v>130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customHeight="1">
      <c r="A51" s="572" t="s">
        <v>114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150</v>
      </c>
      <c r="Y52" s="55">
        <f t="shared" ref="Y52:Y57" si="6">IFERROR(IF(X52="",0,CEILING((X52/$H52),1)*$H52),"")</f>
        <v>156.79999999999998</v>
      </c>
      <c r="Z52" s="41">
        <f>IFERROR(IF(Y52=0,"",ROUNDUP(Y52/H52,0)*0.01898),"")</f>
        <v>0.26572000000000001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155.82589285714286</v>
      </c>
      <c r="BN52" s="78">
        <f t="shared" ref="BN52:BN57" si="8">IFERROR(Y52*I52/H52,"0")</f>
        <v>162.88999999999999</v>
      </c>
      <c r="BO52" s="78">
        <f t="shared" ref="BO52:BO57" si="9">IFERROR(1/J52*(X52/H52),"0")</f>
        <v>0.20926339285714288</v>
      </c>
      <c r="BP52" s="78">
        <f t="shared" ref="BP52:BP57" si="10">IFERROR(1/J52*(Y52/H52),"0")</f>
        <v>0.21875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1382.4</v>
      </c>
      <c r="Y53" s="55">
        <f t="shared" si="6"/>
        <v>1382.4</v>
      </c>
      <c r="Z53" s="41">
        <f>IFERROR(IF(Y53=0,"",ROUNDUP(Y53/H53,0)*0.01898),"")</f>
        <v>2.42944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1438.08</v>
      </c>
      <c r="BN53" s="78">
        <f t="shared" si="8"/>
        <v>1438.08</v>
      </c>
      <c r="BO53" s="78">
        <f t="shared" si="9"/>
        <v>2</v>
      </c>
      <c r="BP53" s="78">
        <f t="shared" si="10"/>
        <v>2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141.39285714285714</v>
      </c>
      <c r="Y58" s="43">
        <f>IFERROR(Y52/H52,"0")+IFERROR(Y53/H53,"0")+IFERROR(Y54/H54,"0")+IFERROR(Y55/H55,"0")+IFERROR(Y56/H56,"0")+IFERROR(Y57/H57,"0")</f>
        <v>142</v>
      </c>
      <c r="Z58" s="43">
        <f>IFERROR(IF(Z52="",0,Z52),"0")+IFERROR(IF(Z53="",0,Z53),"0")+IFERROR(IF(Z54="",0,Z54),"0")+IFERROR(IF(Z55="",0,Z55),"0")+IFERROR(IF(Z56="",0,Z56),"0")+IFERROR(IF(Z57="",0,Z57),"0")</f>
        <v>2.69516</v>
      </c>
      <c r="AA58" s="67"/>
      <c r="AB58" s="67"/>
      <c r="AC58" s="67"/>
    </row>
    <row r="59" spans="1:68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1532.4</v>
      </c>
      <c r="Y59" s="43">
        <f>IFERROR(SUM(Y52:Y57),"0")</f>
        <v>1539.2</v>
      </c>
      <c r="Z59" s="42"/>
      <c r="AA59" s="67"/>
      <c r="AB59" s="67"/>
      <c r="AC59" s="67"/>
    </row>
    <row r="60" spans="1:68" ht="14.25" customHeight="1">
      <c r="A60" s="572" t="s">
        <v>150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293.11111111111109</v>
      </c>
      <c r="Y65" s="43">
        <f>IFERROR(Y61/H61,"0")+IFERROR(Y62/H62,"0")+IFERROR(Y63/H63,"0")+IFERROR(Y64/H64,"0")</f>
        <v>294</v>
      </c>
      <c r="Z65" s="43">
        <f>IFERROR(IF(Z61="",0,Z61),"0")+IFERROR(IF(Z62="",0,Z62),"0")+IFERROR(IF(Z63="",0,Z63),"0")+IFERROR(IF(Z64="",0,Z64),"0")</f>
        <v>3.3105799999999999</v>
      </c>
      <c r="AA65" s="67"/>
      <c r="AB65" s="67"/>
      <c r="AC65" s="67"/>
    </row>
    <row r="66" spans="1:68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1691.4</v>
      </c>
      <c r="Y66" s="43">
        <f>IFERROR(SUM(Y61:Y64),"0")</f>
        <v>1701.0000000000002</v>
      </c>
      <c r="Z66" s="42"/>
      <c r="AA66" s="67"/>
      <c r="AB66" s="67"/>
      <c r="AC66" s="67"/>
    </row>
    <row r="67" spans="1:68" ht="14.25" customHeight="1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72" t="s">
        <v>85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72" t="s">
        <v>185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88" t="s">
        <v>192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customHeight="1">
      <c r="A88" s="572" t="s">
        <v>114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customHeight="1">
      <c r="A94" s="572" t="s">
        <v>85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3" t="s">
        <v>202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>
      <c r="A102" s="588" t="s">
        <v>214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customHeight="1">
      <c r="A103" s="572" t="s">
        <v>114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>
      <c r="A104" s="63" t="s">
        <v>215</v>
      </c>
      <c r="B104" s="63" t="s">
        <v>216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>
      <c r="A105" s="63" t="s">
        <v>218</v>
      </c>
      <c r="B105" s="63" t="s">
        <v>219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220</v>
      </c>
      <c r="B106" s="63" t="s">
        <v>221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572" t="s">
        <v>150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572" t="s">
        <v>85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>
      <c r="A123" s="572" t="s">
        <v>185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588" t="s">
        <v>247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customHeight="1">
      <c r="A129" s="572" t="s">
        <v>114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4301011564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248</v>
      </c>
      <c r="B131" s="63" t="s">
        <v>251</v>
      </c>
      <c r="C131" s="36">
        <v>4301011562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4301031234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>
      <c r="A136" s="63" t="s">
        <v>252</v>
      </c>
      <c r="B136" s="63" t="s">
        <v>255</v>
      </c>
      <c r="C136" s="36">
        <v>4301031235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>
      <c r="A139" s="572" t="s">
        <v>85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588" t="s">
        <v>112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customHeight="1">
      <c r="A145" s="572" t="s">
        <v>114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25</v>
      </c>
      <c r="Y151" s="55">
        <f>IFERROR(IF(X151="",0,CEILING((X151/$H151),1)*$H151),"")</f>
        <v>25.200000000000003</v>
      </c>
      <c r="Z151" s="41">
        <f>IFERROR(IF(Y151=0,"",ROUNDUP(Y151/H151,0)*0.00651),"")</f>
        <v>3.9059999999999997E-2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26.607142857142858</v>
      </c>
      <c r="BN151" s="78">
        <f>IFERROR(Y151*I151/H151,"0")</f>
        <v>26.82</v>
      </c>
      <c r="BO151" s="78">
        <f>IFERROR(1/J151*(X151/H151),"0")</f>
        <v>3.2705389848246995E-2</v>
      </c>
      <c r="BP151" s="78">
        <f>IFERROR(1/J151*(Y151/H151),"0")</f>
        <v>3.2967032967032968E-2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200</v>
      </c>
      <c r="Y152" s="55">
        <f>IFERROR(IF(X152="",0,CEILING((X152/$H152),1)*$H152),"")</f>
        <v>207</v>
      </c>
      <c r="Z152" s="41">
        <f>IFERROR(IF(Y152=0,"",ROUNDUP(Y152/H152,0)*0.01898),"")</f>
        <v>0.43653999999999998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213.00000000000003</v>
      </c>
      <c r="BN152" s="78">
        <f>IFERROR(Y152*I152/H152,"0")</f>
        <v>220.45500000000004</v>
      </c>
      <c r="BO152" s="78">
        <f>IFERROR(1/J152*(X152/H152),"0")</f>
        <v>0.34722222222222221</v>
      </c>
      <c r="BP152" s="78">
        <f>IFERROR(1/J152*(Y152/H152),"0")</f>
        <v>0.359375</v>
      </c>
    </row>
    <row r="153" spans="1:68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28.174603174603174</v>
      </c>
      <c r="Y153" s="43">
        <f>IFERROR(Y150/H150,"0")+IFERROR(Y151/H151,"0")+IFERROR(Y152/H152,"0")</f>
        <v>29</v>
      </c>
      <c r="Z153" s="43">
        <f>IFERROR(IF(Z150="",0,Z150),"0")+IFERROR(IF(Z151="",0,Z151),"0")+IFERROR(IF(Z152="",0,Z152),"0")</f>
        <v>0.47559999999999997</v>
      </c>
      <c r="AA153" s="67"/>
      <c r="AB153" s="67"/>
      <c r="AC153" s="67"/>
    </row>
    <row r="154" spans="1:68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225</v>
      </c>
      <c r="Y154" s="43">
        <f>IFERROR(SUM(Y150:Y152),"0")</f>
        <v>232.2</v>
      </c>
      <c r="Z154" s="42"/>
      <c r="AA154" s="67"/>
      <c r="AB154" s="67"/>
      <c r="AC154" s="67"/>
    </row>
    <row r="155" spans="1:68" ht="27.75" customHeight="1">
      <c r="A155" s="597" t="s">
        <v>271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customHeight="1">
      <c r="A156" s="588" t="s">
        <v>272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customHeight="1">
      <c r="A157" s="572" t="s">
        <v>150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>
      <c r="A173" s="572" t="s">
        <v>106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572" t="s">
        <v>309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588" t="s">
        <v>312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customHeight="1">
      <c r="A184" s="572" t="s">
        <v>114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>
      <c r="A189" s="572" t="s">
        <v>150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>
      <c r="A205" s="572" t="s">
        <v>85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>
      <c r="A217" s="572" t="s">
        <v>185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customHeight="1">
      <c r="A218" s="63" t="s">
        <v>367</v>
      </c>
      <c r="B218" s="63" t="s">
        <v>368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>
      <c r="A219" s="63" t="s">
        <v>370</v>
      </c>
      <c r="B219" s="63" t="s">
        <v>371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>
      <c r="A222" s="588" t="s">
        <v>373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customHeight="1">
      <c r="A223" s="572" t="s">
        <v>114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customHeight="1">
      <c r="A224" s="63" t="s">
        <v>374</v>
      </c>
      <c r="B224" s="63" t="s">
        <v>375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377</v>
      </c>
      <c r="B225" s="63" t="s">
        <v>378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380</v>
      </c>
      <c r="B226" s="63" t="s">
        <v>381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383</v>
      </c>
      <c r="B227" s="63" t="s">
        <v>384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385</v>
      </c>
      <c r="B228" s="63" t="s">
        <v>386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388</v>
      </c>
      <c r="B229" s="63" t="s">
        <v>389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390</v>
      </c>
      <c r="B230" s="63" t="s">
        <v>391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572" t="s">
        <v>150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572" t="s">
        <v>395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17" t="s">
        <v>398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572" t="s">
        <v>400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3" t="s">
        <v>406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408</v>
      </c>
      <c r="B244" s="63" t="s">
        <v>409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410</v>
      </c>
      <c r="B245" s="63" t="s">
        <v>411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412</v>
      </c>
      <c r="B246" s="63" t="s">
        <v>413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588" t="s">
        <v>414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customHeight="1">
      <c r="A250" s="572" t="s">
        <v>114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customHeight="1">
      <c r="A251" s="63" t="s">
        <v>415</v>
      </c>
      <c r="B251" s="63" t="s">
        <v>416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418</v>
      </c>
      <c r="B252" s="63" t="s">
        <v>419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421</v>
      </c>
      <c r="B253" s="63" t="s">
        <v>422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424</v>
      </c>
      <c r="B254" s="63" t="s">
        <v>425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40</v>
      </c>
      <c r="Y254" s="55">
        <f>IFERROR(IF(X254="",0,CEILING((X254/$H254),1)*$H254),"")</f>
        <v>40</v>
      </c>
      <c r="Z254" s="41">
        <f>IFERROR(IF(Y254=0,"",ROUNDUP(Y254/H254,0)*0.00902),"")</f>
        <v>9.0200000000000002E-2</v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42.1</v>
      </c>
      <c r="BN254" s="78">
        <f>IFERROR(Y254*I254/H254,"0")</f>
        <v>42.1</v>
      </c>
      <c r="BO254" s="78">
        <f>IFERROR(1/J254*(X254/H254),"0")</f>
        <v>7.575757575757576E-2</v>
      </c>
      <c r="BP254" s="78">
        <f>IFERROR(1/J254*(Y254/H254),"0")</f>
        <v>7.575757575757576E-2</v>
      </c>
    </row>
    <row r="255" spans="1:68" ht="27" customHeight="1">
      <c r="A255" s="63" t="s">
        <v>427</v>
      </c>
      <c r="B255" s="63" t="s">
        <v>428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10</v>
      </c>
      <c r="Y256" s="43">
        <f>IFERROR(Y251/H251,"0")+IFERROR(Y252/H252,"0")+IFERROR(Y253/H253,"0")+IFERROR(Y254/H254,"0")+IFERROR(Y255/H255,"0")</f>
        <v>10</v>
      </c>
      <c r="Z256" s="43">
        <f>IFERROR(IF(Z251="",0,Z251),"0")+IFERROR(IF(Z252="",0,Z252),"0")+IFERROR(IF(Z253="",0,Z253),"0")+IFERROR(IF(Z254="",0,Z254),"0")+IFERROR(IF(Z255="",0,Z255),"0")</f>
        <v>9.0200000000000002E-2</v>
      </c>
      <c r="AA256" s="67"/>
      <c r="AB256" s="67"/>
      <c r="AC256" s="67"/>
    </row>
    <row r="257" spans="1:68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40</v>
      </c>
      <c r="Y257" s="43">
        <f>IFERROR(SUM(Y251:Y255),"0")</f>
        <v>40</v>
      </c>
      <c r="Z257" s="42"/>
      <c r="AA257" s="67"/>
      <c r="AB257" s="67"/>
      <c r="AC257" s="67"/>
    </row>
    <row r="258" spans="1:68" ht="16.5" customHeight="1">
      <c r="A258" s="588" t="s">
        <v>430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customHeight="1">
      <c r="A259" s="572" t="s">
        <v>114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customHeight="1">
      <c r="A260" s="63" t="s">
        <v>431</v>
      </c>
      <c r="B260" s="63" t="s">
        <v>432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433</v>
      </c>
      <c r="B261" s="63" t="s">
        <v>434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4" t="s">
        <v>435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437</v>
      </c>
      <c r="B262" s="63" t="s">
        <v>438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440</v>
      </c>
      <c r="B263" s="63" t="s">
        <v>441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6" t="s">
        <v>442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588" t="s">
        <v>444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customHeight="1">
      <c r="A267" s="572" t="s">
        <v>85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customHeight="1">
      <c r="A268" s="63" t="s">
        <v>445</v>
      </c>
      <c r="B268" s="63" t="s">
        <v>446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448</v>
      </c>
      <c r="B269" s="63" t="s">
        <v>449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451</v>
      </c>
      <c r="B270" s="63" t="s">
        <v>452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588" t="s">
        <v>454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customHeight="1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customHeight="1">
      <c r="A275" s="63" t="s">
        <v>455</v>
      </c>
      <c r="B275" s="63" t="s">
        <v>456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572" t="s">
        <v>85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customHeight="1">
      <c r="A279" s="63" t="s">
        <v>458</v>
      </c>
      <c r="B279" s="63" t="s">
        <v>459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36</v>
      </c>
      <c r="Y279" s="55">
        <f>IFERROR(IF(X279="",0,CEILING((X279/$H279),1)*$H279),"")</f>
        <v>36</v>
      </c>
      <c r="Z279" s="41">
        <f>IFERROR(IF(Y279=0,"",ROUNDUP(Y279/H279,0)*0.00902),"")</f>
        <v>9.0200000000000002E-2</v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38.1</v>
      </c>
      <c r="BN279" s="78">
        <f>IFERROR(Y279*I279/H279,"0")</f>
        <v>38.1</v>
      </c>
      <c r="BO279" s="78">
        <f>IFERROR(1/J279*(X279/H279),"0")</f>
        <v>7.575757575757576E-2</v>
      </c>
      <c r="BP279" s="78">
        <f>IFERROR(1/J279*(Y279/H279),"0")</f>
        <v>7.575757575757576E-2</v>
      </c>
    </row>
    <row r="280" spans="1:68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10</v>
      </c>
      <c r="Y280" s="43">
        <f>IFERROR(Y279/H279,"0")</f>
        <v>10</v>
      </c>
      <c r="Z280" s="43">
        <f>IFERROR(IF(Z279="",0,Z279),"0")</f>
        <v>9.0200000000000002E-2</v>
      </c>
      <c r="AA280" s="67"/>
      <c r="AB280" s="67"/>
      <c r="AC280" s="67"/>
    </row>
    <row r="281" spans="1:68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36</v>
      </c>
      <c r="Y281" s="43">
        <f>IFERROR(SUM(Y279:Y279),"0")</f>
        <v>36</v>
      </c>
      <c r="Z281" s="42"/>
      <c r="AA281" s="67"/>
      <c r="AB281" s="67"/>
      <c r="AC281" s="67"/>
    </row>
    <row r="282" spans="1:68" ht="16.5" customHeight="1">
      <c r="A282" s="588" t="s">
        <v>461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customHeight="1">
      <c r="A283" s="572" t="s">
        <v>114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88" t="s">
        <v>466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customHeight="1">
      <c r="A288" s="572" t="s">
        <v>114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>
      <c r="A289" s="63" t="s">
        <v>467</v>
      </c>
      <c r="B289" s="63" t="s">
        <v>468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>
      <c r="A290" s="63" t="s">
        <v>470</v>
      </c>
      <c r="B290" s="63" t="s">
        <v>471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473</v>
      </c>
      <c r="B291" s="63" t="s">
        <v>474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473</v>
      </c>
      <c r="B292" s="63" t="s">
        <v>476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>
      <c r="A293" s="63" t="s">
        <v>479</v>
      </c>
      <c r="B293" s="63" t="s">
        <v>480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350</v>
      </c>
      <c r="Y293" s="55">
        <f t="shared" si="37"/>
        <v>356.40000000000003</v>
      </c>
      <c r="Z293" s="41">
        <f>IFERROR(IF(Y293=0,"",ROUNDUP(Y293/H293,0)*0.01898),"")</f>
        <v>0.62634000000000001</v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364.09722222222217</v>
      </c>
      <c r="BN293" s="78">
        <f t="shared" si="39"/>
        <v>370.755</v>
      </c>
      <c r="BO293" s="78">
        <f t="shared" si="40"/>
        <v>0.5063657407407407</v>
      </c>
      <c r="BP293" s="78">
        <f t="shared" si="41"/>
        <v>0.515625</v>
      </c>
    </row>
    <row r="294" spans="1:68" ht="27" customHeight="1">
      <c r="A294" s="63" t="s">
        <v>482</v>
      </c>
      <c r="B294" s="63" t="s">
        <v>483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>
      <c r="A295" s="63" t="s">
        <v>484</v>
      </c>
      <c r="B295" s="63" t="s">
        <v>485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32.407407407407405</v>
      </c>
      <c r="Y296" s="43">
        <f>IFERROR(Y289/H289,"0")+IFERROR(Y290/H290,"0")+IFERROR(Y291/H291,"0")+IFERROR(Y292/H292,"0")+IFERROR(Y293/H293,"0")+IFERROR(Y294/H294,"0")+IFERROR(Y295/H295,"0")</f>
        <v>33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0.62634000000000001</v>
      </c>
      <c r="AA296" s="67"/>
      <c r="AB296" s="67"/>
      <c r="AC296" s="67"/>
    </row>
    <row r="297" spans="1:68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350</v>
      </c>
      <c r="Y297" s="43">
        <f>IFERROR(SUM(Y289:Y295),"0")</f>
        <v>356.40000000000003</v>
      </c>
      <c r="Z297" s="42"/>
      <c r="AA297" s="67"/>
      <c r="AB297" s="67"/>
      <c r="AC297" s="67"/>
    </row>
    <row r="298" spans="1:68" ht="14.25" customHeight="1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customHeight="1">
      <c r="A299" s="63" t="s">
        <v>487</v>
      </c>
      <c r="B299" s="63" t="s">
        <v>488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>
      <c r="A300" s="63" t="s">
        <v>490</v>
      </c>
      <c r="B300" s="63" t="s">
        <v>491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500</v>
      </c>
      <c r="Y300" s="55">
        <f t="shared" si="42"/>
        <v>504</v>
      </c>
      <c r="Z300" s="41">
        <f>IFERROR(IF(Y300=0,"",ROUNDUP(Y300/H300,0)*0.00902),"")</f>
        <v>1.0824</v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532.14285714285711</v>
      </c>
      <c r="BN300" s="78">
        <f t="shared" si="44"/>
        <v>536.39999999999986</v>
      </c>
      <c r="BO300" s="78">
        <f t="shared" si="45"/>
        <v>0.90187590187590183</v>
      </c>
      <c r="BP300" s="78">
        <f t="shared" si="46"/>
        <v>0.90909090909090917</v>
      </c>
    </row>
    <row r="301" spans="1:68" ht="27" customHeight="1">
      <c r="A301" s="63" t="s">
        <v>493</v>
      </c>
      <c r="B301" s="63" t="s">
        <v>494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496</v>
      </c>
      <c r="B302" s="63" t="s">
        <v>497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498</v>
      </c>
      <c r="B303" s="63" t="s">
        <v>499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>
      <c r="A304" s="63" t="s">
        <v>501</v>
      </c>
      <c r="B304" s="63" t="s">
        <v>502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>
      <c r="A305" s="63" t="s">
        <v>503</v>
      </c>
      <c r="B305" s="63" t="s">
        <v>504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119.04761904761904</v>
      </c>
      <c r="Y306" s="43">
        <f>IFERROR(Y299/H299,"0")+IFERROR(Y300/H300,"0")+IFERROR(Y301/H301,"0")+IFERROR(Y302/H302,"0")+IFERROR(Y303/H303,"0")+IFERROR(Y304/H304,"0")+IFERROR(Y305/H305,"0")</f>
        <v>120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1.0824</v>
      </c>
      <c r="AA306" s="67"/>
      <c r="AB306" s="67"/>
      <c r="AC306" s="67"/>
    </row>
    <row r="307" spans="1:68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500</v>
      </c>
      <c r="Y307" s="43">
        <f>IFERROR(SUM(Y299:Y305),"0")</f>
        <v>504</v>
      </c>
      <c r="Z307" s="42"/>
      <c r="AA307" s="67"/>
      <c r="AB307" s="67"/>
      <c r="AC307" s="67"/>
    </row>
    <row r="308" spans="1:68" ht="14.25" customHeight="1">
      <c r="A308" s="572" t="s">
        <v>85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>
      <c r="A309" s="63" t="s">
        <v>506</v>
      </c>
      <c r="B309" s="63" t="s">
        <v>507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3000</v>
      </c>
      <c r="Y309" s="55">
        <f>IFERROR(IF(X309="",0,CEILING((X309/$H309),1)*$H309),"")</f>
        <v>3003</v>
      </c>
      <c r="Z309" s="41">
        <f>IFERROR(IF(Y309=0,"",ROUNDUP(Y309/H309,0)*0.01898),"")</f>
        <v>7.3073000000000006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3197.3076923076928</v>
      </c>
      <c r="BN309" s="78">
        <f>IFERROR(Y309*I309/H309,"0")</f>
        <v>3200.5050000000006</v>
      </c>
      <c r="BO309" s="78">
        <f>IFERROR(1/J309*(X309/H309),"0")</f>
        <v>6.009615384615385</v>
      </c>
      <c r="BP309" s="78">
        <f>IFERROR(1/J309*(Y309/H309),"0")</f>
        <v>6.015625</v>
      </c>
    </row>
    <row r="310" spans="1:68" ht="27" customHeight="1">
      <c r="A310" s="63" t="s">
        <v>509</v>
      </c>
      <c r="B310" s="63" t="s">
        <v>510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512</v>
      </c>
      <c r="B311" s="63" t="s">
        <v>513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515</v>
      </c>
      <c r="B312" s="63" t="s">
        <v>516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120</v>
      </c>
      <c r="Y312" s="55">
        <f>IFERROR(IF(X312="",0,CEILING((X312/$H312),1)*$H312),"")</f>
        <v>120</v>
      </c>
      <c r="Z312" s="41">
        <f>IFERROR(IF(Y312=0,"",ROUNDUP(Y312/H312,0)*0.00651),"")</f>
        <v>0.26040000000000002</v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129.84</v>
      </c>
      <c r="BN312" s="78">
        <f>IFERROR(Y312*I312/H312,"0")</f>
        <v>129.84</v>
      </c>
      <c r="BO312" s="78">
        <f>IFERROR(1/J312*(X312/H312),"0")</f>
        <v>0.2197802197802198</v>
      </c>
      <c r="BP312" s="78">
        <f>IFERROR(1/J312*(Y312/H312),"0")</f>
        <v>0.2197802197802198</v>
      </c>
    </row>
    <row r="313" spans="1:68" ht="27" customHeight="1">
      <c r="A313" s="63" t="s">
        <v>518</v>
      </c>
      <c r="B313" s="63" t="s">
        <v>519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424.61538461538464</v>
      </c>
      <c r="Y314" s="43">
        <f>IFERROR(Y309/H309,"0")+IFERROR(Y310/H310,"0")+IFERROR(Y311/H311,"0")+IFERROR(Y312/H312,"0")+IFERROR(Y313/H313,"0")</f>
        <v>425</v>
      </c>
      <c r="Z314" s="43">
        <f>IFERROR(IF(Z309="",0,Z309),"0")+IFERROR(IF(Z310="",0,Z310),"0")+IFERROR(IF(Z311="",0,Z311),"0")+IFERROR(IF(Z312="",0,Z312),"0")+IFERROR(IF(Z313="",0,Z313),"0")</f>
        <v>7.5677000000000003</v>
      </c>
      <c r="AA314" s="67"/>
      <c r="AB314" s="67"/>
      <c r="AC314" s="67"/>
    </row>
    <row r="315" spans="1:68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3120</v>
      </c>
      <c r="Y315" s="43">
        <f>IFERROR(SUM(Y309:Y313),"0")</f>
        <v>3123</v>
      </c>
      <c r="Z315" s="42"/>
      <c r="AA315" s="67"/>
      <c r="AB315" s="67"/>
      <c r="AC315" s="67"/>
    </row>
    <row r="316" spans="1:68" ht="14.25" customHeight="1">
      <c r="A316" s="572" t="s">
        <v>185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customHeight="1">
      <c r="A317" s="63" t="s">
        <v>521</v>
      </c>
      <c r="B317" s="63" t="s">
        <v>522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>
      <c r="A318" s="63" t="s">
        <v>524</v>
      </c>
      <c r="B318" s="63" t="s">
        <v>525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250</v>
      </c>
      <c r="Y318" s="55">
        <f>IFERROR(IF(X318="",0,CEILING((X318/$H318),1)*$H318),"")</f>
        <v>257.39999999999998</v>
      </c>
      <c r="Z318" s="41">
        <f>IFERROR(IF(Y318=0,"",ROUNDUP(Y318/H318,0)*0.01898),"")</f>
        <v>0.62634000000000001</v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266.63461538461542</v>
      </c>
      <c r="BN318" s="78">
        <f>IFERROR(Y318*I318/H318,"0")</f>
        <v>274.52700000000004</v>
      </c>
      <c r="BO318" s="78">
        <f>IFERROR(1/J318*(X318/H318),"0")</f>
        <v>0.50080128205128205</v>
      </c>
      <c r="BP318" s="78">
        <f>IFERROR(1/J318*(Y318/H318),"0")</f>
        <v>0.515625</v>
      </c>
    </row>
    <row r="319" spans="1:68" ht="16.5" customHeight="1">
      <c r="A319" s="63" t="s">
        <v>527</v>
      </c>
      <c r="B319" s="63" t="s">
        <v>528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160</v>
      </c>
      <c r="Y319" s="55">
        <f>IFERROR(IF(X319="",0,CEILING((X319/$H319),1)*$H319),"")</f>
        <v>168</v>
      </c>
      <c r="Z319" s="41">
        <f>IFERROR(IF(Y319=0,"",ROUNDUP(Y319/H319,0)*0.01898),"")</f>
        <v>0.37959999999999999</v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169.88571428571427</v>
      </c>
      <c r="BN319" s="78">
        <f>IFERROR(Y319*I319/H319,"0")</f>
        <v>178.38</v>
      </c>
      <c r="BO319" s="78">
        <f>IFERROR(1/J319*(X319/H319),"0")</f>
        <v>0.29761904761904762</v>
      </c>
      <c r="BP319" s="78">
        <f>IFERROR(1/J319*(Y319/H319),"0")</f>
        <v>0.3125</v>
      </c>
    </row>
    <row r="320" spans="1:68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51.098901098901095</v>
      </c>
      <c r="Y320" s="43">
        <f>IFERROR(Y317/H317,"0")+IFERROR(Y318/H318,"0")+IFERROR(Y319/H319,"0")</f>
        <v>53</v>
      </c>
      <c r="Z320" s="43">
        <f>IFERROR(IF(Z317="",0,Z317),"0")+IFERROR(IF(Z318="",0,Z318),"0")+IFERROR(IF(Z319="",0,Z319),"0")</f>
        <v>1.0059400000000001</v>
      </c>
      <c r="AA320" s="67"/>
      <c r="AB320" s="67"/>
      <c r="AC320" s="67"/>
    </row>
    <row r="321" spans="1:68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410</v>
      </c>
      <c r="Y321" s="43">
        <f>IFERROR(SUM(Y317:Y319),"0")</f>
        <v>425.4</v>
      </c>
      <c r="Z321" s="42"/>
      <c r="AA321" s="67"/>
      <c r="AB321" s="67"/>
      <c r="AC321" s="67"/>
    </row>
    <row r="322" spans="1:68" ht="14.25" customHeight="1">
      <c r="A322" s="572" t="s">
        <v>106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customHeight="1">
      <c r="A323" s="63" t="s">
        <v>530</v>
      </c>
      <c r="B323" s="63" t="s">
        <v>531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5" t="s">
        <v>532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534</v>
      </c>
      <c r="B324" s="63" t="s">
        <v>535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6" t="s">
        <v>536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537</v>
      </c>
      <c r="B325" s="63" t="s">
        <v>538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540</v>
      </c>
      <c r="B326" s="63" t="s">
        <v>541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>
      <c r="A329" s="572" t="s">
        <v>542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customHeight="1">
      <c r="A330" s="63" t="s">
        <v>543</v>
      </c>
      <c r="B330" s="63" t="s">
        <v>544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547</v>
      </c>
      <c r="B331" s="63" t="s">
        <v>548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>
      <c r="A332" s="63" t="s">
        <v>549</v>
      </c>
      <c r="B332" s="63" t="s">
        <v>550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>
      <c r="A335" s="588" t="s">
        <v>551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customHeight="1">
      <c r="A336" s="572" t="s">
        <v>85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>
      <c r="A337" s="63" t="s">
        <v>552</v>
      </c>
      <c r="B337" s="63" t="s">
        <v>553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250</v>
      </c>
      <c r="Y337" s="55">
        <f>IFERROR(IF(X337="",0,CEILING((X337/$H337),1)*$H337),"")</f>
        <v>251.1</v>
      </c>
      <c r="Z337" s="41">
        <f>IFERROR(IF(Y337=0,"",ROUNDUP(Y337/H337,0)*0.01898),"")</f>
        <v>0.58838000000000001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266.01851851851853</v>
      </c>
      <c r="BN337" s="78">
        <f>IFERROR(Y337*I337/H337,"0")</f>
        <v>267.18900000000002</v>
      </c>
      <c r="BO337" s="78">
        <f>IFERROR(1/J337*(X337/H337),"0")</f>
        <v>0.48225308641975312</v>
      </c>
      <c r="BP337" s="78">
        <f>IFERROR(1/J337*(Y337/H337),"0")</f>
        <v>0.484375</v>
      </c>
    </row>
    <row r="338" spans="1:68" ht="27" customHeight="1">
      <c r="A338" s="63" t="s">
        <v>555</v>
      </c>
      <c r="B338" s="63" t="s">
        <v>556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>
      <c r="A339" s="63" t="s">
        <v>558</v>
      </c>
      <c r="B339" s="63" t="s">
        <v>559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42</v>
      </c>
      <c r="Y339" s="55">
        <f>IFERROR(IF(X339="",0,CEILING((X339/$H339),1)*$H339),"")</f>
        <v>42</v>
      </c>
      <c r="Z339" s="41">
        <f>IFERROR(IF(Y339=0,"",ROUNDUP(Y339/H339,0)*0.00651),"")</f>
        <v>0.13020000000000001</v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46.8</v>
      </c>
      <c r="BN339" s="78">
        <f>IFERROR(Y339*I339/H339,"0")</f>
        <v>46.8</v>
      </c>
      <c r="BO339" s="78">
        <f>IFERROR(1/J339*(X339/H339),"0")</f>
        <v>0.1098901098901099</v>
      </c>
      <c r="BP339" s="78">
        <f>IFERROR(1/J339*(Y339/H339),"0")</f>
        <v>0.1098901098901099</v>
      </c>
    </row>
    <row r="340" spans="1:68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50.864197530864203</v>
      </c>
      <c r="Y340" s="43">
        <f>IFERROR(Y337/H337,"0")+IFERROR(Y338/H338,"0")+IFERROR(Y339/H339,"0")</f>
        <v>51</v>
      </c>
      <c r="Z340" s="43">
        <f>IFERROR(IF(Z337="",0,Z337),"0")+IFERROR(IF(Z338="",0,Z338),"0")+IFERROR(IF(Z339="",0,Z339),"0")</f>
        <v>0.71858</v>
      </c>
      <c r="AA340" s="67"/>
      <c r="AB340" s="67"/>
      <c r="AC340" s="67"/>
    </row>
    <row r="341" spans="1:68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292</v>
      </c>
      <c r="Y341" s="43">
        <f>IFERROR(SUM(Y337:Y339),"0")</f>
        <v>293.10000000000002</v>
      </c>
      <c r="Z341" s="42"/>
      <c r="AA341" s="67"/>
      <c r="AB341" s="67"/>
      <c r="AC341" s="67"/>
    </row>
    <row r="342" spans="1:68" ht="27.75" customHeight="1">
      <c r="A342" s="597" t="s">
        <v>561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customHeight="1">
      <c r="A343" s="588" t="s">
        <v>562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customHeight="1">
      <c r="A344" s="572" t="s">
        <v>114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customHeight="1">
      <c r="A345" s="63" t="s">
        <v>563</v>
      </c>
      <c r="B345" s="63" t="s">
        <v>564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>
      <c r="A346" s="63" t="s">
        <v>566</v>
      </c>
      <c r="B346" s="63" t="s">
        <v>567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>
      <c r="A347" s="63" t="s">
        <v>569</v>
      </c>
      <c r="B347" s="63" t="s">
        <v>570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3000</v>
      </c>
      <c r="Y347" s="55">
        <f t="shared" si="47"/>
        <v>3000</v>
      </c>
      <c r="Z347" s="41">
        <f>IFERROR(IF(Y347=0,"",ROUNDUP(Y347/H347,0)*0.02175),"")</f>
        <v>4.3499999999999996</v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3096</v>
      </c>
      <c r="BN347" s="78">
        <f t="shared" si="49"/>
        <v>3096</v>
      </c>
      <c r="BO347" s="78">
        <f t="shared" si="50"/>
        <v>4.1666666666666661</v>
      </c>
      <c r="BP347" s="78">
        <f t="shared" si="51"/>
        <v>4.1666666666666661</v>
      </c>
    </row>
    <row r="348" spans="1:68" ht="37.5" customHeight="1">
      <c r="A348" s="63" t="s">
        <v>572</v>
      </c>
      <c r="B348" s="63" t="s">
        <v>573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>
      <c r="A349" s="63" t="s">
        <v>575</v>
      </c>
      <c r="B349" s="63" t="s">
        <v>576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>
      <c r="A350" s="63" t="s">
        <v>578</v>
      </c>
      <c r="B350" s="63" t="s">
        <v>579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>
      <c r="A351" s="63" t="s">
        <v>580</v>
      </c>
      <c r="B351" s="63" t="s">
        <v>581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200</v>
      </c>
      <c r="Y352" s="43">
        <f>IFERROR(Y345/H345,"0")+IFERROR(Y346/H346,"0")+IFERROR(Y347/H347,"0")+IFERROR(Y348/H348,"0")+IFERROR(Y349/H349,"0")+IFERROR(Y350/H350,"0")+IFERROR(Y351/H351,"0")</f>
        <v>200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4.3499999999999996</v>
      </c>
      <c r="AA352" s="67"/>
      <c r="AB352" s="67"/>
      <c r="AC352" s="67"/>
    </row>
    <row r="353" spans="1:68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3000</v>
      </c>
      <c r="Y353" s="43">
        <f>IFERROR(SUM(Y345:Y351),"0")</f>
        <v>3000</v>
      </c>
      <c r="Z353" s="42"/>
      <c r="AA353" s="67"/>
      <c r="AB353" s="67"/>
      <c r="AC353" s="67"/>
    </row>
    <row r="354" spans="1:68" ht="14.25" customHeight="1">
      <c r="A354" s="572" t="s">
        <v>150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>
      <c r="A355" s="63" t="s">
        <v>582</v>
      </c>
      <c r="B355" s="63" t="s">
        <v>583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4320</v>
      </c>
      <c r="Y355" s="55">
        <f>IFERROR(IF(X355="",0,CEILING((X355/$H355),1)*$H355),"")</f>
        <v>4320</v>
      </c>
      <c r="Z355" s="41">
        <f>IFERROR(IF(Y355=0,"",ROUNDUP(Y355/H355,0)*0.02175),"")</f>
        <v>6.2639999999999993</v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4458.2400000000007</v>
      </c>
      <c r="BN355" s="78">
        <f>IFERROR(Y355*I355/H355,"0")</f>
        <v>4458.2400000000007</v>
      </c>
      <c r="BO355" s="78">
        <f>IFERROR(1/J355*(X355/H355),"0")</f>
        <v>6</v>
      </c>
      <c r="BP355" s="78">
        <f>IFERROR(1/J355*(Y355/H355),"0")</f>
        <v>6</v>
      </c>
    </row>
    <row r="356" spans="1:68" ht="16.5" customHeight="1">
      <c r="A356" s="63" t="s">
        <v>585</v>
      </c>
      <c r="B356" s="63" t="s">
        <v>586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40</v>
      </c>
      <c r="Y356" s="55">
        <f>IFERROR(IF(X356="",0,CEILING((X356/$H356),1)*$H356),"")</f>
        <v>40</v>
      </c>
      <c r="Z356" s="41">
        <f>IFERROR(IF(Y356=0,"",ROUNDUP(Y356/H356,0)*0.00902),"")</f>
        <v>9.0200000000000002E-2</v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42.1</v>
      </c>
      <c r="BN356" s="78">
        <f>IFERROR(Y356*I356/H356,"0")</f>
        <v>42.1</v>
      </c>
      <c r="BO356" s="78">
        <f>IFERROR(1/J356*(X356/H356),"0")</f>
        <v>7.575757575757576E-2</v>
      </c>
      <c r="BP356" s="78">
        <f>IFERROR(1/J356*(Y356/H356),"0")</f>
        <v>7.575757575757576E-2</v>
      </c>
    </row>
    <row r="357" spans="1:68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298</v>
      </c>
      <c r="Y357" s="43">
        <f>IFERROR(Y355/H355,"0")+IFERROR(Y356/H356,"0")</f>
        <v>298</v>
      </c>
      <c r="Z357" s="43">
        <f>IFERROR(IF(Z355="",0,Z355),"0")+IFERROR(IF(Z356="",0,Z356),"0")</f>
        <v>6.3541999999999996</v>
      </c>
      <c r="AA357" s="67"/>
      <c r="AB357" s="67"/>
      <c r="AC357" s="67"/>
    </row>
    <row r="358" spans="1:68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4360</v>
      </c>
      <c r="Y358" s="43">
        <f>IFERROR(SUM(Y355:Y356),"0")</f>
        <v>4360</v>
      </c>
      <c r="Z358" s="42"/>
      <c r="AA358" s="67"/>
      <c r="AB358" s="67"/>
      <c r="AC358" s="67"/>
    </row>
    <row r="359" spans="1:68" ht="14.25" customHeight="1">
      <c r="A359" s="572" t="s">
        <v>85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700</v>
      </c>
      <c r="Y360" s="55">
        <f>IFERROR(IF(X360="",0,CEILING((X360/$H360),1)*$H360),"")</f>
        <v>702</v>
      </c>
      <c r="Z360" s="41">
        <f>IFERROR(IF(Y360=0,"",ROUNDUP(Y360/H360,0)*0.01898),"")</f>
        <v>1.48044</v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740.83333333333337</v>
      </c>
      <c r="BN360" s="78">
        <f>IFERROR(Y360*I360/H360,"0")</f>
        <v>742.95</v>
      </c>
      <c r="BO360" s="78">
        <f>IFERROR(1/J360*(X360/H360),"0")</f>
        <v>1.2152777777777777</v>
      </c>
      <c r="BP360" s="78">
        <f>IFERROR(1/J360*(Y360/H360),"0")</f>
        <v>1.21875</v>
      </c>
    </row>
    <row r="361" spans="1:68" ht="27" customHeight="1">
      <c r="A361" s="63" t="s">
        <v>590</v>
      </c>
      <c r="B361" s="63" t="s">
        <v>591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77.777777777777771</v>
      </c>
      <c r="Y362" s="43">
        <f>IFERROR(Y360/H360,"0")+IFERROR(Y361/H361,"0")</f>
        <v>78</v>
      </c>
      <c r="Z362" s="43">
        <f>IFERROR(IF(Z360="",0,Z360),"0")+IFERROR(IF(Z361="",0,Z361),"0")</f>
        <v>1.48044</v>
      </c>
      <c r="AA362" s="67"/>
      <c r="AB362" s="67"/>
      <c r="AC362" s="67"/>
    </row>
    <row r="363" spans="1:68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700</v>
      </c>
      <c r="Y363" s="43">
        <f>IFERROR(SUM(Y360:Y361),"0")</f>
        <v>702</v>
      </c>
      <c r="Z363" s="42"/>
      <c r="AA363" s="67"/>
      <c r="AB363" s="67"/>
      <c r="AC363" s="67"/>
    </row>
    <row r="364" spans="1:68" ht="14.25" customHeight="1">
      <c r="A364" s="572" t="s">
        <v>185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customHeight="1">
      <c r="A365" s="63" t="s">
        <v>593</v>
      </c>
      <c r="B365" s="63" t="s">
        <v>594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>
      <c r="A368" s="588" t="s">
        <v>596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customHeight="1">
      <c r="A369" s="572" t="s">
        <v>114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customHeight="1">
      <c r="A370" s="63" t="s">
        <v>597</v>
      </c>
      <c r="B370" s="63" t="s">
        <v>598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600</v>
      </c>
      <c r="B371" s="63" t="s">
        <v>601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>
      <c r="A372" s="63" t="s">
        <v>603</v>
      </c>
      <c r="B372" s="63" t="s">
        <v>604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customHeight="1">
      <c r="A376" s="63" t="s">
        <v>605</v>
      </c>
      <c r="B376" s="63" t="s">
        <v>606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>
      <c r="A379" s="572" t="s">
        <v>85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customHeight="1">
      <c r="A380" s="63" t="s">
        <v>608</v>
      </c>
      <c r="B380" s="63" t="s">
        <v>609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>
      <c r="A381" s="63" t="s">
        <v>611</v>
      </c>
      <c r="B381" s="63" t="s">
        <v>612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>
      <c r="A384" s="572" t="s">
        <v>185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customHeight="1">
      <c r="A385" s="63" t="s">
        <v>613</v>
      </c>
      <c r="B385" s="63" t="s">
        <v>614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>
      <c r="A388" s="597" t="s">
        <v>616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customHeight="1">
      <c r="A389" s="588" t="s">
        <v>617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customHeight="1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customHeight="1">
      <c r="A391" s="63" t="s">
        <v>618</v>
      </c>
      <c r="B391" s="63" t="s">
        <v>619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>
      <c r="A392" s="63" t="s">
        <v>621</v>
      </c>
      <c r="B392" s="63" t="s">
        <v>622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>
      <c r="A393" s="63" t="s">
        <v>621</v>
      </c>
      <c r="B393" s="63" t="s">
        <v>624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625</v>
      </c>
      <c r="B394" s="63" t="s">
        <v>626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>
      <c r="A395" s="63" t="s">
        <v>628</v>
      </c>
      <c r="B395" s="63" t="s">
        <v>629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630</v>
      </c>
      <c r="B396" s="63" t="s">
        <v>631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>
      <c r="A397" s="63" t="s">
        <v>632</v>
      </c>
      <c r="B397" s="63" t="s">
        <v>633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>
      <c r="A398" s="63" t="s">
        <v>635</v>
      </c>
      <c r="B398" s="63" t="s">
        <v>636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>
      <c r="A399" s="63" t="s">
        <v>638</v>
      </c>
      <c r="B399" s="63" t="s">
        <v>639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>
      <c r="A400" s="63" t="s">
        <v>641</v>
      </c>
      <c r="B400" s="63" t="s">
        <v>642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>
      <c r="A403" s="572" t="s">
        <v>85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customHeight="1">
      <c r="A404" s="63" t="s">
        <v>643</v>
      </c>
      <c r="B404" s="63" t="s">
        <v>644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>
      <c r="A405" s="63" t="s">
        <v>646</v>
      </c>
      <c r="B405" s="63" t="s">
        <v>647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>
      <c r="A408" s="588" t="s">
        <v>649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customHeight="1">
      <c r="A409" s="572" t="s">
        <v>150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customHeight="1">
      <c r="A414" s="63" t="s">
        <v>653</v>
      </c>
      <c r="B414" s="63" t="s">
        <v>654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656</v>
      </c>
      <c r="B415" s="63" t="s">
        <v>657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659</v>
      </c>
      <c r="B416" s="63" t="s">
        <v>660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662</v>
      </c>
      <c r="B417" s="63" t="s">
        <v>663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>
      <c r="A420" s="588" t="s">
        <v>664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customHeight="1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customHeight="1">
      <c r="A422" s="63" t="s">
        <v>665</v>
      </c>
      <c r="B422" s="63" t="s">
        <v>666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>
      <c r="A425" s="588" t="s">
        <v>668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customHeight="1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customHeight="1">
      <c r="A427" s="63" t="s">
        <v>669</v>
      </c>
      <c r="B427" s="63" t="s">
        <v>670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>
      <c r="A430" s="597" t="s">
        <v>672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customHeight="1">
      <c r="A431" s="588" t="s">
        <v>672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>
      <c r="A432" s="572" t="s">
        <v>114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customHeight="1">
      <c r="A433" s="63" t="s">
        <v>673</v>
      </c>
      <c r="B433" s="63" t="s">
        <v>674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>
      <c r="A434" s="63" t="s">
        <v>676</v>
      </c>
      <c r="B434" s="63" t="s">
        <v>677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>
      <c r="A435" s="63" t="s">
        <v>679</v>
      </c>
      <c r="B435" s="63" t="s">
        <v>680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682</v>
      </c>
      <c r="B436" s="63" t="s">
        <v>683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24" t="s">
        <v>684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>
      <c r="A437" s="63" t="s">
        <v>686</v>
      </c>
      <c r="B437" s="63" t="s">
        <v>687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689</v>
      </c>
      <c r="B438" s="63" t="s">
        <v>690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300</v>
      </c>
      <c r="Y438" s="55">
        <f t="shared" si="58"/>
        <v>300.96000000000004</v>
      </c>
      <c r="Z438" s="41">
        <f t="shared" si="59"/>
        <v>0.68171999999999999</v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320.45454545454544</v>
      </c>
      <c r="BN438" s="78">
        <f t="shared" si="61"/>
        <v>321.48</v>
      </c>
      <c r="BO438" s="78">
        <f t="shared" si="62"/>
        <v>0.54632867132867136</v>
      </c>
      <c r="BP438" s="78">
        <f t="shared" si="63"/>
        <v>0.54807692307692313</v>
      </c>
    </row>
    <row r="439" spans="1:68" ht="16.5" customHeight="1">
      <c r="A439" s="63" t="s">
        <v>692</v>
      </c>
      <c r="B439" s="63" t="s">
        <v>693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695</v>
      </c>
      <c r="B440" s="63" t="s">
        <v>696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697</v>
      </c>
      <c r="B441" s="63" t="s">
        <v>698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699</v>
      </c>
      <c r="B442" s="63" t="s">
        <v>700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0" t="s">
        <v>701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702</v>
      </c>
      <c r="B443" s="63" t="s">
        <v>703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>
      <c r="A444" s="63" t="s">
        <v>704</v>
      </c>
      <c r="B444" s="63" t="s">
        <v>705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>
      <c r="A445" s="63" t="s">
        <v>706</v>
      </c>
      <c r="B445" s="63" t="s">
        <v>707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>
      <c r="A446" s="63" t="s">
        <v>706</v>
      </c>
      <c r="B446" s="63" t="s">
        <v>708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56.818181818181813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57.000000000000007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0.68171999999999999</v>
      </c>
      <c r="AA447" s="67"/>
      <c r="AB447" s="67"/>
      <c r="AC447" s="67"/>
    </row>
    <row r="448" spans="1:68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300</v>
      </c>
      <c r="Y448" s="43">
        <f>IFERROR(SUM(Y433:Y446),"0")</f>
        <v>300.96000000000004</v>
      </c>
      <c r="Z448" s="42"/>
      <c r="AA448" s="67"/>
      <c r="AB448" s="67"/>
      <c r="AC448" s="67"/>
    </row>
    <row r="449" spans="1:68" ht="14.25" customHeight="1">
      <c r="A449" s="572" t="s">
        <v>150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>
      <c r="A450" s="63" t="s">
        <v>709</v>
      </c>
      <c r="B450" s="63" t="s">
        <v>710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550</v>
      </c>
      <c r="Y450" s="55">
        <f>IFERROR(IF(X450="",0,CEILING((X450/$H450),1)*$H450),"")</f>
        <v>554.4</v>
      </c>
      <c r="Z450" s="41">
        <f>IFERROR(IF(Y450=0,"",ROUNDUP(Y450/H450,0)*0.01196),"")</f>
        <v>1.2558</v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587.5</v>
      </c>
      <c r="BN450" s="78">
        <f>IFERROR(Y450*I450/H450,"0")</f>
        <v>592.19999999999993</v>
      </c>
      <c r="BO450" s="78">
        <f>IFERROR(1/J450*(X450/H450),"0")</f>
        <v>1.0016025641025641</v>
      </c>
      <c r="BP450" s="78">
        <f>IFERROR(1/J450*(Y450/H450),"0")</f>
        <v>1.0096153846153846</v>
      </c>
    </row>
    <row r="451" spans="1:68" ht="16.5" customHeight="1">
      <c r="A451" s="63" t="s">
        <v>712</v>
      </c>
      <c r="B451" s="63" t="s">
        <v>713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714</v>
      </c>
      <c r="B452" s="63" t="s">
        <v>715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104.16666666666666</v>
      </c>
      <c r="Y453" s="43">
        <f>IFERROR(Y450/H450,"0")+IFERROR(Y451/H451,"0")+IFERROR(Y452/H452,"0")</f>
        <v>104.99999999999999</v>
      </c>
      <c r="Z453" s="43">
        <f>IFERROR(IF(Z450="",0,Z450),"0")+IFERROR(IF(Z451="",0,Z451),"0")+IFERROR(IF(Z452="",0,Z452),"0")</f>
        <v>1.2558</v>
      </c>
      <c r="AA453" s="67"/>
      <c r="AB453" s="67"/>
      <c r="AC453" s="67"/>
    </row>
    <row r="454" spans="1:68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550</v>
      </c>
      <c r="Y454" s="43">
        <f>IFERROR(SUM(Y450:Y452),"0")</f>
        <v>554.4</v>
      </c>
      <c r="Z454" s="42"/>
      <c r="AA454" s="67"/>
      <c r="AB454" s="67"/>
      <c r="AC454" s="67"/>
    </row>
    <row r="455" spans="1:68" ht="14.25" customHeight="1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customHeight="1">
      <c r="A456" s="63" t="s">
        <v>716</v>
      </c>
      <c r="B456" s="63" t="s">
        <v>717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>
      <c r="A457" s="63" t="s">
        <v>719</v>
      </c>
      <c r="B457" s="63" t="s">
        <v>720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>
      <c r="A458" s="63" t="s">
        <v>722</v>
      </c>
      <c r="B458" s="63" t="s">
        <v>723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200</v>
      </c>
      <c r="Y458" s="55">
        <f t="shared" si="64"/>
        <v>200.64000000000001</v>
      </c>
      <c r="Z458" s="41">
        <f>IFERROR(IF(Y458=0,"",ROUNDUP(Y458/H458,0)*0.01196),"")</f>
        <v>0.45448</v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213.63636363636363</v>
      </c>
      <c r="BN458" s="78">
        <f t="shared" si="66"/>
        <v>214.32</v>
      </c>
      <c r="BO458" s="78">
        <f t="shared" si="67"/>
        <v>0.36421911421911418</v>
      </c>
      <c r="BP458" s="78">
        <f t="shared" si="68"/>
        <v>0.36538461538461542</v>
      </c>
    </row>
    <row r="459" spans="1:68" ht="27" customHeight="1">
      <c r="A459" s="63" t="s">
        <v>725</v>
      </c>
      <c r="B459" s="63" t="s">
        <v>726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>
      <c r="A460" s="63" t="s">
        <v>725</v>
      </c>
      <c r="B460" s="63" t="s">
        <v>727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>
      <c r="A461" s="63" t="s">
        <v>728</v>
      </c>
      <c r="B461" s="63" t="s">
        <v>729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>
      <c r="A462" s="63" t="s">
        <v>730</v>
      </c>
      <c r="B462" s="63" t="s">
        <v>731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37.878787878787875</v>
      </c>
      <c r="Y463" s="43">
        <f>IFERROR(Y456/H456,"0")+IFERROR(Y457/H457,"0")+IFERROR(Y458/H458,"0")+IFERROR(Y459/H459,"0")+IFERROR(Y460/H460,"0")+IFERROR(Y461/H461,"0")+IFERROR(Y462/H462,"0")</f>
        <v>38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0.45448</v>
      </c>
      <c r="AA463" s="67"/>
      <c r="AB463" s="67"/>
      <c r="AC463" s="67"/>
    </row>
    <row r="464" spans="1:68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200</v>
      </c>
      <c r="Y464" s="43">
        <f>IFERROR(SUM(Y456:Y462),"0")</f>
        <v>200.64000000000001</v>
      </c>
      <c r="Z464" s="42"/>
      <c r="AA464" s="67"/>
      <c r="AB464" s="67"/>
      <c r="AC464" s="67"/>
    </row>
    <row r="465" spans="1:68" ht="14.25" customHeight="1">
      <c r="A465" s="572" t="s">
        <v>85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customHeight="1">
      <c r="A466" s="63" t="s">
        <v>732</v>
      </c>
      <c r="B466" s="63" t="s">
        <v>733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735</v>
      </c>
      <c r="B467" s="63" t="s">
        <v>736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738</v>
      </c>
      <c r="B468" s="63" t="s">
        <v>739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597" t="s">
        <v>741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customHeight="1">
      <c r="A472" s="588" t="s">
        <v>741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customHeight="1">
      <c r="A473" s="572" t="s">
        <v>114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customHeight="1">
      <c r="A474" s="63" t="s">
        <v>742</v>
      </c>
      <c r="B474" s="63" t="s">
        <v>743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598" t="s">
        <v>744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746</v>
      </c>
      <c r="B475" s="63" t="s">
        <v>747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599" t="s">
        <v>748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750</v>
      </c>
      <c r="B476" s="63" t="s">
        <v>751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0" t="s">
        <v>752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754</v>
      </c>
      <c r="B477" s="63" t="s">
        <v>755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5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>
      <c r="A480" s="572" t="s">
        <v>150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customHeight="1">
      <c r="A481" s="63" t="s">
        <v>756</v>
      </c>
      <c r="B481" s="63" t="s">
        <v>757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5" t="s">
        <v>758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760</v>
      </c>
      <c r="B482" s="63" t="s">
        <v>761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6" t="s">
        <v>762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764</v>
      </c>
      <c r="B483" s="63" t="s">
        <v>765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591" t="s">
        <v>766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customHeight="1">
      <c r="A487" s="63" t="s">
        <v>768</v>
      </c>
      <c r="B487" s="63" t="s">
        <v>769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2" t="s">
        <v>770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772</v>
      </c>
      <c r="B488" s="63" t="s">
        <v>773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3" t="s">
        <v>774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600</v>
      </c>
      <c r="Y488" s="55">
        <f>IFERROR(IF(X488="",0,CEILING((X488/$H488),1)*$H488),"")</f>
        <v>600.6</v>
      </c>
      <c r="Z488" s="41">
        <f>IFERROR(IF(Y488=0,"",ROUNDUP(Y488/H488,0)*0.00902),"")</f>
        <v>1.28986</v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638.57142857142856</v>
      </c>
      <c r="BN488" s="78">
        <f>IFERROR(Y488*I488/H488,"0")</f>
        <v>639.20999999999992</v>
      </c>
      <c r="BO488" s="78">
        <f>IFERROR(1/J488*(X488/H488),"0")</f>
        <v>1.0822510822510822</v>
      </c>
      <c r="BP488" s="78">
        <f>IFERROR(1/J488*(Y488/H488),"0")</f>
        <v>1.0833333333333333</v>
      </c>
    </row>
    <row r="489" spans="1:68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142.85714285714286</v>
      </c>
      <c r="Y489" s="43">
        <f>IFERROR(Y487/H487,"0")+IFERROR(Y488/H488,"0")</f>
        <v>143</v>
      </c>
      <c r="Z489" s="43">
        <f>IFERROR(IF(Z487="",0,Z487),"0")+IFERROR(IF(Z488="",0,Z488),"0")</f>
        <v>1.28986</v>
      </c>
      <c r="AA489" s="67"/>
      <c r="AB489" s="67"/>
      <c r="AC489" s="67"/>
    </row>
    <row r="490" spans="1:68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600</v>
      </c>
      <c r="Y490" s="43">
        <f>IFERROR(SUM(Y487:Y488),"0")</f>
        <v>600.6</v>
      </c>
      <c r="Z490" s="42"/>
      <c r="AA490" s="67"/>
      <c r="AB490" s="67"/>
      <c r="AC490" s="67"/>
    </row>
    <row r="491" spans="1:68" ht="14.25" customHeight="1">
      <c r="A491" s="572" t="s">
        <v>85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customHeight="1">
      <c r="A492" s="63" t="s">
        <v>776</v>
      </c>
      <c r="B492" s="63" t="s">
        <v>777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589" t="s">
        <v>778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780</v>
      </c>
      <c r="B493" s="63" t="s">
        <v>781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590" t="s">
        <v>782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>
      <c r="A496" s="572" t="s">
        <v>185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customHeight="1">
      <c r="A497" s="63" t="s">
        <v>783</v>
      </c>
      <c r="B497" s="63" t="s">
        <v>784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586" t="s">
        <v>785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>
      <c r="A498" s="63" t="s">
        <v>787</v>
      </c>
      <c r="B498" s="63" t="s">
        <v>788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7" t="s">
        <v>789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>
      <c r="A501" s="588" t="s">
        <v>791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customHeight="1">
      <c r="A502" s="572" t="s">
        <v>150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customHeight="1">
      <c r="A503" s="63" t="s">
        <v>792</v>
      </c>
      <c r="B503" s="63" t="s">
        <v>793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574" t="s">
        <v>794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18268.8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18336.099999999999</v>
      </c>
      <c r="Z506" s="42"/>
      <c r="AA506" s="67"/>
      <c r="AB506" s="67"/>
      <c r="AC506" s="67"/>
    </row>
    <row r="507" spans="1:68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19133.884215460461</v>
      </c>
      <c r="Y507" s="43">
        <f>IFERROR(SUM(BN22:BN503),"0")</f>
        <v>19204.845999999998</v>
      </c>
      <c r="Z507" s="42"/>
      <c r="AA507" s="67"/>
      <c r="AB507" s="67"/>
      <c r="AC507" s="67"/>
    </row>
    <row r="508" spans="1:68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30</v>
      </c>
      <c r="Y508" s="44">
        <f>ROUNDUP(SUM(BP22:BP503),0)</f>
        <v>30</v>
      </c>
      <c r="Z508" s="42"/>
      <c r="AA508" s="67"/>
      <c r="AB508" s="67"/>
      <c r="AC508" s="67"/>
    </row>
    <row r="509" spans="1:68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19883.884215460461</v>
      </c>
      <c r="Y509" s="43">
        <f>GrossWeightTotalR+PalletQtyTotalR*25</f>
        <v>19954.845999999998</v>
      </c>
      <c r="Z509" s="42"/>
      <c r="AA509" s="67"/>
      <c r="AB509" s="67"/>
      <c r="AC509" s="67"/>
    </row>
    <row r="510" spans="1:68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2132.729156645823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2141</v>
      </c>
      <c r="Z510" s="42"/>
      <c r="AA510" s="67"/>
      <c r="AB510" s="67"/>
      <c r="AC510" s="67"/>
    </row>
    <row r="511" spans="1:68" ht="14.25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34.214539999999992</v>
      </c>
      <c r="AA511" s="67"/>
      <c r="AB511" s="67"/>
      <c r="AC511" s="67"/>
    </row>
    <row r="512" spans="1:68" ht="13.5" thickBot="1"/>
    <row r="513" spans="1:32" ht="27" thickTop="1" thickBot="1">
      <c r="A513" s="46" t="s">
        <v>9</v>
      </c>
      <c r="B513" s="85" t="s">
        <v>77</v>
      </c>
      <c r="C513" s="568" t="s">
        <v>112</v>
      </c>
      <c r="D513" s="568" t="s">
        <v>112</v>
      </c>
      <c r="E513" s="568" t="s">
        <v>112</v>
      </c>
      <c r="F513" s="568" t="s">
        <v>112</v>
      </c>
      <c r="G513" s="568" t="s">
        <v>112</v>
      </c>
      <c r="H513" s="568" t="s">
        <v>112</v>
      </c>
      <c r="I513" s="568" t="s">
        <v>271</v>
      </c>
      <c r="J513" s="568" t="s">
        <v>271</v>
      </c>
      <c r="K513" s="568" t="s">
        <v>271</v>
      </c>
      <c r="L513" s="568" t="s">
        <v>271</v>
      </c>
      <c r="M513" s="568" t="s">
        <v>271</v>
      </c>
      <c r="N513" s="569"/>
      <c r="O513" s="568" t="s">
        <v>271</v>
      </c>
      <c r="P513" s="568" t="s">
        <v>271</v>
      </c>
      <c r="Q513" s="568" t="s">
        <v>271</v>
      </c>
      <c r="R513" s="568" t="s">
        <v>271</v>
      </c>
      <c r="S513" s="568" t="s">
        <v>271</v>
      </c>
      <c r="T513" s="568" t="s">
        <v>561</v>
      </c>
      <c r="U513" s="568" t="s">
        <v>561</v>
      </c>
      <c r="V513" s="568" t="s">
        <v>616</v>
      </c>
      <c r="W513" s="568" t="s">
        <v>616</v>
      </c>
      <c r="X513" s="568" t="s">
        <v>616</v>
      </c>
      <c r="Y513" s="568" t="s">
        <v>616</v>
      </c>
      <c r="Z513" s="85" t="s">
        <v>672</v>
      </c>
      <c r="AA513" s="568" t="s">
        <v>741</v>
      </c>
      <c r="AB513" s="568" t="s">
        <v>741</v>
      </c>
      <c r="AC513" s="60"/>
      <c r="AF513" s="1"/>
    </row>
    <row r="514" spans="1:32" ht="14.25" customHeight="1" thickTop="1">
      <c r="A514" s="570" t="s">
        <v>10</v>
      </c>
      <c r="B514" s="568" t="s">
        <v>77</v>
      </c>
      <c r="C514" s="568" t="s">
        <v>113</v>
      </c>
      <c r="D514" s="568" t="s">
        <v>130</v>
      </c>
      <c r="E514" s="568" t="s">
        <v>192</v>
      </c>
      <c r="F514" s="568" t="s">
        <v>214</v>
      </c>
      <c r="G514" s="568" t="s">
        <v>247</v>
      </c>
      <c r="H514" s="568" t="s">
        <v>112</v>
      </c>
      <c r="I514" s="568" t="s">
        <v>272</v>
      </c>
      <c r="J514" s="568" t="s">
        <v>312</v>
      </c>
      <c r="K514" s="568" t="s">
        <v>373</v>
      </c>
      <c r="L514" s="568" t="s">
        <v>414</v>
      </c>
      <c r="M514" s="568" t="s">
        <v>430</v>
      </c>
      <c r="N514" s="1"/>
      <c r="O514" s="568" t="s">
        <v>444</v>
      </c>
      <c r="P514" s="568" t="s">
        <v>454</v>
      </c>
      <c r="Q514" s="568" t="s">
        <v>461</v>
      </c>
      <c r="R514" s="568" t="s">
        <v>466</v>
      </c>
      <c r="S514" s="568" t="s">
        <v>551</v>
      </c>
      <c r="T514" s="568" t="s">
        <v>562</v>
      </c>
      <c r="U514" s="568" t="s">
        <v>596</v>
      </c>
      <c r="V514" s="568" t="s">
        <v>617</v>
      </c>
      <c r="W514" s="568" t="s">
        <v>649</v>
      </c>
      <c r="X514" s="568" t="s">
        <v>664</v>
      </c>
      <c r="Y514" s="568" t="s">
        <v>668</v>
      </c>
      <c r="Z514" s="568" t="s">
        <v>672</v>
      </c>
      <c r="AA514" s="568" t="s">
        <v>741</v>
      </c>
      <c r="AB514" s="568" t="s">
        <v>791</v>
      </c>
      <c r="AC514" s="60"/>
      <c r="AF514" s="1"/>
    </row>
    <row r="515" spans="1:32" ht="13.5" thickBot="1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3240.2000000000003</v>
      </c>
      <c r="E516" s="52">
        <f>IFERROR(Y89*1,"0")+IFERROR(Y90*1,"0")+IFERROR(Y91*1,"0")+IFERROR(Y95*1,"0")+IFERROR(Y96*1,"0")+IFERROR(Y97*1,"0")+IFERROR(Y98*1,"0")+IFERROR(Y99*1,"0")</f>
        <v>367.20000000000005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232.2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40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36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4408.8</v>
      </c>
      <c r="S516" s="52">
        <f>IFERROR(Y337*1,"0")+IFERROR(Y338*1,"0")+IFERROR(Y339*1,"0")</f>
        <v>293.10000000000002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8062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1056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600.6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796</v>
      </c>
      <c r="H1" s="9"/>
    </row>
    <row r="3" spans="2:8">
      <c r="B3" s="53" t="s">
        <v>797</v>
      </c>
      <c r="C3" s="53" t="s">
        <v>45</v>
      </c>
      <c r="D3" s="53" t="s">
        <v>45</v>
      </c>
      <c r="E3" s="53" t="s">
        <v>45</v>
      </c>
    </row>
    <row r="4" spans="2:8">
      <c r="B4" s="53" t="s">
        <v>798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799</v>
      </c>
      <c r="D6" s="53" t="s">
        <v>800</v>
      </c>
      <c r="E6" s="53" t="s">
        <v>45</v>
      </c>
    </row>
    <row r="8" spans="2:8">
      <c r="B8" s="53" t="s">
        <v>76</v>
      </c>
      <c r="C8" s="53" t="s">
        <v>799</v>
      </c>
      <c r="D8" s="53" t="s">
        <v>45</v>
      </c>
      <c r="E8" s="53" t="s">
        <v>45</v>
      </c>
    </row>
    <row r="10" spans="2:8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2025-08-19T07:29:36Z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