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C08830-2DD3-46C2-8F20-954E50F5E4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Z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8" i="1"/>
  <c r="X357" i="1"/>
  <c r="BO356" i="1"/>
  <c r="BN356" i="1"/>
  <c r="BM356" i="1"/>
  <c r="Z356" i="1"/>
  <c r="Y356" i="1"/>
  <c r="BP356" i="1" s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N337" i="1" s="1"/>
  <c r="P337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20" i="1" l="1"/>
  <c r="BN120" i="1"/>
  <c r="BP141" i="1"/>
  <c r="BN141" i="1"/>
  <c r="Z141" i="1"/>
  <c r="BP186" i="1"/>
  <c r="BN186" i="1"/>
  <c r="Z186" i="1"/>
  <c r="BP210" i="1"/>
  <c r="BN210" i="1"/>
  <c r="Z210" i="1"/>
  <c r="BP252" i="1"/>
  <c r="BN252" i="1"/>
  <c r="Z252" i="1"/>
  <c r="BP299" i="1"/>
  <c r="BN299" i="1"/>
  <c r="Z299" i="1"/>
  <c r="BP319" i="1"/>
  <c r="BN319" i="1"/>
  <c r="Z319" i="1"/>
  <c r="Y386" i="1"/>
  <c r="Z385" i="1"/>
  <c r="Z386" i="1" s="1"/>
  <c r="X516" i="1"/>
  <c r="Y423" i="1"/>
  <c r="BP422" i="1"/>
  <c r="BN422" i="1"/>
  <c r="Z422" i="1"/>
  <c r="Z423" i="1" s="1"/>
  <c r="Y429" i="1"/>
  <c r="Y428" i="1"/>
  <c r="BP427" i="1"/>
  <c r="BN427" i="1"/>
  <c r="Z427" i="1"/>
  <c r="Z428" i="1" s="1"/>
  <c r="BP433" i="1"/>
  <c r="BN433" i="1"/>
  <c r="Z433" i="1"/>
  <c r="BP444" i="1"/>
  <c r="BN444" i="1"/>
  <c r="Z444" i="1"/>
  <c r="BP466" i="1"/>
  <c r="BN466" i="1"/>
  <c r="Z466" i="1"/>
  <c r="BP488" i="1"/>
  <c r="BN488" i="1"/>
  <c r="Z488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20" i="1"/>
  <c r="BP164" i="1"/>
  <c r="BN164" i="1"/>
  <c r="Z164" i="1"/>
  <c r="BP200" i="1"/>
  <c r="BN200" i="1"/>
  <c r="Z200" i="1"/>
  <c r="BP225" i="1"/>
  <c r="BN225" i="1"/>
  <c r="Z225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400" i="1"/>
  <c r="BN400" i="1"/>
  <c r="Z400" i="1"/>
  <c r="BP438" i="1"/>
  <c r="BN438" i="1"/>
  <c r="Z438" i="1"/>
  <c r="BP456" i="1"/>
  <c r="BN456" i="1"/>
  <c r="Z456" i="1"/>
  <c r="Y490" i="1"/>
  <c r="Y489" i="1"/>
  <c r="BP487" i="1"/>
  <c r="BN487" i="1"/>
  <c r="Z487" i="1"/>
  <c r="Y463" i="1"/>
  <c r="X506" i="1"/>
  <c r="Y32" i="1"/>
  <c r="Z28" i="1"/>
  <c r="BN28" i="1"/>
  <c r="Z42" i="1"/>
  <c r="BN42" i="1"/>
  <c r="D516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6" i="1"/>
  <c r="Y101" i="1"/>
  <c r="Z97" i="1"/>
  <c r="BN97" i="1"/>
  <c r="Z104" i="1"/>
  <c r="BN104" i="1"/>
  <c r="Z112" i="1"/>
  <c r="BN112" i="1"/>
  <c r="BP118" i="1"/>
  <c r="BN118" i="1"/>
  <c r="Z118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5" i="1"/>
  <c r="BN175" i="1"/>
  <c r="Z175" i="1"/>
  <c r="BP198" i="1"/>
  <c r="BN198" i="1"/>
  <c r="Z198" i="1"/>
  <c r="BP208" i="1"/>
  <c r="BN208" i="1"/>
  <c r="Z208" i="1"/>
  <c r="Y220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5" i="1"/>
  <c r="BN295" i="1"/>
  <c r="Z295" i="1"/>
  <c r="Y126" i="1"/>
  <c r="BP124" i="1"/>
  <c r="BN124" i="1"/>
  <c r="Z124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Y193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50" i="1"/>
  <c r="BN350" i="1"/>
  <c r="Z350" i="1"/>
  <c r="BP391" i="1"/>
  <c r="BN391" i="1"/>
  <c r="Z391" i="1"/>
  <c r="Y406" i="1"/>
  <c r="BP404" i="1"/>
  <c r="BN404" i="1"/>
  <c r="Z404" i="1"/>
  <c r="BP435" i="1"/>
  <c r="BN435" i="1"/>
  <c r="Z435" i="1"/>
  <c r="BP440" i="1"/>
  <c r="BN440" i="1"/>
  <c r="Z440" i="1"/>
  <c r="BP441" i="1"/>
  <c r="BN441" i="1"/>
  <c r="Z441" i="1"/>
  <c r="BP446" i="1"/>
  <c r="BN446" i="1"/>
  <c r="Z446" i="1"/>
  <c r="G516" i="1"/>
  <c r="J516" i="1"/>
  <c r="Y203" i="1"/>
  <c r="Y215" i="1"/>
  <c r="Y221" i="1"/>
  <c r="K516" i="1"/>
  <c r="Y248" i="1"/>
  <c r="L516" i="1"/>
  <c r="M516" i="1"/>
  <c r="Y306" i="1"/>
  <c r="BP305" i="1"/>
  <c r="BN305" i="1"/>
  <c r="Z305" i="1"/>
  <c r="Y321" i="1"/>
  <c r="BP317" i="1"/>
  <c r="BN317" i="1"/>
  <c r="Z317" i="1"/>
  <c r="BP338" i="1"/>
  <c r="BN338" i="1"/>
  <c r="Z338" i="1"/>
  <c r="BP371" i="1"/>
  <c r="Z371" i="1"/>
  <c r="BP398" i="1"/>
  <c r="BN398" i="1"/>
  <c r="Z398" i="1"/>
  <c r="BP417" i="1"/>
  <c r="BN417" i="1"/>
  <c r="Z417" i="1"/>
  <c r="BP436" i="1"/>
  <c r="BN436" i="1"/>
  <c r="Z436" i="1"/>
  <c r="BP442" i="1"/>
  <c r="BN442" i="1"/>
  <c r="Z442" i="1"/>
  <c r="BP452" i="1"/>
  <c r="BN452" i="1"/>
  <c r="Z452" i="1"/>
  <c r="BP462" i="1"/>
  <c r="BN462" i="1"/>
  <c r="Z462" i="1"/>
  <c r="BP477" i="1"/>
  <c r="BN477" i="1"/>
  <c r="Z477" i="1"/>
  <c r="BP498" i="1"/>
  <c r="BN498" i="1"/>
  <c r="Z498" i="1"/>
  <c r="BP458" i="1"/>
  <c r="BN458" i="1"/>
  <c r="Z458" i="1"/>
  <c r="BP468" i="1"/>
  <c r="BN468" i="1"/>
  <c r="Z468" i="1"/>
  <c r="Y500" i="1"/>
  <c r="Y499" i="1"/>
  <c r="BP497" i="1"/>
  <c r="BN497" i="1"/>
  <c r="Z497" i="1"/>
  <c r="Y314" i="1"/>
  <c r="Y320" i="1"/>
  <c r="Y328" i="1"/>
  <c r="Y334" i="1"/>
  <c r="T516" i="1"/>
  <c r="Y363" i="1"/>
  <c r="W516" i="1"/>
  <c r="Y419" i="1"/>
  <c r="Y447" i="1"/>
  <c r="Y464" i="1"/>
  <c r="H9" i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BP170" i="1"/>
  <c r="BN170" i="1"/>
  <c r="Z170" i="1"/>
  <c r="Y178" i="1"/>
  <c r="Y177" i="1"/>
  <c r="BP174" i="1"/>
  <c r="BN174" i="1"/>
  <c r="Z174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6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Y171" i="1"/>
  <c r="Z163" i="1"/>
  <c r="BN163" i="1"/>
  <c r="Z165" i="1"/>
  <c r="BN165" i="1"/>
  <c r="Z167" i="1"/>
  <c r="BN167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Y192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6" i="1"/>
  <c r="Z269" i="1"/>
  <c r="Z271" i="1" s="1"/>
  <c r="BN269" i="1"/>
  <c r="BP269" i="1"/>
  <c r="Y272" i="1"/>
  <c r="Y277" i="1"/>
  <c r="Y286" i="1"/>
  <c r="R516" i="1"/>
  <c r="Z290" i="1"/>
  <c r="BN290" i="1"/>
  <c r="Z292" i="1"/>
  <c r="BN292" i="1"/>
  <c r="Z294" i="1"/>
  <c r="BN294" i="1"/>
  <c r="Y297" i="1"/>
  <c r="Z300" i="1"/>
  <c r="BN300" i="1"/>
  <c r="Z302" i="1"/>
  <c r="BN302" i="1"/>
  <c r="Z304" i="1"/>
  <c r="BN304" i="1"/>
  <c r="Y307" i="1"/>
  <c r="Z310" i="1"/>
  <c r="BN310" i="1"/>
  <c r="Z312" i="1"/>
  <c r="BN312" i="1"/>
  <c r="Y315" i="1"/>
  <c r="Z318" i="1"/>
  <c r="BN318" i="1"/>
  <c r="BP318" i="1"/>
  <c r="Z323" i="1"/>
  <c r="BN323" i="1"/>
  <c r="BP323" i="1"/>
  <c r="Z324" i="1"/>
  <c r="BN324" i="1"/>
  <c r="Z326" i="1"/>
  <c r="BN326" i="1"/>
  <c r="Y327" i="1"/>
  <c r="Z330" i="1"/>
  <c r="BN330" i="1"/>
  <c r="BP330" i="1"/>
  <c r="Z332" i="1"/>
  <c r="BN332" i="1"/>
  <c r="Y333" i="1"/>
  <c r="Z337" i="1"/>
  <c r="BP339" i="1"/>
  <c r="BN339" i="1"/>
  <c r="Z339" i="1"/>
  <c r="Y187" i="1"/>
  <c r="Y232" i="1"/>
  <c r="Y257" i="1"/>
  <c r="Y264" i="1"/>
  <c r="Y296" i="1"/>
  <c r="S516" i="1"/>
  <c r="Y341" i="1"/>
  <c r="Y340" i="1"/>
  <c r="BP337" i="1"/>
  <c r="Z345" i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Y358" i="1"/>
  <c r="Z361" i="1"/>
  <c r="Z362" i="1" s="1"/>
  <c r="BN361" i="1"/>
  <c r="Y362" i="1"/>
  <c r="Z365" i="1"/>
  <c r="Z366" i="1" s="1"/>
  <c r="BN365" i="1"/>
  <c r="BP365" i="1"/>
  <c r="Y366" i="1"/>
  <c r="Z370" i="1"/>
  <c r="BN370" i="1"/>
  <c r="BP370" i="1"/>
  <c r="Z372" i="1"/>
  <c r="BN372" i="1"/>
  <c r="Y373" i="1"/>
  <c r="Z376" i="1"/>
  <c r="Z377" i="1" s="1"/>
  <c r="BN376" i="1"/>
  <c r="BP376" i="1"/>
  <c r="Y377" i="1"/>
  <c r="Z380" i="1"/>
  <c r="BN380" i="1"/>
  <c r="BP380" i="1"/>
  <c r="Y383" i="1"/>
  <c r="Y387" i="1"/>
  <c r="V516" i="1"/>
  <c r="Z392" i="1"/>
  <c r="BN392" i="1"/>
  <c r="Z394" i="1"/>
  <c r="BN394" i="1"/>
  <c r="Z396" i="1"/>
  <c r="BN396" i="1"/>
  <c r="Y401" i="1"/>
  <c r="Y407" i="1"/>
  <c r="Y412" i="1"/>
  <c r="Y418" i="1"/>
  <c r="BP443" i="1"/>
  <c r="BN443" i="1"/>
  <c r="Z443" i="1"/>
  <c r="BP451" i="1"/>
  <c r="BN451" i="1"/>
  <c r="Z451" i="1"/>
  <c r="Z453" i="1" s="1"/>
  <c r="BP459" i="1"/>
  <c r="BN459" i="1"/>
  <c r="Z459" i="1"/>
  <c r="BP467" i="1"/>
  <c r="BN467" i="1"/>
  <c r="Z467" i="1"/>
  <c r="Z469" i="1" s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Y353" i="1"/>
  <c r="BN371" i="1"/>
  <c r="Z381" i="1"/>
  <c r="BN381" i="1"/>
  <c r="BN385" i="1"/>
  <c r="BP385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0" i="1"/>
  <c r="Y411" i="1"/>
  <c r="Z414" i="1"/>
  <c r="BN414" i="1"/>
  <c r="BP414" i="1"/>
  <c r="Z416" i="1"/>
  <c r="BN416" i="1"/>
  <c r="Y424" i="1"/>
  <c r="Z516" i="1"/>
  <c r="Y448" i="1"/>
  <c r="Z434" i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BP461" i="1"/>
  <c r="BN461" i="1"/>
  <c r="Z461" i="1"/>
  <c r="Y470" i="1"/>
  <c r="Y469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78" i="1" l="1"/>
  <c r="Z463" i="1"/>
  <c r="Z320" i="1"/>
  <c r="Z231" i="1"/>
  <c r="Z203" i="1"/>
  <c r="Z126" i="1"/>
  <c r="Z114" i="1"/>
  <c r="Z92" i="1"/>
  <c r="Z85" i="1"/>
  <c r="Z71" i="1"/>
  <c r="Z58" i="1"/>
  <c r="Z489" i="1"/>
  <c r="Z494" i="1"/>
  <c r="Z401" i="1"/>
  <c r="Z382" i="1"/>
  <c r="Z373" i="1"/>
  <c r="Z314" i="1"/>
  <c r="Z296" i="1"/>
  <c r="Z108" i="1"/>
  <c r="Y507" i="1"/>
  <c r="Z499" i="1"/>
  <c r="Z447" i="1"/>
  <c r="Z306" i="1"/>
  <c r="Z247" i="1"/>
  <c r="Z215" i="1"/>
  <c r="Z171" i="1"/>
  <c r="Z100" i="1"/>
  <c r="Z65" i="1"/>
  <c r="Y510" i="1"/>
  <c r="Y508" i="1"/>
  <c r="Z32" i="1"/>
  <c r="Z484" i="1"/>
  <c r="X509" i="1"/>
  <c r="Z177" i="1"/>
  <c r="Z418" i="1"/>
  <c r="Z352" i="1"/>
  <c r="Z340" i="1"/>
  <c r="Z333" i="1"/>
  <c r="Z327" i="1"/>
  <c r="Z264" i="1"/>
  <c r="Z256" i="1"/>
  <c r="Z121" i="1"/>
  <c r="Z80" i="1"/>
  <c r="Z44" i="1"/>
  <c r="Z511" i="1" s="1"/>
  <c r="Y506" i="1"/>
  <c r="Y509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<sst xmlns="http://schemas.openxmlformats.org/spreadsheetml/2006/main" count="2255" uniqueCount="812">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</sst>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45890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0.58333333333333337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20</v>
      </c>
      <c r="Y42" s="560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14.25925925925926</v>
      </c>
      <c r="Y44" s="561">
        <f>IFERROR(Y41/H41,"0")+IFERROR(Y42/H42,"0")+IFERROR(Y43/H43,"0")</f>
        <v>15</v>
      </c>
      <c r="Z44" s="561">
        <f>IFERROR(IF(Z41="",0,Z41),"0")+IFERROR(IF(Z42="",0,Z42),"0")+IFERROR(IF(Z43="",0,Z43),"0")</f>
        <v>0.2349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120</v>
      </c>
      <c r="Y45" s="561">
        <f>IFERROR(SUM(Y41:Y43),"0")</f>
        <v>128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114</v>
      </c>
      <c r="Y58" s="561">
        <f>IFERROR(Y52/H52,"0")+IFERROR(Y53/H53,"0")+IFERROR(Y54/H54,"0")+IFERROR(Y55/H55,"0")+IFERROR(Y56/H56,"0")+IFERROR(Y57/H57,"0")</f>
        <v>114</v>
      </c>
      <c r="Z58" s="561">
        <f>IFERROR(IF(Z52="",0,Z52),"0")+IFERROR(IF(Z53="",0,Z53),"0")+IFERROR(IF(Z54="",0,Z54),"0")+IFERROR(IF(Z55="",0,Z55),"0")+IFERROR(IF(Z56="",0,Z56),"0")+IFERROR(IF(Z57="",0,Z57),"0")</f>
        <v>1.6657200000000001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916.2</v>
      </c>
      <c r="Y59" s="561">
        <f>IFERROR(SUM(Y52:Y57),"0")</f>
        <v>916.2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81</v>
      </c>
      <c r="Y64" s="560">
        <f>IFERROR(IF(X64="",0,CEILING((X64/$H64),1)*$H64),"")</f>
        <v>81</v>
      </c>
      <c r="Z64" s="36">
        <f>IFERROR(IF(Y64=0,"",ROUNDUP(Y64/H64,0)*0.00651),"")</f>
        <v>0.1953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86.399999999999991</v>
      </c>
      <c r="BN64" s="64">
        <f>IFERROR(Y64*I64/H64,"0")</f>
        <v>86.399999999999991</v>
      </c>
      <c r="BO64" s="64">
        <f>IFERROR(1/J64*(X64/H64),"0")</f>
        <v>0.16483516483516483</v>
      </c>
      <c r="BP64" s="64">
        <f>IFERROR(1/J64*(Y64/H64),"0")</f>
        <v>0.16483516483516483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29.999999999999996</v>
      </c>
      <c r="Y65" s="561">
        <f>IFERROR(Y61/H61,"0")+IFERROR(Y62/H62,"0")+IFERROR(Y63/H63,"0")+IFERROR(Y64/H64,"0")</f>
        <v>29.999999999999996</v>
      </c>
      <c r="Z65" s="561">
        <f>IFERROR(IF(Z61="",0,Z61),"0")+IFERROR(IF(Z62="",0,Z62),"0")+IFERROR(IF(Z63="",0,Z63),"0")+IFERROR(IF(Z64="",0,Z64),"0")</f>
        <v>0.1953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81</v>
      </c>
      <c r="Y66" s="561">
        <f>IFERROR(SUM(Y61:Y64),"0")</f>
        <v>81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50</v>
      </c>
      <c r="Y117" s="56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6.1728395061728394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0.13286000000000001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50</v>
      </c>
      <c r="Y122" s="561">
        <f>IFERROR(SUM(Y117:Y120),"0")</f>
        <v>56.699999999999996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50</v>
      </c>
      <c r="Y252" s="560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4.6296296296296298</v>
      </c>
      <c r="Y256" s="561">
        <f>IFERROR(Y251/H251,"0")+IFERROR(Y252/H252,"0")+IFERROR(Y253/H253,"0")+IFERROR(Y254/H254,"0")+IFERROR(Y255/H255,"0")</f>
        <v>5</v>
      </c>
      <c r="Z256" s="561">
        <f>IFERROR(IF(Z251="",0,Z251),"0")+IFERROR(IF(Z252="",0,Z252),"0")+IFERROR(IF(Z253="",0,Z253),"0")+IFERROR(IF(Z254="",0,Z254),"0")+IFERROR(IF(Z255="",0,Z255),"0")</f>
        <v>9.4899999999999998E-2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50</v>
      </c>
      <c r="Y257" s="561">
        <f>IFERROR(SUM(Y251:Y255),"0")</f>
        <v>54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300</v>
      </c>
      <c r="Y291" s="560">
        <f t="shared" si="37"/>
        <v>302.40000000000003</v>
      </c>
      <c r="Z291" s="36">
        <f>IFERROR(IF(Y291=0,"",ROUNDUP(Y291/H291,0)*0.01898),"")</f>
        <v>0.53144000000000002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312.08333333333331</v>
      </c>
      <c r="BN291" s="64">
        <f t="shared" si="39"/>
        <v>314.58000000000004</v>
      </c>
      <c r="BO291" s="64">
        <f t="shared" si="40"/>
        <v>0.43402777777777773</v>
      </c>
      <c r="BP291" s="64">
        <f t="shared" si="41"/>
        <v>0.4375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20</v>
      </c>
      <c r="Y294" s="560">
        <f t="shared" si="37"/>
        <v>20</v>
      </c>
      <c r="Z294" s="36">
        <f>IFERROR(IF(Y294=0,"",ROUNDUP(Y294/H294,0)*0.00902),"")</f>
        <v>4.5100000000000001E-2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21.05</v>
      </c>
      <c r="BN294" s="64">
        <f t="shared" si="39"/>
        <v>21.05</v>
      </c>
      <c r="BO294" s="64">
        <f t="shared" si="40"/>
        <v>3.787878787878788E-2</v>
      </c>
      <c r="BP294" s="64">
        <f t="shared" si="41"/>
        <v>3.787878787878788E-2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32.777777777777771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0.57654000000000005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320</v>
      </c>
      <c r="Y297" s="561">
        <f>IFERROR(SUM(Y289:Y295),"0")</f>
        <v>322.40000000000003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40</v>
      </c>
      <c r="Y299" s="560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42.571428571428562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7.2150072150072145E-2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50</v>
      </c>
      <c r="Y300" s="560">
        <f t="shared" si="42"/>
        <v>50.400000000000006</v>
      </c>
      <c r="Z300" s="36">
        <f>IFERROR(IF(Y300=0,"",ROUNDUP(Y300/H300,0)*0.00902),"")</f>
        <v>0.10824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53.214285714285715</v>
      </c>
      <c r="BN300" s="64">
        <f t="shared" si="44"/>
        <v>53.64</v>
      </c>
      <c r="BO300" s="64">
        <f t="shared" si="45"/>
        <v>9.0187590187590191E-2</v>
      </c>
      <c r="BP300" s="64">
        <f t="shared" si="46"/>
        <v>9.0909090909090912E-2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21.428571428571431</v>
      </c>
      <c r="Y306" s="561">
        <f>IFERROR(Y299/H299,"0")+IFERROR(Y300/H300,"0")+IFERROR(Y301/H301,"0")+IFERROR(Y302/H302,"0")+IFERROR(Y303/H303,"0")+IFERROR(Y304/H304,"0")+IFERROR(Y305/H305,"0")</f>
        <v>22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0.19844000000000001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90</v>
      </c>
      <c r="Y307" s="561">
        <f>IFERROR(SUM(Y299:Y305),"0")</f>
        <v>92.4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1000</v>
      </c>
      <c r="Y309" s="560">
        <f>IFERROR(IF(X309="",0,CEILING((X309/$H309),1)*$H309),"")</f>
        <v>1006.1999999999999</v>
      </c>
      <c r="Z309" s="36">
        <f>IFERROR(IF(Y309=0,"",ROUNDUP(Y309/H309,0)*0.01898),"")</f>
        <v>2.44842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1065.7692307692307</v>
      </c>
      <c r="BN309" s="64">
        <f>IFERROR(Y309*I309/H309,"0")</f>
        <v>1072.377</v>
      </c>
      <c r="BO309" s="64">
        <f>IFERROR(1/J309*(X309/H309),"0")</f>
        <v>2.0032051282051282</v>
      </c>
      <c r="BP309" s="64">
        <f>IFERROR(1/J309*(Y309/H309),"0")</f>
        <v>2.015625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128.2051282051282</v>
      </c>
      <c r="Y314" s="561">
        <f>IFERROR(Y309/H309,"0")+IFERROR(Y310/H310,"0")+IFERROR(Y311/H311,"0")+IFERROR(Y312/H312,"0")+IFERROR(Y313/H313,"0")</f>
        <v>129</v>
      </c>
      <c r="Z314" s="561">
        <f>IFERROR(IF(Z309="",0,Z309),"0")+IFERROR(IF(Z310="",0,Z310),"0")+IFERROR(IF(Z311="",0,Z311),"0")+IFERROR(IF(Z312="",0,Z312),"0")+IFERROR(IF(Z313="",0,Z313),"0")</f>
        <v>2.44842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1000</v>
      </c>
      <c r="Y315" s="561">
        <f>IFERROR(SUM(Y309:Y313),"0")</f>
        <v>1006.1999999999999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50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300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71.333333333333329</v>
      </c>
      <c r="Y352" s="561">
        <f>IFERROR(Y345/H345,"0")+IFERROR(Y346/H346,"0")+IFERROR(Y347/H347,"0")+IFERROR(Y348/H348,"0")+IFERROR(Y349/H349,"0")+IFERROR(Y350/H350,"0")+IFERROR(Y351/H351,"0")</f>
        <v>72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1.5659999999999998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1070</v>
      </c>
      <c r="Y353" s="561">
        <f>IFERROR(SUM(Y345:Y351),"0")</f>
        <v>1080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400</v>
      </c>
      <c r="Y438" s="560">
        <f t="shared" si="58"/>
        <v>401.28000000000003</v>
      </c>
      <c r="Z438" s="36">
        <f t="shared" si="59"/>
        <v>0.90895999999999999</v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427.27272727272725</v>
      </c>
      <c r="BN438" s="64">
        <f t="shared" si="61"/>
        <v>428.64</v>
      </c>
      <c r="BO438" s="64">
        <f t="shared" si="62"/>
        <v>0.72843822843822836</v>
      </c>
      <c r="BP438" s="64">
        <f t="shared" si="63"/>
        <v>0.73076923076923084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75.757575757575751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76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0.90895999999999999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400</v>
      </c>
      <c r="Y448" s="561">
        <f>IFERROR(SUM(Y433:Y446),"0")</f>
        <v>401.28000000000003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26.515151515151512</v>
      </c>
      <c r="Y463" s="561">
        <f>IFERROR(Y456/H456,"0")+IFERROR(Y457/H457,"0")+IFERROR(Y458/H458,"0")+IFERROR(Y459/H459,"0")+IFERROR(Y460/H460,"0")+IFERROR(Y461/H461,"0")+IFERROR(Y462/H462,"0")</f>
        <v>27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0.32291999999999998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140</v>
      </c>
      <c r="Y464" s="561">
        <f>IFERROR(SUM(Y456:Y462),"0")</f>
        <v>142.56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200</v>
      </c>
      <c r="Y481" s="560">
        <f>IFERROR(IF(X481="",0,CEILING((X481/$H481),1)*$H481),"")</f>
        <v>204</v>
      </c>
      <c r="Z481" s="36">
        <f>IFERROR(IF(Y481=0,"",ROUNDUP(Y481/H481,0)*0.01898),"")</f>
        <v>0.32266</v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207.25</v>
      </c>
      <c r="BN481" s="64">
        <f>IFERROR(Y481*I481/H481,"0")</f>
        <v>211.39500000000001</v>
      </c>
      <c r="BO481" s="64">
        <f>IFERROR(1/J481*(X481/H481),"0")</f>
        <v>0.26041666666666669</v>
      </c>
      <c r="BP481" s="64">
        <f>IFERROR(1/J481*(Y481/H481),"0")</f>
        <v>0.265625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16.666666666666668</v>
      </c>
      <c r="Y484" s="561">
        <f>IFERROR(Y481/H481,"0")+IFERROR(Y482/H482,"0")+IFERROR(Y483/H483,"0")</f>
        <v>17</v>
      </c>
      <c r="Z484" s="561">
        <f>IFERROR(IF(Z481="",0,Z481),"0")+IFERROR(IF(Z482="",0,Z482),"0")+IFERROR(IF(Z483="",0,Z483),"0")</f>
        <v>0.32266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200</v>
      </c>
      <c r="Y485" s="561">
        <f>IFERROR(SUM(Y481:Y483),"0")</f>
        <v>204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5257.2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5305.0599999999995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5504.0529753579758</v>
      </c>
      <c r="Y507" s="561">
        <f>IFERROR(SUM(BN22:BN503),"0")</f>
        <v>5554.228000000001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9</v>
      </c>
      <c r="Y508" s="38">
        <f>ROUNDUP(SUM(BP22:BP503),0)</f>
        <v>9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5729.0529753579758</v>
      </c>
      <c r="Y509" s="561">
        <f>GrossWeightTotalR+PalletQtyTotalR*25</f>
        <v>5779.228000000001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608.68532701866036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614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9.9388600000000018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128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997.2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54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1421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1800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644.16000000000008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0,00"/>
        <filter val="100,00"/>
        <filter val="114,00"/>
        <filter val="120,00"/>
        <filter val="128,21"/>
        <filter val="14,26"/>
        <filter val="140,00"/>
        <filter val="16,67"/>
        <filter val="18,94"/>
        <filter val="20,00"/>
        <filter val="200,00"/>
        <filter val="21,43"/>
        <filter val="225,00"/>
        <filter val="26,52"/>
        <filter val="30,00"/>
        <filter val="300,00"/>
        <filter val="32,78"/>
        <filter val="320,00"/>
        <filter val="4,63"/>
        <filter val="40,00"/>
        <filter val="400,00"/>
        <filter val="48,00"/>
        <filter val="5 257,20"/>
        <filter val="5 504,05"/>
        <filter val="5 729,05"/>
        <filter val="50,00"/>
        <filter val="6,17"/>
        <filter val="608,69"/>
        <filter val="691,20"/>
        <filter val="71,33"/>
        <filter val="720,00"/>
        <filter val="75,76"/>
        <filter val="81,00"/>
        <filter val="9"/>
        <filter val="90,00"/>
        <filter val="916,2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