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2DBBD5-12D6-481D-91F9-D247CF3289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X500" i="2"/>
  <c r="X499" i="2"/>
  <c r="BP498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Z493" i="2" s="1"/>
  <c r="BO492" i="2"/>
  <c r="BM492" i="2"/>
  <c r="Z492" i="2"/>
  <c r="Y492" i="2"/>
  <c r="BN492" i="2" s="1"/>
  <c r="X490" i="2"/>
  <c r="X489" i="2"/>
  <c r="BO488" i="2"/>
  <c r="BM488" i="2"/>
  <c r="Y488" i="2"/>
  <c r="Z488" i="2" s="1"/>
  <c r="BO487" i="2"/>
  <c r="BM487" i="2"/>
  <c r="Y487" i="2"/>
  <c r="BP487" i="2" s="1"/>
  <c r="X485" i="2"/>
  <c r="X484" i="2"/>
  <c r="BO483" i="2"/>
  <c r="BM483" i="2"/>
  <c r="Y483" i="2"/>
  <c r="BP483" i="2" s="1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P477" i="2"/>
  <c r="BO476" i="2"/>
  <c r="BM476" i="2"/>
  <c r="Y476" i="2"/>
  <c r="BP476" i="2" s="1"/>
  <c r="BO475" i="2"/>
  <c r="BM475" i="2"/>
  <c r="Y475" i="2"/>
  <c r="BO474" i="2"/>
  <c r="BM474" i="2"/>
  <c r="Y474" i="2"/>
  <c r="X470" i="2"/>
  <c r="X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Z459" i="2"/>
  <c r="Y459" i="2"/>
  <c r="BP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Z417" i="2" s="1"/>
  <c r="P417" i="2"/>
  <c r="BO416" i="2"/>
  <c r="BM416" i="2"/>
  <c r="Y416" i="2"/>
  <c r="Z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BN405" i="2" s="1"/>
  <c r="P405" i="2"/>
  <c r="BO404" i="2"/>
  <c r="BM404" i="2"/>
  <c r="Y404" i="2"/>
  <c r="P404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P391" i="2"/>
  <c r="X387" i="2"/>
  <c r="X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Z380" i="2"/>
  <c r="Y380" i="2"/>
  <c r="BP380" i="2" s="1"/>
  <c r="P380" i="2"/>
  <c r="X378" i="2"/>
  <c r="X377" i="2"/>
  <c r="BO376" i="2"/>
  <c r="BM376" i="2"/>
  <c r="Y376" i="2"/>
  <c r="P376" i="2"/>
  <c r="X374" i="2"/>
  <c r="X373" i="2"/>
  <c r="BO372" i="2"/>
  <c r="BM372" i="2"/>
  <c r="Y372" i="2"/>
  <c r="Z372" i="2" s="1"/>
  <c r="P372" i="2"/>
  <c r="BO371" i="2"/>
  <c r="BM371" i="2"/>
  <c r="Y371" i="2"/>
  <c r="P371" i="2"/>
  <c r="BO370" i="2"/>
  <c r="BM370" i="2"/>
  <c r="Y370" i="2"/>
  <c r="Z370" i="2" s="1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Z356" i="2" s="1"/>
  <c r="P356" i="2"/>
  <c r="BO355" i="2"/>
  <c r="BM355" i="2"/>
  <c r="Y355" i="2"/>
  <c r="P355" i="2"/>
  <c r="X353" i="2"/>
  <c r="X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BO346" i="2"/>
  <c r="BM346" i="2"/>
  <c r="Y346" i="2"/>
  <c r="BP346" i="2" s="1"/>
  <c r="P346" i="2"/>
  <c r="BO345" i="2"/>
  <c r="BM345" i="2"/>
  <c r="Y345" i="2"/>
  <c r="P345" i="2"/>
  <c r="X341" i="2"/>
  <c r="X340" i="2"/>
  <c r="BO339" i="2"/>
  <c r="BM339" i="2"/>
  <c r="Y339" i="2"/>
  <c r="Z339" i="2" s="1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BP330" i="2" s="1"/>
  <c r="P330" i="2"/>
  <c r="X328" i="2"/>
  <c r="X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O323" i="2"/>
  <c r="BM323" i="2"/>
  <c r="Y323" i="2"/>
  <c r="Z323" i="2" s="1"/>
  <c r="X321" i="2"/>
  <c r="X320" i="2"/>
  <c r="BO319" i="2"/>
  <c r="BM319" i="2"/>
  <c r="Y319" i="2"/>
  <c r="BP319" i="2" s="1"/>
  <c r="P319" i="2"/>
  <c r="BO318" i="2"/>
  <c r="BM318" i="2"/>
  <c r="Y318" i="2"/>
  <c r="Z318" i="2" s="1"/>
  <c r="P318" i="2"/>
  <c r="BO317" i="2"/>
  <c r="BM317" i="2"/>
  <c r="Y317" i="2"/>
  <c r="P317" i="2"/>
  <c r="X315" i="2"/>
  <c r="X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BP310" i="2" s="1"/>
  <c r="P310" i="2"/>
  <c r="BO309" i="2"/>
  <c r="BM309" i="2"/>
  <c r="Y309" i="2"/>
  <c r="Y315" i="2" s="1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Z303" i="2" s="1"/>
  <c r="P303" i="2"/>
  <c r="BO302" i="2"/>
  <c r="BM302" i="2"/>
  <c r="Z302" i="2"/>
  <c r="Y302" i="2"/>
  <c r="P302" i="2"/>
  <c r="BO301" i="2"/>
  <c r="BM301" i="2"/>
  <c r="Y301" i="2"/>
  <c r="P301" i="2"/>
  <c r="BO300" i="2"/>
  <c r="BM300" i="2"/>
  <c r="Y300" i="2"/>
  <c r="BP300" i="2" s="1"/>
  <c r="P300" i="2"/>
  <c r="BO299" i="2"/>
  <c r="BN299" i="2"/>
  <c r="BM299" i="2"/>
  <c r="Z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P268" i="2"/>
  <c r="X265" i="2"/>
  <c r="X264" i="2"/>
  <c r="BO263" i="2"/>
  <c r="BM263" i="2"/>
  <c r="Y263" i="2"/>
  <c r="BO262" i="2"/>
  <c r="BM262" i="2"/>
  <c r="Y262" i="2"/>
  <c r="Z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P251" i="2"/>
  <c r="X248" i="2"/>
  <c r="X247" i="2"/>
  <c r="BO246" i="2"/>
  <c r="BM246" i="2"/>
  <c r="Y246" i="2"/>
  <c r="Z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BN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Z213" i="2" s="1"/>
  <c r="P213" i="2"/>
  <c r="BP212" i="2"/>
  <c r="BO212" i="2"/>
  <c r="BN212" i="2"/>
  <c r="BM212" i="2"/>
  <c r="Z212" i="2"/>
  <c r="Y212" i="2"/>
  <c r="P212" i="2"/>
  <c r="BO211" i="2"/>
  <c r="BM211" i="2"/>
  <c r="Y211" i="2"/>
  <c r="Z211" i="2" s="1"/>
  <c r="P211" i="2"/>
  <c r="BO210" i="2"/>
  <c r="BM210" i="2"/>
  <c r="Y210" i="2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Y193" i="2" s="1"/>
  <c r="P190" i="2"/>
  <c r="X188" i="2"/>
  <c r="X187" i="2"/>
  <c r="BO186" i="2"/>
  <c r="BM186" i="2"/>
  <c r="Y186" i="2"/>
  <c r="Z186" i="2" s="1"/>
  <c r="P186" i="2"/>
  <c r="BO185" i="2"/>
  <c r="BM185" i="2"/>
  <c r="Y185" i="2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Z152" i="2" s="1"/>
  <c r="P152" i="2"/>
  <c r="BO151" i="2"/>
  <c r="BM151" i="2"/>
  <c r="Y151" i="2"/>
  <c r="BP151" i="2" s="1"/>
  <c r="P151" i="2"/>
  <c r="BO150" i="2"/>
  <c r="BM150" i="2"/>
  <c r="Y150" i="2"/>
  <c r="Z150" i="2" s="1"/>
  <c r="P150" i="2"/>
  <c r="X148" i="2"/>
  <c r="X147" i="2"/>
  <c r="BO146" i="2"/>
  <c r="BM146" i="2"/>
  <c r="Y146" i="2"/>
  <c r="Z146" i="2" s="1"/>
  <c r="Z147" i="2" s="1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P130" i="2" s="1"/>
  <c r="P130" i="2"/>
  <c r="X127" i="2"/>
  <c r="X126" i="2"/>
  <c r="BO125" i="2"/>
  <c r="BM125" i="2"/>
  <c r="Y125" i="2"/>
  <c r="BP125" i="2" s="1"/>
  <c r="P125" i="2"/>
  <c r="BO124" i="2"/>
  <c r="BM124" i="2"/>
  <c r="Y124" i="2"/>
  <c r="Y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Z106" i="2" s="1"/>
  <c r="P106" i="2"/>
  <c r="BO105" i="2"/>
  <c r="BM105" i="2"/>
  <c r="Y105" i="2"/>
  <c r="Z105" i="2" s="1"/>
  <c r="P105" i="2"/>
  <c r="BO104" i="2"/>
  <c r="BM104" i="2"/>
  <c r="Y104" i="2"/>
  <c r="Z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X93" i="2"/>
  <c r="X92" i="2"/>
  <c r="BO91" i="2"/>
  <c r="BM91" i="2"/>
  <c r="Y91" i="2"/>
  <c r="BP91" i="2" s="1"/>
  <c r="P91" i="2"/>
  <c r="BO90" i="2"/>
  <c r="BM90" i="2"/>
  <c r="Y90" i="2"/>
  <c r="Z90" i="2" s="1"/>
  <c r="P90" i="2"/>
  <c r="BO89" i="2"/>
  <c r="BM89" i="2"/>
  <c r="Y89" i="2"/>
  <c r="P89" i="2"/>
  <c r="X86" i="2"/>
  <c r="X85" i="2"/>
  <c r="BP84" i="2"/>
  <c r="BO84" i="2"/>
  <c r="BN84" i="2"/>
  <c r="BM84" i="2"/>
  <c r="Z84" i="2"/>
  <c r="Y84" i="2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Y81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P68" i="2"/>
  <c r="X66" i="2"/>
  <c r="X65" i="2"/>
  <c r="BO64" i="2"/>
  <c r="BM64" i="2"/>
  <c r="Y64" i="2"/>
  <c r="Z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P42" i="2"/>
  <c r="BO41" i="2"/>
  <c r="BM41" i="2"/>
  <c r="Y41" i="2"/>
  <c r="BP41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Z22" i="2" s="1"/>
  <c r="Z23" i="2" s="1"/>
  <c r="H10" i="2"/>
  <c r="A9" i="2"/>
  <c r="A10" i="2" s="1"/>
  <c r="D7" i="2"/>
  <c r="Q6" i="2"/>
  <c r="P2" i="2"/>
  <c r="Z47" i="2" l="1"/>
  <c r="Z48" i="2" s="1"/>
  <c r="BN47" i="2"/>
  <c r="BP47" i="2"/>
  <c r="Y48" i="2"/>
  <c r="Z254" i="2"/>
  <c r="BN254" i="2"/>
  <c r="BP405" i="2"/>
  <c r="Z27" i="2"/>
  <c r="BN27" i="2"/>
  <c r="BP64" i="2"/>
  <c r="BP118" i="2"/>
  <c r="BP176" i="2"/>
  <c r="BP230" i="2"/>
  <c r="BP242" i="2"/>
  <c r="Z243" i="2"/>
  <c r="BN243" i="2"/>
  <c r="Z289" i="2"/>
  <c r="BN289" i="2"/>
  <c r="Z312" i="2"/>
  <c r="Z394" i="2"/>
  <c r="Y424" i="2"/>
  <c r="BP437" i="2"/>
  <c r="BP445" i="2"/>
  <c r="BN130" i="2"/>
  <c r="BN309" i="2"/>
  <c r="BN414" i="2"/>
  <c r="Z41" i="2"/>
  <c r="BN41" i="2"/>
  <c r="Y44" i="2"/>
  <c r="BP54" i="2"/>
  <c r="BP69" i="2"/>
  <c r="Z91" i="2"/>
  <c r="BN91" i="2"/>
  <c r="Z96" i="2"/>
  <c r="BN96" i="2"/>
  <c r="BP113" i="2"/>
  <c r="Z169" i="2"/>
  <c r="BN169" i="2"/>
  <c r="BP199" i="2"/>
  <c r="Z224" i="2"/>
  <c r="Z275" i="2"/>
  <c r="Z276" i="2" s="1"/>
  <c r="BN275" i="2"/>
  <c r="BP275" i="2"/>
  <c r="Y276" i="2"/>
  <c r="Y297" i="2"/>
  <c r="Z319" i="2"/>
  <c r="Y328" i="2"/>
  <c r="BP348" i="2"/>
  <c r="BN356" i="2"/>
  <c r="BP356" i="2"/>
  <c r="Z392" i="2"/>
  <c r="Z399" i="2"/>
  <c r="BN399" i="2"/>
  <c r="Z456" i="2"/>
  <c r="BN456" i="2"/>
  <c r="Z466" i="2"/>
  <c r="BN466" i="2"/>
  <c r="Z468" i="2"/>
  <c r="BN468" i="2"/>
  <c r="Y469" i="2"/>
  <c r="Y470" i="2"/>
  <c r="Z476" i="2"/>
  <c r="Z483" i="2"/>
  <c r="BN483" i="2"/>
  <c r="Z309" i="2"/>
  <c r="BP309" i="2"/>
  <c r="Y357" i="2"/>
  <c r="Z130" i="2"/>
  <c r="Y362" i="2"/>
  <c r="BN319" i="2"/>
  <c r="Y307" i="2"/>
  <c r="BP299" i="2"/>
  <c r="Y321" i="2"/>
  <c r="BN346" i="2"/>
  <c r="Z346" i="2"/>
  <c r="Z414" i="2"/>
  <c r="I516" i="2"/>
  <c r="BN22" i="2"/>
  <c r="BN42" i="2"/>
  <c r="BP42" i="2"/>
  <c r="BP57" i="2"/>
  <c r="Y114" i="2"/>
  <c r="Y133" i="2"/>
  <c r="BN225" i="2"/>
  <c r="BP225" i="2"/>
  <c r="Y232" i="2"/>
  <c r="Y280" i="2"/>
  <c r="BP279" i="2"/>
  <c r="BN279" i="2"/>
  <c r="Z279" i="2"/>
  <c r="Z280" i="2" s="1"/>
  <c r="Y281" i="2"/>
  <c r="BN293" i="2"/>
  <c r="BP293" i="2"/>
  <c r="BN294" i="2"/>
  <c r="BP294" i="2"/>
  <c r="BN304" i="2"/>
  <c r="BP304" i="2"/>
  <c r="BP313" i="2"/>
  <c r="BP331" i="2"/>
  <c r="BN331" i="2"/>
  <c r="Z331" i="2"/>
  <c r="BP22" i="2"/>
  <c r="BN57" i="2"/>
  <c r="Y65" i="2"/>
  <c r="BN124" i="2"/>
  <c r="BP124" i="2"/>
  <c r="Y132" i="2"/>
  <c r="BN152" i="2"/>
  <c r="BP152" i="2"/>
  <c r="BN174" i="2"/>
  <c r="Y177" i="2"/>
  <c r="Y178" i="2"/>
  <c r="BN195" i="2"/>
  <c r="BP195" i="2"/>
  <c r="BN197" i="2"/>
  <c r="BN226" i="2"/>
  <c r="BP226" i="2"/>
  <c r="BN228" i="2"/>
  <c r="Y231" i="2"/>
  <c r="BP261" i="2"/>
  <c r="Z261" i="2"/>
  <c r="Y285" i="2"/>
  <c r="Y286" i="2"/>
  <c r="BN303" i="2"/>
  <c r="BP303" i="2"/>
  <c r="BN313" i="2"/>
  <c r="BP347" i="2"/>
  <c r="Z347" i="2"/>
  <c r="BN376" i="2"/>
  <c r="Y378" i="2"/>
  <c r="Y377" i="2"/>
  <c r="BP376" i="2"/>
  <c r="BP393" i="2"/>
  <c r="BN393" i="2"/>
  <c r="Z393" i="2"/>
  <c r="BP404" i="2"/>
  <c r="Z404" i="2"/>
  <c r="Y428" i="2"/>
  <c r="Z427" i="2"/>
  <c r="Z428" i="2" s="1"/>
  <c r="BN440" i="2"/>
  <c r="BP440" i="2"/>
  <c r="BP441" i="2"/>
  <c r="BN441" i="2"/>
  <c r="Z441" i="2"/>
  <c r="Y463" i="2"/>
  <c r="BP458" i="2"/>
  <c r="BN458" i="2"/>
  <c r="Z458" i="2"/>
  <c r="BP475" i="2"/>
  <c r="BN475" i="2"/>
  <c r="Z475" i="2"/>
  <c r="Y478" i="2"/>
  <c r="BN481" i="2"/>
  <c r="Y484" i="2"/>
  <c r="Z481" i="2"/>
  <c r="BN488" i="2"/>
  <c r="BP488" i="2"/>
  <c r="Y489" i="2"/>
  <c r="Y490" i="2"/>
  <c r="BP497" i="2"/>
  <c r="Y500" i="2"/>
  <c r="K516" i="2"/>
  <c r="Y24" i="2"/>
  <c r="BP29" i="2"/>
  <c r="C516" i="2"/>
  <c r="Y45" i="2"/>
  <c r="Z52" i="2"/>
  <c r="BN52" i="2"/>
  <c r="Z62" i="2"/>
  <c r="BN62" i="2"/>
  <c r="Z74" i="2"/>
  <c r="BN74" i="2"/>
  <c r="BP74" i="2"/>
  <c r="BN75" i="2"/>
  <c r="BP75" i="2"/>
  <c r="BN77" i="2"/>
  <c r="BP79" i="2"/>
  <c r="Y80" i="2"/>
  <c r="Z85" i="2"/>
  <c r="Y86" i="2"/>
  <c r="E516" i="2"/>
  <c r="BN90" i="2"/>
  <c r="BP90" i="2"/>
  <c r="BN95" i="2"/>
  <c r="BP95" i="2"/>
  <c r="Z98" i="2"/>
  <c r="BN98" i="2"/>
  <c r="Y101" i="2"/>
  <c r="Z108" i="2"/>
  <c r="BN106" i="2"/>
  <c r="BP106" i="2"/>
  <c r="Z111" i="2"/>
  <c r="BN111" i="2"/>
  <c r="BP111" i="2"/>
  <c r="Y127" i="2"/>
  <c r="G516" i="2"/>
  <c r="BP136" i="2"/>
  <c r="Y137" i="2"/>
  <c r="BP141" i="2"/>
  <c r="Y142" i="2"/>
  <c r="Y143" i="2"/>
  <c r="Y160" i="2"/>
  <c r="Y172" i="2"/>
  <c r="BN162" i="2"/>
  <c r="BP162" i="2"/>
  <c r="BN164" i="2"/>
  <c r="BP166" i="2"/>
  <c r="Z180" i="2"/>
  <c r="Z181" i="2" s="1"/>
  <c r="Y204" i="2"/>
  <c r="Z202" i="2"/>
  <c r="BN202" i="2"/>
  <c r="BN207" i="2"/>
  <c r="BP209" i="2"/>
  <c r="BP214" i="2"/>
  <c r="Y215" i="2"/>
  <c r="BP219" i="2"/>
  <c r="Y220" i="2"/>
  <c r="Y221" i="2"/>
  <c r="Z234" i="2"/>
  <c r="Z235" i="2" s="1"/>
  <c r="Z238" i="2"/>
  <c r="Z239" i="2" s="1"/>
  <c r="BN238" i="2"/>
  <c r="BP238" i="2"/>
  <c r="Y239" i="2"/>
  <c r="Z244" i="2"/>
  <c r="BN245" i="2"/>
  <c r="BP245" i="2"/>
  <c r="BN246" i="2"/>
  <c r="BP246" i="2"/>
  <c r="Z251" i="2"/>
  <c r="L516" i="2"/>
  <c r="BN251" i="2"/>
  <c r="BP251" i="2"/>
  <c r="BP252" i="2"/>
  <c r="BN252" i="2"/>
  <c r="Y257" i="2"/>
  <c r="Z255" i="2"/>
  <c r="Z268" i="2"/>
  <c r="Y272" i="2"/>
  <c r="BN268" i="2"/>
  <c r="BP268" i="2"/>
  <c r="Y271" i="2"/>
  <c r="BN269" i="2"/>
  <c r="BP269" i="2"/>
  <c r="P516" i="2"/>
  <c r="BP291" i="2"/>
  <c r="BN291" i="2"/>
  <c r="Z291" i="2"/>
  <c r="BP301" i="2"/>
  <c r="BN301" i="2"/>
  <c r="Z301" i="2"/>
  <c r="BP311" i="2"/>
  <c r="BN311" i="2"/>
  <c r="Z311" i="2"/>
  <c r="BN324" i="2"/>
  <c r="BP324" i="2"/>
  <c r="BN326" i="2"/>
  <c r="BN339" i="2"/>
  <c r="BP339" i="2"/>
  <c r="BP345" i="2"/>
  <c r="Z345" i="2"/>
  <c r="BN351" i="2"/>
  <c r="BP351" i="2"/>
  <c r="BP355" i="2"/>
  <c r="Y358" i="2"/>
  <c r="Z355" i="2"/>
  <c r="Z357" i="2" s="1"/>
  <c r="BN371" i="2"/>
  <c r="BP371" i="2"/>
  <c r="BN381" i="2"/>
  <c r="BP381" i="2"/>
  <c r="BN395" i="2"/>
  <c r="BP395" i="2"/>
  <c r="Y406" i="2"/>
  <c r="BP415" i="2"/>
  <c r="Z415" i="2"/>
  <c r="Y429" i="2"/>
  <c r="Z516" i="2"/>
  <c r="BN433" i="2"/>
  <c r="BP433" i="2"/>
  <c r="BN435" i="2"/>
  <c r="BN436" i="2"/>
  <c r="Z436" i="2"/>
  <c r="BN443" i="2"/>
  <c r="Z450" i="2"/>
  <c r="Y454" i="2"/>
  <c r="BN450" i="2"/>
  <c r="BP450" i="2"/>
  <c r="Y453" i="2"/>
  <c r="BN451" i="2"/>
  <c r="BP451" i="2"/>
  <c r="Y464" i="2"/>
  <c r="BN460" i="2"/>
  <c r="BP460" i="2"/>
  <c r="BN461" i="2"/>
  <c r="BP461" i="2"/>
  <c r="Z494" i="2"/>
  <c r="BN493" i="2"/>
  <c r="BP493" i="2"/>
  <c r="AB516" i="2"/>
  <c r="Z503" i="2"/>
  <c r="Z504" i="2" s="1"/>
  <c r="O516" i="2"/>
  <c r="BN262" i="2"/>
  <c r="BP262" i="2"/>
  <c r="Y296" i="2"/>
  <c r="Y306" i="2"/>
  <c r="BN318" i="2"/>
  <c r="BP318" i="2"/>
  <c r="BN323" i="2"/>
  <c r="BP323" i="2"/>
  <c r="Y327" i="2"/>
  <c r="Y334" i="2"/>
  <c r="BN361" i="2"/>
  <c r="Y366" i="2"/>
  <c r="Y367" i="2"/>
  <c r="Y373" i="2"/>
  <c r="Y383" i="2"/>
  <c r="BN398" i="2"/>
  <c r="BP398" i="2"/>
  <c r="Y419" i="2"/>
  <c r="BN416" i="2"/>
  <c r="BP416" i="2"/>
  <c r="BN417" i="2"/>
  <c r="BP417" i="2"/>
  <c r="BN422" i="2"/>
  <c r="BP422" i="2"/>
  <c r="AA516" i="2"/>
  <c r="BP492" i="2"/>
  <c r="Y495" i="2"/>
  <c r="BP30" i="2"/>
  <c r="BN30" i="2"/>
  <c r="BP337" i="2"/>
  <c r="S516" i="2"/>
  <c r="Y341" i="2"/>
  <c r="Y340" i="2"/>
  <c r="BN337" i="2"/>
  <c r="Z337" i="2"/>
  <c r="Z30" i="2"/>
  <c r="BN119" i="2"/>
  <c r="BP119" i="2"/>
  <c r="Z119" i="2"/>
  <c r="BP349" i="2"/>
  <c r="BN349" i="2"/>
  <c r="Z349" i="2"/>
  <c r="BP396" i="2"/>
  <c r="BN396" i="2"/>
  <c r="Y188" i="2"/>
  <c r="Y187" i="2"/>
  <c r="BP185" i="2"/>
  <c r="BN185" i="2"/>
  <c r="J516" i="2"/>
  <c r="Z396" i="2"/>
  <c r="BN70" i="2"/>
  <c r="BP70" i="2"/>
  <c r="Z70" i="2"/>
  <c r="Z185" i="2"/>
  <c r="Z187" i="2" s="1"/>
  <c r="BN263" i="2"/>
  <c r="BP263" i="2"/>
  <c r="Z263" i="2"/>
  <c r="X507" i="2"/>
  <c r="BP260" i="2"/>
  <c r="Y265" i="2"/>
  <c r="Y264" i="2"/>
  <c r="M516" i="2"/>
  <c r="BN260" i="2"/>
  <c r="X508" i="2"/>
  <c r="Z260" i="2"/>
  <c r="Z264" i="2" s="1"/>
  <c r="BP438" i="2"/>
  <c r="BN438" i="2"/>
  <c r="Z438" i="2"/>
  <c r="F516" i="2"/>
  <c r="Y109" i="2"/>
  <c r="Y108" i="2"/>
  <c r="BP104" i="2"/>
  <c r="BN104" i="2"/>
  <c r="BP55" i="2"/>
  <c r="BN55" i="2"/>
  <c r="BP35" i="2"/>
  <c r="Y37" i="2"/>
  <c r="Y36" i="2"/>
  <c r="BN35" i="2"/>
  <c r="Z35" i="2"/>
  <c r="Z36" i="2" s="1"/>
  <c r="Z55" i="2"/>
  <c r="X510" i="2"/>
  <c r="D516" i="2"/>
  <c r="H516" i="2"/>
  <c r="BN167" i="2"/>
  <c r="BP167" i="2"/>
  <c r="Z167" i="2"/>
  <c r="Z382" i="2"/>
  <c r="BP150" i="2"/>
  <c r="Y154" i="2"/>
  <c r="Y153" i="2"/>
  <c r="BN150" i="2"/>
  <c r="Y122" i="2"/>
  <c r="X506" i="2"/>
  <c r="BN210" i="2"/>
  <c r="BP210" i="2"/>
  <c r="Z210" i="2"/>
  <c r="BP372" i="2"/>
  <c r="BN372" i="2"/>
  <c r="Y401" i="2"/>
  <c r="V516" i="2"/>
  <c r="BP391" i="2"/>
  <c r="BN391" i="2"/>
  <c r="Y402" i="2"/>
  <c r="Z391" i="2"/>
  <c r="BN200" i="2"/>
  <c r="Y203" i="2"/>
  <c r="BP200" i="2"/>
  <c r="Z200" i="2"/>
  <c r="Y121" i="2"/>
  <c r="Y71" i="2"/>
  <c r="Y33" i="2"/>
  <c r="Y192" i="2"/>
  <c r="BN190" i="2"/>
  <c r="BP190" i="2"/>
  <c r="Z190" i="2"/>
  <c r="Y85" i="2"/>
  <c r="Y314" i="2"/>
  <c r="Y382" i="2"/>
  <c r="Z446" i="2"/>
  <c r="Y499" i="2"/>
  <c r="Y23" i="2"/>
  <c r="Z42" i="2"/>
  <c r="Y58" i="2"/>
  <c r="Y66" i="2"/>
  <c r="BP77" i="2"/>
  <c r="Z124" i="2"/>
  <c r="Y138" i="2"/>
  <c r="Z162" i="2"/>
  <c r="BP164" i="2"/>
  <c r="BP174" i="2"/>
  <c r="BP197" i="2"/>
  <c r="BP207" i="2"/>
  <c r="Y216" i="2"/>
  <c r="BP228" i="2"/>
  <c r="Z269" i="2"/>
  <c r="Z324" i="2"/>
  <c r="BP326" i="2"/>
  <c r="Y352" i="2"/>
  <c r="BP361" i="2"/>
  <c r="Y407" i="2"/>
  <c r="Y423" i="2"/>
  <c r="Z433" i="2"/>
  <c r="BP435" i="2"/>
  <c r="BP443" i="2"/>
  <c r="Z451" i="2"/>
  <c r="Y479" i="2"/>
  <c r="Y494" i="2"/>
  <c r="BN446" i="2"/>
  <c r="Z117" i="2"/>
  <c r="Z140" i="2"/>
  <c r="Z165" i="2"/>
  <c r="Z175" i="2"/>
  <c r="Z198" i="2"/>
  <c r="Z208" i="2"/>
  <c r="Z218" i="2"/>
  <c r="Z229" i="2"/>
  <c r="Y353" i="2"/>
  <c r="Z410" i="2"/>
  <c r="Z411" i="2" s="1"/>
  <c r="Z444" i="2"/>
  <c r="Q516" i="2"/>
  <c r="BN63" i="2"/>
  <c r="BN347" i="2"/>
  <c r="R516" i="2"/>
  <c r="BN135" i="2"/>
  <c r="BN394" i="2"/>
  <c r="BN404" i="2"/>
  <c r="BN476" i="2"/>
  <c r="Z31" i="2"/>
  <c r="BN68" i="2"/>
  <c r="BN140" i="2"/>
  <c r="BN198" i="2"/>
  <c r="BN208" i="2"/>
  <c r="BN218" i="2"/>
  <c r="BN229" i="2"/>
  <c r="Z317" i="2"/>
  <c r="Z320" i="2" s="1"/>
  <c r="Z338" i="2"/>
  <c r="Z350" i="2"/>
  <c r="Y363" i="2"/>
  <c r="Z385" i="2"/>
  <c r="Z386" i="2" s="1"/>
  <c r="Z397" i="2"/>
  <c r="BN410" i="2"/>
  <c r="Z439" i="2"/>
  <c r="BN444" i="2"/>
  <c r="Y447" i="2"/>
  <c r="Y485" i="2"/>
  <c r="Z497" i="2"/>
  <c r="Y59" i="2"/>
  <c r="Z68" i="2"/>
  <c r="BN112" i="2"/>
  <c r="BN213" i="2"/>
  <c r="BP28" i="2"/>
  <c r="Z61" i="2"/>
  <c r="Z65" i="2" s="1"/>
  <c r="Z120" i="2"/>
  <c r="BN244" i="2"/>
  <c r="Y247" i="2"/>
  <c r="BN255" i="2"/>
  <c r="BN261" i="2"/>
  <c r="BN292" i="2"/>
  <c r="BN312" i="2"/>
  <c r="BN332" i="2"/>
  <c r="BP370" i="2"/>
  <c r="BN380" i="2"/>
  <c r="BN415" i="2"/>
  <c r="Y418" i="2"/>
  <c r="BP436" i="2"/>
  <c r="BN459" i="2"/>
  <c r="BP481" i="2"/>
  <c r="BN503" i="2"/>
  <c r="T516" i="2"/>
  <c r="Z112" i="2"/>
  <c r="Z151" i="2"/>
  <c r="Z153" i="2" s="1"/>
  <c r="BN99" i="2"/>
  <c r="Z158" i="2"/>
  <c r="Z159" i="2" s="1"/>
  <c r="BN180" i="2"/>
  <c r="BN234" i="2"/>
  <c r="BN31" i="2"/>
  <c r="Z43" i="2"/>
  <c r="BN56" i="2"/>
  <c r="BP68" i="2"/>
  <c r="Z76" i="2"/>
  <c r="BP78" i="2"/>
  <c r="BN89" i="2"/>
  <c r="Y92" i="2"/>
  <c r="BN105" i="2"/>
  <c r="BP117" i="2"/>
  <c r="Z125" i="2"/>
  <c r="BN151" i="2"/>
  <c r="Z163" i="2"/>
  <c r="BP165" i="2"/>
  <c r="BP175" i="2"/>
  <c r="BN186" i="2"/>
  <c r="Z196" i="2"/>
  <c r="BP198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Y374" i="2"/>
  <c r="BN385" i="2"/>
  <c r="BN397" i="2"/>
  <c r="BP410" i="2"/>
  <c r="Z434" i="2"/>
  <c r="BN439" i="2"/>
  <c r="Z442" i="2"/>
  <c r="Z452" i="2"/>
  <c r="Z462" i="2"/>
  <c r="Z487" i="2"/>
  <c r="Z489" i="2" s="1"/>
  <c r="BN497" i="2"/>
  <c r="B516" i="2"/>
  <c r="U516" i="2"/>
  <c r="Z53" i="2"/>
  <c r="Z78" i="2"/>
  <c r="BN170" i="2"/>
  <c r="BN370" i="2"/>
  <c r="BN117" i="2"/>
  <c r="BN146" i="2"/>
  <c r="Z168" i="2"/>
  <c r="Z191" i="2"/>
  <c r="Z201" i="2"/>
  <c r="BN302" i="2"/>
  <c r="BN26" i="2"/>
  <c r="Y72" i="2"/>
  <c r="BP83" i="2"/>
  <c r="Z97" i="2"/>
  <c r="BP99" i="2"/>
  <c r="BN120" i="2"/>
  <c r="Z131" i="2"/>
  <c r="BP146" i="2"/>
  <c r="BN158" i="2"/>
  <c r="BN168" i="2"/>
  <c r="Y171" i="2"/>
  <c r="BP180" i="2"/>
  <c r="BN191" i="2"/>
  <c r="BN201" i="2"/>
  <c r="BN211" i="2"/>
  <c r="BP224" i="2"/>
  <c r="BP234" i="2"/>
  <c r="Z253" i="2"/>
  <c r="Z256" i="2" s="1"/>
  <c r="BP255" i="2"/>
  <c r="Z290" i="2"/>
  <c r="Z296" i="2" s="1"/>
  <c r="BP292" i="2"/>
  <c r="Z300" i="2"/>
  <c r="BP302" i="2"/>
  <c r="Z310" i="2"/>
  <c r="Z314" i="2" s="1"/>
  <c r="Z330" i="2"/>
  <c r="BP332" i="2"/>
  <c r="BN345" i="2"/>
  <c r="BN355" i="2"/>
  <c r="Z365" i="2"/>
  <c r="Z366" i="2" s="1"/>
  <c r="BN392" i="2"/>
  <c r="Z400" i="2"/>
  <c r="BN427" i="2"/>
  <c r="Y448" i="2"/>
  <c r="Z457" i="2"/>
  <c r="Z463" i="2" s="1"/>
  <c r="Z467" i="2"/>
  <c r="Z469" i="2" s="1"/>
  <c r="Z474" i="2"/>
  <c r="Z482" i="2"/>
  <c r="BP503" i="2"/>
  <c r="Z89" i="2"/>
  <c r="Z92" i="2" s="1"/>
  <c r="Z26" i="2"/>
  <c r="BP53" i="2"/>
  <c r="BN83" i="2"/>
  <c r="BP213" i="2"/>
  <c r="J9" i="2"/>
  <c r="Z54" i="2"/>
  <c r="BN76" i="2"/>
  <c r="BP89" i="2"/>
  <c r="BP105" i="2"/>
  <c r="Z113" i="2"/>
  <c r="BN125" i="2"/>
  <c r="Z136" i="2"/>
  <c r="BN163" i="2"/>
  <c r="BP186" i="2"/>
  <c r="BN196" i="2"/>
  <c r="BN206" i="2"/>
  <c r="Z214" i="2"/>
  <c r="BN227" i="2"/>
  <c r="Z242" i="2"/>
  <c r="Z247" i="2" s="1"/>
  <c r="Y248" i="2"/>
  <c r="BN270" i="2"/>
  <c r="BN284" i="2"/>
  <c r="BN295" i="2"/>
  <c r="BN305" i="2"/>
  <c r="BP317" i="2"/>
  <c r="BN325" i="2"/>
  <c r="Z348" i="2"/>
  <c r="BN360" i="2"/>
  <c r="Z371" i="2"/>
  <c r="Z373" i="2" s="1"/>
  <c r="BP385" i="2"/>
  <c r="Z395" i="2"/>
  <c r="Z405" i="2"/>
  <c r="Y411" i="2"/>
  <c r="BN434" i="2"/>
  <c r="Z437" i="2"/>
  <c r="BN442" i="2"/>
  <c r="BN452" i="2"/>
  <c r="BN462" i="2"/>
  <c r="Z477" i="2"/>
  <c r="BN487" i="2"/>
  <c r="W516" i="2"/>
  <c r="F9" i="2"/>
  <c r="BP26" i="2"/>
  <c r="BP61" i="2"/>
  <c r="Z69" i="2"/>
  <c r="Z79" i="2"/>
  <c r="Y93" i="2"/>
  <c r="BN97" i="2"/>
  <c r="Y100" i="2"/>
  <c r="Z118" i="2"/>
  <c r="BN131" i="2"/>
  <c r="Z141" i="2"/>
  <c r="Y147" i="2"/>
  <c r="BP158" i="2"/>
  <c r="Z166" i="2"/>
  <c r="Z176" i="2"/>
  <c r="Y181" i="2"/>
  <c r="Z199" i="2"/>
  <c r="Z209" i="2"/>
  <c r="BP211" i="2"/>
  <c r="Z219" i="2"/>
  <c r="Z230" i="2"/>
  <c r="Y235" i="2"/>
  <c r="BN253" i="2"/>
  <c r="Y256" i="2"/>
  <c r="BN290" i="2"/>
  <c r="BN300" i="2"/>
  <c r="BN310" i="2"/>
  <c r="BN330" i="2"/>
  <c r="Y333" i="2"/>
  <c r="BN365" i="2"/>
  <c r="Z376" i="2"/>
  <c r="Z377" i="2" s="1"/>
  <c r="BN400" i="2"/>
  <c r="BP427" i="2"/>
  <c r="Z445" i="2"/>
  <c r="BN457" i="2"/>
  <c r="BN467" i="2"/>
  <c r="BN474" i="2"/>
  <c r="BN482" i="2"/>
  <c r="Y504" i="2"/>
  <c r="X516" i="2"/>
  <c r="Z28" i="2"/>
  <c r="Z99" i="2"/>
  <c r="Z56" i="2"/>
  <c r="H9" i="2"/>
  <c r="BP170" i="2"/>
  <c r="F10" i="2"/>
  <c r="BN43" i="2"/>
  <c r="BN29" i="2"/>
  <c r="BN64" i="2"/>
  <c r="BP284" i="2"/>
  <c r="Y386" i="2"/>
  <c r="BN477" i="2"/>
  <c r="Z498" i="2"/>
  <c r="Y516" i="2"/>
  <c r="Z135" i="2"/>
  <c r="BP63" i="2"/>
  <c r="Y32" i="2"/>
  <c r="Y159" i="2"/>
  <c r="BP474" i="2"/>
  <c r="Y148" i="2"/>
  <c r="Y505" i="2"/>
  <c r="Z177" i="2" l="1"/>
  <c r="Z406" i="2"/>
  <c r="Z484" i="2"/>
  <c r="Z333" i="2"/>
  <c r="Z32" i="2"/>
  <c r="Z306" i="2"/>
  <c r="Z271" i="2"/>
  <c r="Z327" i="2"/>
  <c r="Z132" i="2"/>
  <c r="Z352" i="2"/>
  <c r="Z418" i="2"/>
  <c r="Z100" i="2"/>
  <c r="Z215" i="2"/>
  <c r="Z203" i="2"/>
  <c r="Z80" i="2"/>
  <c r="Z499" i="2"/>
  <c r="Z126" i="2"/>
  <c r="Y508" i="2"/>
  <c r="Y507" i="2"/>
  <c r="Z231" i="2"/>
  <c r="Z220" i="2"/>
  <c r="Z453" i="2"/>
  <c r="Y506" i="2"/>
  <c r="Z171" i="2"/>
  <c r="Z340" i="2"/>
  <c r="Z447" i="2"/>
  <c r="Z44" i="2"/>
  <c r="Y510" i="2"/>
  <c r="Z114" i="2"/>
  <c r="Z401" i="2"/>
  <c r="Z71" i="2"/>
  <c r="Z137" i="2"/>
  <c r="Z58" i="2"/>
  <c r="Z192" i="2"/>
  <c r="Z142" i="2"/>
  <c r="X509" i="2"/>
  <c r="Z478" i="2"/>
  <c r="Z121" i="2"/>
  <c r="Y509" i="2" l="1"/>
  <c r="Z511" i="2"/>
</calcChain>
</file>

<file path=xl/sharedStrings.xml><?xml version="1.0" encoding="utf-8"?>
<sst xmlns="http://schemas.openxmlformats.org/spreadsheetml/2006/main" count="3738" uniqueCount="813">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</sst>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 t="s">
        <v>812</v>
      </c>
      <c r="I5" s="573"/>
      <c r="J5" s="573"/>
      <c r="K5" s="573"/>
      <c r="L5" s="573"/>
      <c r="M5" s="573"/>
      <c r="N5" s="72"/>
      <c r="P5" s="27" t="s">
        <v>4</v>
      </c>
      <c r="Q5" s="575">
        <v>45890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hidden="1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hidden="1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hidden="1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0" t="s">
        <v>81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38" t="s">
        <v>85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38" t="s">
        <v>106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36" t="s">
        <v>112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hidden="1" customHeight="1" x14ac:dyDescent="0.25">
      <c r="A39" s="637" t="s">
        <v>113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hidden="1" customHeight="1" x14ac:dyDescent="0.25">
      <c r="A40" s="638" t="s">
        <v>114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38" t="s">
        <v>85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37" t="s">
        <v>130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hidden="1" customHeight="1" x14ac:dyDescent="0.25">
      <c r="A51" s="638" t="s">
        <v>114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38" t="s">
        <v>150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38" t="s">
        <v>85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60</v>
      </c>
      <c r="Y76" s="55">
        <f t="shared" si="11"/>
        <v>67.2</v>
      </c>
      <c r="Z76" s="41">
        <f>IFERROR(IF(Y76=0,"",ROUNDUP(Y76/H76,0)*0.01898),"")</f>
        <v>0.15184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63.621428571428567</v>
      </c>
      <c r="BN76" s="78">
        <f t="shared" si="13"/>
        <v>71.256</v>
      </c>
      <c r="BO76" s="78">
        <f t="shared" si="14"/>
        <v>0.11160714285714285</v>
      </c>
      <c r="BP76" s="78">
        <f t="shared" si="15"/>
        <v>0.125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11</v>
      </c>
      <c r="Z80" s="43">
        <f>IFERROR(IF(Z74="",0,Z74),"0")+IFERROR(IF(Z75="",0,Z75),"0")+IFERROR(IF(Z76="",0,Z76),"0")+IFERROR(IF(Z77="",0,Z77),"0")+IFERROR(IF(Z78="",0,Z78),"0")+IFERROR(IF(Z79="",0,Z79),"0")</f>
        <v>0.20878000000000002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80</v>
      </c>
      <c r="Y81" s="43">
        <f>IFERROR(SUM(Y74:Y79),"0")</f>
        <v>92.4</v>
      </c>
      <c r="Z81" s="42"/>
      <c r="AA81" s="67"/>
      <c r="AB81" s="67"/>
      <c r="AC81" s="67"/>
    </row>
    <row r="82" spans="1:68" ht="14.25" hidden="1" customHeight="1" x14ac:dyDescent="0.25">
      <c r="A82" s="638" t="s">
        <v>185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80</v>
      </c>
      <c r="Y83" s="55">
        <f>IFERROR(IF(X83="",0,CEILING((X83/$H83),1)*$H83),"")</f>
        <v>85.8</v>
      </c>
      <c r="Z83" s="41">
        <f>IFERROR(IF(Y83=0,"",ROUNDUP(Y83/H83,0)*0.01898),"")</f>
        <v>0.20877999999999999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84.461538461538453</v>
      </c>
      <c r="BN83" s="78">
        <f>IFERROR(Y83*I83/H83,"0")</f>
        <v>90.58499999999998</v>
      </c>
      <c r="BO83" s="78">
        <f>IFERROR(1/J83*(X83/H83),"0")</f>
        <v>0.16025641025641027</v>
      </c>
      <c r="BP83" s="78">
        <f>IFERROR(1/J83*(Y83/H83),"0")</f>
        <v>0.171875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10.256410256410257</v>
      </c>
      <c r="Y85" s="43">
        <f>IFERROR(Y83/H83,"0")+IFERROR(Y84/H84,"0")</f>
        <v>11</v>
      </c>
      <c r="Z85" s="43">
        <f>IFERROR(IF(Z83="",0,Z83),"0")+IFERROR(IF(Z84="",0,Z84),"0")</f>
        <v>0.20877999999999999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80</v>
      </c>
      <c r="Y86" s="43">
        <f>IFERROR(SUM(Y83:Y84),"0")</f>
        <v>85.8</v>
      </c>
      <c r="Z86" s="42"/>
      <c r="AA86" s="67"/>
      <c r="AB86" s="67"/>
      <c r="AC86" s="67"/>
    </row>
    <row r="87" spans="1:68" ht="16.5" hidden="1" customHeight="1" x14ac:dyDescent="0.25">
      <c r="A87" s="637" t="s">
        <v>192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hidden="1" customHeight="1" x14ac:dyDescent="0.25">
      <c r="A88" s="638" t="s">
        <v>114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38" t="s">
        <v>85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3" t="s">
        <v>202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204</v>
      </c>
      <c r="B96" s="63" t="s">
        <v>205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207</v>
      </c>
      <c r="B97" s="63" t="s">
        <v>208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207</v>
      </c>
      <c r="B98" s="63" t="s">
        <v>209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211</v>
      </c>
      <c r="B99" s="63" t="s">
        <v>212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idden="1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hidden="1" customHeight="1" x14ac:dyDescent="0.25">
      <c r="A102" s="637" t="s">
        <v>214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hidden="1" customHeight="1" x14ac:dyDescent="0.25">
      <c r="A103" s="638" t="s">
        <v>114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hidden="1" customHeight="1" x14ac:dyDescent="0.25">
      <c r="A104" s="63" t="s">
        <v>215</v>
      </c>
      <c r="B104" s="63" t="s">
        <v>216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hidden="1" customHeight="1" x14ac:dyDescent="0.25">
      <c r="A105" s="63" t="s">
        <v>218</v>
      </c>
      <c r="B105" s="63" t="s">
        <v>219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220</v>
      </c>
      <c r="B106" s="63" t="s">
        <v>221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222</v>
      </c>
      <c r="B107" s="63" t="s">
        <v>223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idden="1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hidden="1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hidden="1" customHeight="1" x14ac:dyDescent="0.25">
      <c r="A110" s="638" t="s">
        <v>150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hidden="1" customHeight="1" x14ac:dyDescent="0.25">
      <c r="A111" s="63" t="s">
        <v>224</v>
      </c>
      <c r="B111" s="63" t="s">
        <v>225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227</v>
      </c>
      <c r="B112" s="63" t="s">
        <v>228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20</v>
      </c>
      <c r="Y113" s="55">
        <f>IFERROR(IF(X113="",0,CEILING((X113/$H113),1)*$H113),"")</f>
        <v>21.599999999999998</v>
      </c>
      <c r="Z113" s="41">
        <f>IFERROR(IF(Y113=0,"",ROUNDUP(Y113/H113,0)*0.00651),"")</f>
        <v>5.8590000000000003E-2</v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21.5</v>
      </c>
      <c r="BN113" s="78">
        <f>IFERROR(Y113*I113/H113,"0")</f>
        <v>23.22</v>
      </c>
      <c r="BO113" s="78">
        <f>IFERROR(1/J113*(X113/H113),"0")</f>
        <v>4.5787545787545791E-2</v>
      </c>
      <c r="BP113" s="78">
        <f>IFERROR(1/J113*(Y113/H113),"0")</f>
        <v>4.9450549450549455E-2</v>
      </c>
    </row>
    <row r="114" spans="1:68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8.3333333333333339</v>
      </c>
      <c r="Y114" s="43">
        <f>IFERROR(Y111/H111,"0")+IFERROR(Y112/H112,"0")+IFERROR(Y113/H113,"0")</f>
        <v>9</v>
      </c>
      <c r="Z114" s="43">
        <f>IFERROR(IF(Z111="",0,Z111),"0")+IFERROR(IF(Z112="",0,Z112),"0")+IFERROR(IF(Z113="",0,Z113),"0")</f>
        <v>5.8590000000000003E-2</v>
      </c>
      <c r="AA114" s="67"/>
      <c r="AB114" s="67"/>
      <c r="AC114" s="67"/>
    </row>
    <row r="115" spans="1:68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20</v>
      </c>
      <c r="Y115" s="43">
        <f>IFERROR(SUM(Y111:Y113),"0")</f>
        <v>21.599999999999998</v>
      </c>
      <c r="Z115" s="42"/>
      <c r="AA115" s="67"/>
      <c r="AB115" s="67"/>
      <c r="AC115" s="67"/>
    </row>
    <row r="116" spans="1:68" ht="14.25" hidden="1" customHeight="1" x14ac:dyDescent="0.25">
      <c r="A116" s="638" t="s">
        <v>85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80</v>
      </c>
      <c r="Y117" s="55">
        <f>IFERROR(IF(X117="",0,CEILING((X117/$H117),1)*$H117),"")</f>
        <v>81</v>
      </c>
      <c r="Z117" s="41">
        <f>IFERROR(IF(Y117=0,"",ROUNDUP(Y117/H117,0)*0.01898),"")</f>
        <v>0.1898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85.066666666666663</v>
      </c>
      <c r="BN117" s="78">
        <f>IFERROR(Y117*I117/H117,"0")</f>
        <v>86.13000000000001</v>
      </c>
      <c r="BO117" s="78">
        <f>IFERROR(1/J117*(X117/H117),"0")</f>
        <v>0.15432098765432101</v>
      </c>
      <c r="BP117" s="78">
        <f>IFERROR(1/J117*(Y117/H117),"0")</f>
        <v>0.15625</v>
      </c>
    </row>
    <row r="118" spans="1:68" ht="27" hidden="1" customHeight="1" x14ac:dyDescent="0.25">
      <c r="A118" s="63" t="s">
        <v>234</v>
      </c>
      <c r="B118" s="63" t="s">
        <v>235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236</v>
      </c>
      <c r="B119" s="63" t="s">
        <v>237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238</v>
      </c>
      <c r="B120" s="63" t="s">
        <v>239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9.8765432098765444</v>
      </c>
      <c r="Y121" s="43">
        <f>IFERROR(Y117/H117,"0")+IFERROR(Y118/H118,"0")+IFERROR(Y119/H119,"0")+IFERROR(Y120/H120,"0")</f>
        <v>10</v>
      </c>
      <c r="Z121" s="43">
        <f>IFERROR(IF(Z117="",0,Z117),"0")+IFERROR(IF(Z118="",0,Z118),"0")+IFERROR(IF(Z119="",0,Z119),"0")+IFERROR(IF(Z120="",0,Z120),"0")</f>
        <v>0.1898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80</v>
      </c>
      <c r="Y122" s="43">
        <f>IFERROR(SUM(Y117:Y120),"0")</f>
        <v>81</v>
      </c>
      <c r="Z122" s="42"/>
      <c r="AA122" s="67"/>
      <c r="AB122" s="67"/>
      <c r="AC122" s="67"/>
    </row>
    <row r="123" spans="1:68" ht="14.25" hidden="1" customHeight="1" x14ac:dyDescent="0.25">
      <c r="A123" s="638" t="s">
        <v>185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hidden="1" customHeight="1" x14ac:dyDescent="0.25">
      <c r="A124" s="63" t="s">
        <v>241</v>
      </c>
      <c r="B124" s="63" t="s">
        <v>242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244</v>
      </c>
      <c r="B125" s="63" t="s">
        <v>245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637" t="s">
        <v>247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hidden="1" customHeight="1" x14ac:dyDescent="0.25">
      <c r="A129" s="638" t="s">
        <v>114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4301011564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200</v>
      </c>
      <c r="Y130" s="55">
        <f>IFERROR(IF(X130="",0,CEILING((X130/$H130),1)*$H130),"")</f>
        <v>201.60000000000002</v>
      </c>
      <c r="Z130" s="41">
        <f>IFERROR(IF(Y130=0,"",ROUNDUP(Y130/H130,0)*0.00651),"")</f>
        <v>0.41012999999999999</v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211.25</v>
      </c>
      <c r="BN130" s="78">
        <f>IFERROR(Y130*I130/H130,"0")</f>
        <v>212.94</v>
      </c>
      <c r="BO130" s="78">
        <f>IFERROR(1/J130*(X130/H130),"0")</f>
        <v>0.34340659340659341</v>
      </c>
      <c r="BP130" s="78">
        <f>IFERROR(1/J130*(Y130/H130),"0")</f>
        <v>0.3461538461538462</v>
      </c>
    </row>
    <row r="131" spans="1:68" ht="27" hidden="1" customHeight="1" x14ac:dyDescent="0.25">
      <c r="A131" s="63" t="s">
        <v>248</v>
      </c>
      <c r="B131" s="63" t="s">
        <v>251</v>
      </c>
      <c r="C131" s="36">
        <v>4301011562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62.5</v>
      </c>
      <c r="Y132" s="43">
        <f>IFERROR(Y130/H130,"0")+IFERROR(Y131/H131,"0")</f>
        <v>63.000000000000007</v>
      </c>
      <c r="Z132" s="43">
        <f>IFERROR(IF(Z130="",0,Z130),"0")+IFERROR(IF(Z131="",0,Z131),"0")</f>
        <v>0.41012999999999999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200</v>
      </c>
      <c r="Y133" s="43">
        <f>IFERROR(SUM(Y130:Y131),"0")</f>
        <v>201.60000000000002</v>
      </c>
      <c r="Z133" s="42"/>
      <c r="AA133" s="67"/>
      <c r="AB133" s="67"/>
      <c r="AC133" s="67"/>
    </row>
    <row r="134" spans="1:68" ht="14.25" hidden="1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4301031234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35</v>
      </c>
      <c r="Y135" s="55">
        <f>IFERROR(IF(X135="",0,CEILING((X135/$H135),1)*$H135),"")</f>
        <v>36.4</v>
      </c>
      <c r="Z135" s="41">
        <f>IFERROR(IF(Y135=0,"",ROUNDUP(Y135/H135,0)*0.00651),"")</f>
        <v>8.4629999999999997E-2</v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38.35</v>
      </c>
      <c r="BN135" s="78">
        <f>IFERROR(Y135*I135/H135,"0")</f>
        <v>39.884</v>
      </c>
      <c r="BO135" s="78">
        <f>IFERROR(1/J135*(X135/H135),"0")</f>
        <v>6.8681318681318687E-2</v>
      </c>
      <c r="BP135" s="78">
        <f>IFERROR(1/J135*(Y135/H135),"0")</f>
        <v>7.1428571428571438E-2</v>
      </c>
    </row>
    <row r="136" spans="1:68" ht="27" hidden="1" customHeight="1" x14ac:dyDescent="0.25">
      <c r="A136" s="63" t="s">
        <v>252</v>
      </c>
      <c r="B136" s="63" t="s">
        <v>255</v>
      </c>
      <c r="C136" s="36">
        <v>4301031235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12.5</v>
      </c>
      <c r="Y137" s="43">
        <f>IFERROR(Y135/H135,"0")+IFERROR(Y136/H136,"0")</f>
        <v>13</v>
      </c>
      <c r="Z137" s="43">
        <f>IFERROR(IF(Z135="",0,Z135),"0")+IFERROR(IF(Z136="",0,Z136),"0")</f>
        <v>8.4629999999999997E-2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35</v>
      </c>
      <c r="Y138" s="43">
        <f>IFERROR(SUM(Y135:Y136),"0")</f>
        <v>36.4</v>
      </c>
      <c r="Z138" s="42"/>
      <c r="AA138" s="67"/>
      <c r="AB138" s="67"/>
      <c r="AC138" s="67"/>
    </row>
    <row r="139" spans="1:68" ht="14.25" hidden="1" customHeight="1" x14ac:dyDescent="0.25">
      <c r="A139" s="638" t="s">
        <v>85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hidden="1" customHeight="1" x14ac:dyDescent="0.25">
      <c r="A140" s="63" t="s">
        <v>256</v>
      </c>
      <c r="B140" s="63" t="s">
        <v>257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256</v>
      </c>
      <c r="B141" s="63" t="s">
        <v>258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637" t="s">
        <v>112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hidden="1" customHeight="1" x14ac:dyDescent="0.25">
      <c r="A145" s="638" t="s">
        <v>114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hidden="1" customHeight="1" x14ac:dyDescent="0.25">
      <c r="A146" s="63" t="s">
        <v>259</v>
      </c>
      <c r="B146" s="63" t="s">
        <v>260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hidden="1" customHeight="1" x14ac:dyDescent="0.25">
      <c r="A150" s="63" t="s">
        <v>262</v>
      </c>
      <c r="B150" s="63" t="s">
        <v>263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hidden="1" customHeight="1" x14ac:dyDescent="0.25">
      <c r="A151" s="63" t="s">
        <v>265</v>
      </c>
      <c r="B151" s="63" t="s">
        <v>266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hidden="1" customHeight="1" x14ac:dyDescent="0.25">
      <c r="A152" s="63" t="s">
        <v>268</v>
      </c>
      <c r="B152" s="63" t="s">
        <v>269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idden="1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hidden="1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hidden="1" customHeight="1" x14ac:dyDescent="0.2">
      <c r="A155" s="636" t="s">
        <v>271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hidden="1" customHeight="1" x14ac:dyDescent="0.25">
      <c r="A156" s="637" t="s">
        <v>272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hidden="1" customHeight="1" x14ac:dyDescent="0.25">
      <c r="A157" s="638" t="s">
        <v>150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hidden="1" customHeight="1" x14ac:dyDescent="0.25">
      <c r="A158" s="63" t="s">
        <v>273</v>
      </c>
      <c r="B158" s="63" t="s">
        <v>274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hidden="1" customHeight="1" x14ac:dyDescent="0.25">
      <c r="A162" s="63" t="s">
        <v>276</v>
      </c>
      <c r="B162" s="63" t="s">
        <v>277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hidden="1" customHeight="1" x14ac:dyDescent="0.25">
      <c r="A163" s="63" t="s">
        <v>279</v>
      </c>
      <c r="B163" s="63" t="s">
        <v>280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150</v>
      </c>
      <c r="Y164" s="55">
        <f t="shared" si="16"/>
        <v>151.20000000000002</v>
      </c>
      <c r="Z164" s="41">
        <f>IFERROR(IF(Y164=0,"",ROUNDUP(Y164/H164,0)*0.00902),"")</f>
        <v>0.32472000000000001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157.5</v>
      </c>
      <c r="BN164" s="78">
        <f t="shared" si="18"/>
        <v>158.76000000000002</v>
      </c>
      <c r="BO164" s="78">
        <f t="shared" si="19"/>
        <v>0.27056277056277056</v>
      </c>
      <c r="BP164" s="78">
        <f t="shared" si="20"/>
        <v>0.27272727272727271</v>
      </c>
    </row>
    <row r="165" spans="1:68" ht="27" hidden="1" customHeight="1" x14ac:dyDescent="0.25">
      <c r="A165" s="63" t="s">
        <v>285</v>
      </c>
      <c r="B165" s="63" t="s">
        <v>286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292</v>
      </c>
      <c r="B168" s="63" t="s">
        <v>293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294</v>
      </c>
      <c r="B169" s="63" t="s">
        <v>295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35.714285714285715</v>
      </c>
      <c r="Y171" s="43">
        <f>IFERROR(Y162/H162,"0")+IFERROR(Y163/H163,"0")+IFERROR(Y164/H164,"0")+IFERROR(Y165/H165,"0")+IFERROR(Y166/H166,"0")+IFERROR(Y167/H167,"0")+IFERROR(Y168/H168,"0")+IFERROR(Y169/H169,"0")+IFERROR(Y170/H170,"0")</f>
        <v>36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0.32472000000000001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150</v>
      </c>
      <c r="Y172" s="43">
        <f>IFERROR(SUM(Y162:Y170),"0")</f>
        <v>151.20000000000002</v>
      </c>
      <c r="Z172" s="42"/>
      <c r="AA172" s="67"/>
      <c r="AB172" s="67"/>
      <c r="AC172" s="67"/>
    </row>
    <row r="173" spans="1:68" ht="14.25" hidden="1" customHeight="1" x14ac:dyDescent="0.25">
      <c r="A173" s="638" t="s">
        <v>106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hidden="1" customHeight="1" x14ac:dyDescent="0.25">
      <c r="A174" s="63" t="s">
        <v>299</v>
      </c>
      <c r="B174" s="63" t="s">
        <v>300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304</v>
      </c>
      <c r="B175" s="63" t="s">
        <v>305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307</v>
      </c>
      <c r="B176" s="63" t="s">
        <v>308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638" t="s">
        <v>309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hidden="1" customHeight="1" x14ac:dyDescent="0.25">
      <c r="A180" s="63" t="s">
        <v>310</v>
      </c>
      <c r="B180" s="63" t="s">
        <v>311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637" t="s">
        <v>312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hidden="1" customHeight="1" x14ac:dyDescent="0.25">
      <c r="A184" s="638" t="s">
        <v>114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hidden="1" customHeight="1" x14ac:dyDescent="0.25">
      <c r="A185" s="63" t="s">
        <v>313</v>
      </c>
      <c r="B185" s="63" t="s">
        <v>314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316</v>
      </c>
      <c r="B186" s="63" t="s">
        <v>317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638" t="s">
        <v>150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30</v>
      </c>
      <c r="Y190" s="55">
        <f>IFERROR(IF(X190="",0,CEILING((X190/$H190),1)*$H190),"")</f>
        <v>32.400000000000006</v>
      </c>
      <c r="Z190" s="41">
        <f>IFERROR(IF(Y190=0,"",ROUNDUP(Y190/H190,0)*0.01898),"")</f>
        <v>5.6940000000000004E-2</v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31.208333333333329</v>
      </c>
      <c r="BN190" s="78">
        <f>IFERROR(Y190*I190/H190,"0")</f>
        <v>33.705000000000005</v>
      </c>
      <c r="BO190" s="78">
        <f>IFERROR(1/J190*(X190/H190),"0")</f>
        <v>4.3402777777777776E-2</v>
      </c>
      <c r="BP190" s="78">
        <f>IFERROR(1/J190*(Y190/H190),"0")</f>
        <v>4.6875000000000007E-2</v>
      </c>
    </row>
    <row r="191" spans="1:68" ht="16.5" hidden="1" customHeight="1" x14ac:dyDescent="0.25">
      <c r="A191" s="63" t="s">
        <v>321</v>
      </c>
      <c r="B191" s="63" t="s">
        <v>322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2.7777777777777777</v>
      </c>
      <c r="Y192" s="43">
        <f>IFERROR(Y190/H190,"0")+IFERROR(Y191/H191,"0")</f>
        <v>3.0000000000000004</v>
      </c>
      <c r="Z192" s="43">
        <f>IFERROR(IF(Z190="",0,Z190),"0")+IFERROR(IF(Z191="",0,Z191),"0")</f>
        <v>5.6940000000000004E-2</v>
      </c>
      <c r="AA192" s="67"/>
      <c r="AB192" s="67"/>
      <c r="AC192" s="67"/>
    </row>
    <row r="193" spans="1:68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30</v>
      </c>
      <c r="Y193" s="43">
        <f>IFERROR(SUM(Y190:Y191),"0")</f>
        <v>32.400000000000006</v>
      </c>
      <c r="Z193" s="42"/>
      <c r="AA193" s="67"/>
      <c r="AB193" s="67"/>
      <c r="AC193" s="67"/>
    </row>
    <row r="194" spans="1:68" ht="14.25" hidden="1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420</v>
      </c>
      <c r="Y195" s="55">
        <f t="shared" ref="Y195:Y202" si="21">IFERROR(IF(X195="",0,CEILING((X195/$H195),1)*$H195),"")</f>
        <v>421.20000000000005</v>
      </c>
      <c r="Z195" s="41">
        <f>IFERROR(IF(Y195=0,"",ROUNDUP(Y195/H195,0)*0.00902),"")</f>
        <v>0.70355999999999996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436.33333333333337</v>
      </c>
      <c r="BN195" s="78">
        <f t="shared" ref="BN195:BN202" si="23">IFERROR(Y195*I195/H195,"0")</f>
        <v>437.58000000000004</v>
      </c>
      <c r="BO195" s="78">
        <f t="shared" ref="BO195:BO202" si="24">IFERROR(1/J195*(X195/H195),"0")</f>
        <v>0.58922558922558921</v>
      </c>
      <c r="BP195" s="78">
        <f t="shared" ref="BP195:BP202" si="25">IFERROR(1/J195*(Y195/H195),"0")</f>
        <v>0.59090909090909094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320</v>
      </c>
      <c r="Y196" s="55">
        <f t="shared" si="21"/>
        <v>324</v>
      </c>
      <c r="Z196" s="41">
        <f>IFERROR(IF(Y196=0,"",ROUNDUP(Y196/H196,0)*0.00902),"")</f>
        <v>0.54120000000000001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332.44444444444446</v>
      </c>
      <c r="BN196" s="78">
        <f t="shared" si="23"/>
        <v>336.6</v>
      </c>
      <c r="BO196" s="78">
        <f t="shared" si="24"/>
        <v>0.44893378226711556</v>
      </c>
      <c r="BP196" s="78">
        <f t="shared" si="25"/>
        <v>0.45454545454545453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580</v>
      </c>
      <c r="Y197" s="55">
        <f t="shared" si="21"/>
        <v>583.20000000000005</v>
      </c>
      <c r="Z197" s="41">
        <f>IFERROR(IF(Y197=0,"",ROUNDUP(Y197/H197,0)*0.00902),"")</f>
        <v>0.97416000000000003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602.55555555555554</v>
      </c>
      <c r="BN197" s="78">
        <f t="shared" si="23"/>
        <v>605.88</v>
      </c>
      <c r="BO197" s="78">
        <f t="shared" si="24"/>
        <v>0.81369248035914699</v>
      </c>
      <c r="BP197" s="78">
        <f t="shared" si="25"/>
        <v>0.81818181818181823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500</v>
      </c>
      <c r="Y198" s="55">
        <f t="shared" si="21"/>
        <v>502.20000000000005</v>
      </c>
      <c r="Z198" s="41">
        <f>IFERROR(IF(Y198=0,"",ROUNDUP(Y198/H198,0)*0.00902),"")</f>
        <v>0.83886000000000005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519.44444444444446</v>
      </c>
      <c r="BN198" s="78">
        <f t="shared" si="23"/>
        <v>521.73</v>
      </c>
      <c r="BO198" s="78">
        <f t="shared" si="24"/>
        <v>0.70145903479236804</v>
      </c>
      <c r="BP198" s="78">
        <f t="shared" si="25"/>
        <v>0.70454545454545459</v>
      </c>
    </row>
    <row r="199" spans="1:68" ht="27" hidden="1" customHeight="1" x14ac:dyDescent="0.25">
      <c r="A199" s="63" t="s">
        <v>335</v>
      </c>
      <c r="B199" s="63" t="s">
        <v>336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337.03703703703695</v>
      </c>
      <c r="Y203" s="43">
        <f>IFERROR(Y195/H195,"0")+IFERROR(Y196/H196,"0")+IFERROR(Y197/H197,"0")+IFERROR(Y198/H198,"0")+IFERROR(Y199/H199,"0")+IFERROR(Y200/H200,"0")+IFERROR(Y201/H201,"0")+IFERROR(Y202/H202,"0")</f>
        <v>339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3.0577799999999997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1820</v>
      </c>
      <c r="Y204" s="43">
        <f>IFERROR(SUM(Y195:Y202),"0")</f>
        <v>1830.6000000000001</v>
      </c>
      <c r="Z204" s="42"/>
      <c r="AA204" s="67"/>
      <c r="AB204" s="67"/>
      <c r="AC204" s="67"/>
    </row>
    <row r="205" spans="1:68" ht="14.25" hidden="1" customHeight="1" x14ac:dyDescent="0.25">
      <c r="A205" s="638" t="s">
        <v>85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15</v>
      </c>
      <c r="Y206" s="55">
        <f t="shared" ref="Y206:Y214" si="26">IFERROR(IF(X206="",0,CEILING((X206/$H206),1)*$H206),"")</f>
        <v>16.2</v>
      </c>
      <c r="Z206" s="41">
        <f>IFERROR(IF(Y206=0,"",ROUNDUP(Y206/H206,0)*0.01898),"")</f>
        <v>3.7960000000000001E-2</v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15.961111111111112</v>
      </c>
      <c r="BN206" s="78">
        <f t="shared" ref="BN206:BN214" si="28">IFERROR(Y206*I206/H206,"0")</f>
        <v>17.238</v>
      </c>
      <c r="BO206" s="78">
        <f t="shared" ref="BO206:BO214" si="29">IFERROR(1/J206*(X206/H206),"0")</f>
        <v>2.8935185185185185E-2</v>
      </c>
      <c r="BP206" s="78">
        <f t="shared" ref="BP206:BP214" si="30">IFERROR(1/J206*(Y206/H206),"0")</f>
        <v>3.125E-2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15</v>
      </c>
      <c r="Y207" s="55">
        <f t="shared" si="26"/>
        <v>16.2</v>
      </c>
      <c r="Z207" s="41">
        <f>IFERROR(IF(Y207=0,"",ROUNDUP(Y207/H207,0)*0.01898),"")</f>
        <v>3.7960000000000001E-2</v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15.927777777777781</v>
      </c>
      <c r="BN207" s="78">
        <f t="shared" si="28"/>
        <v>17.202000000000002</v>
      </c>
      <c r="BO207" s="78">
        <f t="shared" si="29"/>
        <v>2.8935185185185185E-2</v>
      </c>
      <c r="BP207" s="78">
        <f t="shared" si="30"/>
        <v>3.125E-2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300</v>
      </c>
      <c r="Y208" s="55">
        <f t="shared" si="26"/>
        <v>304.5</v>
      </c>
      <c r="Z208" s="41">
        <f>IFERROR(IF(Y208=0,"",ROUNDUP(Y208/H208,0)*0.01898),"")</f>
        <v>0.6643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317.89655172413796</v>
      </c>
      <c r="BN208" s="78">
        <f t="shared" si="28"/>
        <v>322.66500000000002</v>
      </c>
      <c r="BO208" s="78">
        <f t="shared" si="29"/>
        <v>0.53879310344827591</v>
      </c>
      <c r="BP208" s="78">
        <f t="shared" si="30"/>
        <v>0.546875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156</v>
      </c>
      <c r="Y213" s="55">
        <f t="shared" si="26"/>
        <v>156</v>
      </c>
      <c r="Z213" s="41">
        <f t="shared" si="31"/>
        <v>0.42315000000000003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172.38000000000002</v>
      </c>
      <c r="BN213" s="78">
        <f t="shared" si="28"/>
        <v>172.38000000000002</v>
      </c>
      <c r="BO213" s="78">
        <f t="shared" si="29"/>
        <v>0.35714285714285715</v>
      </c>
      <c r="BP213" s="78">
        <f t="shared" si="30"/>
        <v>0.35714285714285715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96</v>
      </c>
      <c r="Y214" s="55">
        <f t="shared" si="26"/>
        <v>96</v>
      </c>
      <c r="Z214" s="41">
        <f t="shared" si="31"/>
        <v>0.26040000000000002</v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106.32000000000001</v>
      </c>
      <c r="BN214" s="78">
        <f t="shared" si="28"/>
        <v>106.32000000000001</v>
      </c>
      <c r="BO214" s="78">
        <f t="shared" si="29"/>
        <v>0.2197802197802198</v>
      </c>
      <c r="BP214" s="78">
        <f t="shared" si="30"/>
        <v>0.2197802197802198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183.18646232439335</v>
      </c>
      <c r="Y215" s="43">
        <f>IFERROR(Y206/H206,"0")+IFERROR(Y207/H207,"0")+IFERROR(Y208/H208,"0")+IFERROR(Y209/H209,"0")+IFERROR(Y210/H210,"0")+IFERROR(Y211/H211,"0")+IFERROR(Y212/H212,"0")+IFERROR(Y213/H213,"0")+IFERROR(Y214/H214,"0")</f>
        <v>184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1.6841700000000002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678</v>
      </c>
      <c r="Y216" s="43">
        <f>IFERROR(SUM(Y206:Y214),"0")</f>
        <v>684.9</v>
      </c>
      <c r="Z216" s="42"/>
      <c r="AA216" s="67"/>
      <c r="AB216" s="67"/>
      <c r="AC216" s="67"/>
    </row>
    <row r="217" spans="1:68" ht="14.25" hidden="1" customHeight="1" x14ac:dyDescent="0.25">
      <c r="A217" s="638" t="s">
        <v>185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36</v>
      </c>
      <c r="Y218" s="55">
        <f>IFERROR(IF(X218="",0,CEILING((X218/$H218),1)*$H218),"")</f>
        <v>36</v>
      </c>
      <c r="Z218" s="41">
        <f>IFERROR(IF(Y218=0,"",ROUNDUP(Y218/H218,0)*0.00651),"")</f>
        <v>9.7650000000000001E-2</v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39.780000000000008</v>
      </c>
      <c r="BN218" s="78">
        <f>IFERROR(Y218*I218/H218,"0")</f>
        <v>39.780000000000008</v>
      </c>
      <c r="BO218" s="78">
        <f>IFERROR(1/J218*(X218/H218),"0")</f>
        <v>8.241758241758243E-2</v>
      </c>
      <c r="BP218" s="78">
        <f>IFERROR(1/J218*(Y218/H218),"0")</f>
        <v>8.241758241758243E-2</v>
      </c>
    </row>
    <row r="219" spans="1:68" ht="27" hidden="1" customHeight="1" x14ac:dyDescent="0.25">
      <c r="A219" s="63" t="s">
        <v>370</v>
      </c>
      <c r="B219" s="63" t="s">
        <v>371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15</v>
      </c>
      <c r="Y220" s="43">
        <f>IFERROR(Y218/H218,"0")+IFERROR(Y219/H219,"0")</f>
        <v>15</v>
      </c>
      <c r="Z220" s="43">
        <f>IFERROR(IF(Z218="",0,Z218),"0")+IFERROR(IF(Z219="",0,Z219),"0")</f>
        <v>9.7650000000000001E-2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36</v>
      </c>
      <c r="Y221" s="43">
        <f>IFERROR(SUM(Y218:Y219),"0")</f>
        <v>36</v>
      </c>
      <c r="Z221" s="42"/>
      <c r="AA221" s="67"/>
      <c r="AB221" s="67"/>
      <c r="AC221" s="67"/>
    </row>
    <row r="222" spans="1:68" ht="16.5" hidden="1" customHeight="1" x14ac:dyDescent="0.25">
      <c r="A222" s="637" t="s">
        <v>373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hidden="1" customHeight="1" x14ac:dyDescent="0.25">
      <c r="A223" s="638" t="s">
        <v>114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hidden="1" customHeight="1" x14ac:dyDescent="0.25">
      <c r="A224" s="63" t="s">
        <v>374</v>
      </c>
      <c r="B224" s="63" t="s">
        <v>375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377</v>
      </c>
      <c r="B225" s="63" t="s">
        <v>378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380</v>
      </c>
      <c r="B226" s="63" t="s">
        <v>381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383</v>
      </c>
      <c r="B227" s="63" t="s">
        <v>384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388</v>
      </c>
      <c r="B229" s="63" t="s">
        <v>389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638" t="s">
        <v>150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hidden="1" customHeight="1" x14ac:dyDescent="0.25">
      <c r="A234" s="63" t="s">
        <v>392</v>
      </c>
      <c r="B234" s="63" t="s">
        <v>393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38" t="s">
        <v>395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hidden="1" customHeight="1" x14ac:dyDescent="0.25">
      <c r="A238" s="63" t="s">
        <v>396</v>
      </c>
      <c r="B238" s="63" t="s">
        <v>397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6" t="s">
        <v>398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38" t="s">
        <v>400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hidden="1" customHeight="1" x14ac:dyDescent="0.25">
      <c r="A242" s="63" t="s">
        <v>401</v>
      </c>
      <c r="B242" s="63" t="s">
        <v>402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8" t="s">
        <v>406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408</v>
      </c>
      <c r="B244" s="63" t="s">
        <v>409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410</v>
      </c>
      <c r="B245" s="63" t="s">
        <v>411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412</v>
      </c>
      <c r="B246" s="63" t="s">
        <v>413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637" t="s">
        <v>414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hidden="1" customHeight="1" x14ac:dyDescent="0.25">
      <c r="A250" s="638" t="s">
        <v>114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hidden="1" customHeight="1" x14ac:dyDescent="0.25">
      <c r="A251" s="63" t="s">
        <v>415</v>
      </c>
      <c r="B251" s="63" t="s">
        <v>416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418</v>
      </c>
      <c r="B252" s="63" t="s">
        <v>419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421</v>
      </c>
      <c r="B253" s="63" t="s">
        <v>422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424</v>
      </c>
      <c r="B254" s="63" t="s">
        <v>425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427</v>
      </c>
      <c r="B255" s="63" t="s">
        <v>428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637" t="s">
        <v>430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hidden="1" customHeight="1" x14ac:dyDescent="0.25">
      <c r="A259" s="638" t="s">
        <v>114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hidden="1" customHeight="1" x14ac:dyDescent="0.25">
      <c r="A260" s="63" t="s">
        <v>431</v>
      </c>
      <c r="B260" s="63" t="s">
        <v>432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433</v>
      </c>
      <c r="B261" s="63" t="s">
        <v>434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8" t="s">
        <v>435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437</v>
      </c>
      <c r="B262" s="63" t="s">
        <v>438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440</v>
      </c>
      <c r="B263" s="63" t="s">
        <v>441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0" t="s">
        <v>442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637" t="s">
        <v>444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hidden="1" customHeight="1" x14ac:dyDescent="0.25">
      <c r="A267" s="638" t="s">
        <v>85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hidden="1" customHeight="1" x14ac:dyDescent="0.25">
      <c r="A268" s="63" t="s">
        <v>445</v>
      </c>
      <c r="B268" s="63" t="s">
        <v>446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448</v>
      </c>
      <c r="B269" s="63" t="s">
        <v>449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451</v>
      </c>
      <c r="B270" s="63" t="s">
        <v>452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637" t="s">
        <v>454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hidden="1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hidden="1" customHeight="1" x14ac:dyDescent="0.25">
      <c r="A275" s="63" t="s">
        <v>455</v>
      </c>
      <c r="B275" s="63" t="s">
        <v>456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638" t="s">
        <v>85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hidden="1" customHeight="1" x14ac:dyDescent="0.25">
      <c r="A279" s="63" t="s">
        <v>458</v>
      </c>
      <c r="B279" s="63" t="s">
        <v>459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637" t="s">
        <v>461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hidden="1" customHeight="1" x14ac:dyDescent="0.25">
      <c r="A283" s="638" t="s">
        <v>114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37" t="s">
        <v>466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hidden="1" customHeight="1" x14ac:dyDescent="0.25">
      <c r="A288" s="638" t="s">
        <v>114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hidden="1" customHeight="1" x14ac:dyDescent="0.25">
      <c r="A289" s="63" t="s">
        <v>467</v>
      </c>
      <c r="B289" s="63" t="s">
        <v>468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hidden="1" customHeight="1" x14ac:dyDescent="0.25">
      <c r="A290" s="63" t="s">
        <v>470</v>
      </c>
      <c r="B290" s="63" t="s">
        <v>471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473</v>
      </c>
      <c r="B291" s="63" t="s">
        <v>474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473</v>
      </c>
      <c r="B292" s="63" t="s">
        <v>476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hidden="1" customHeight="1" x14ac:dyDescent="0.25">
      <c r="A293" s="63" t="s">
        <v>479</v>
      </c>
      <c r="B293" s="63" t="s">
        <v>480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hidden="1" customHeight="1" x14ac:dyDescent="0.25">
      <c r="A294" s="63" t="s">
        <v>482</v>
      </c>
      <c r="B294" s="63" t="s">
        <v>483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hidden="1" customHeight="1" x14ac:dyDescent="0.25">
      <c r="A295" s="63" t="s">
        <v>484</v>
      </c>
      <c r="B295" s="63" t="s">
        <v>485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hidden="1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hidden="1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hidden="1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30</v>
      </c>
      <c r="Y299" s="55">
        <f t="shared" ref="Y299:Y305" si="42">IFERROR(IF(X299="",0,CEILING((X299/$H299),1)*$H299),"")</f>
        <v>33.6</v>
      </c>
      <c r="Z299" s="41">
        <f>IFERROR(IF(Y299=0,"",ROUNDUP(Y299/H299,0)*0.00902),"")</f>
        <v>7.2160000000000002E-2</v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31.928571428571427</v>
      </c>
      <c r="BN299" s="78">
        <f t="shared" ref="BN299:BN305" si="44">IFERROR(Y299*I299/H299,"0")</f>
        <v>35.76</v>
      </c>
      <c r="BO299" s="78">
        <f t="shared" ref="BO299:BO305" si="45">IFERROR(1/J299*(X299/H299),"0")</f>
        <v>5.4112554112554112E-2</v>
      </c>
      <c r="BP299" s="78">
        <f t="shared" ref="BP299:BP305" si="46">IFERROR(1/J299*(Y299/H299),"0")</f>
        <v>6.0606060606060608E-2</v>
      </c>
    </row>
    <row r="300" spans="1:68" ht="27" customHeight="1" x14ac:dyDescent="0.25">
      <c r="A300" s="63" t="s">
        <v>490</v>
      </c>
      <c r="B300" s="63" t="s">
        <v>491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50</v>
      </c>
      <c r="Y300" s="55">
        <f t="shared" si="42"/>
        <v>50.400000000000006</v>
      </c>
      <c r="Z300" s="41">
        <f>IFERROR(IF(Y300=0,"",ROUNDUP(Y300/H300,0)*0.00902),"")</f>
        <v>0.10824</v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53.214285714285715</v>
      </c>
      <c r="BN300" s="78">
        <f t="shared" si="44"/>
        <v>53.64</v>
      </c>
      <c r="BO300" s="78">
        <f t="shared" si="45"/>
        <v>9.0187590187590191E-2</v>
      </c>
      <c r="BP300" s="78">
        <f t="shared" si="46"/>
        <v>9.0909090909090912E-2</v>
      </c>
    </row>
    <row r="301" spans="1:68" ht="27" hidden="1" customHeight="1" x14ac:dyDescent="0.25">
      <c r="A301" s="63" t="s">
        <v>493</v>
      </c>
      <c r="B301" s="63" t="s">
        <v>494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496</v>
      </c>
      <c r="B302" s="63" t="s">
        <v>497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498</v>
      </c>
      <c r="B303" s="63" t="s">
        <v>499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501</v>
      </c>
      <c r="B304" s="63" t="s">
        <v>502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hidden="1" customHeight="1" x14ac:dyDescent="0.25">
      <c r="A305" s="63" t="s">
        <v>503</v>
      </c>
      <c r="B305" s="63" t="s">
        <v>504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19.047619047619047</v>
      </c>
      <c r="Y306" s="43">
        <f>IFERROR(Y299/H299,"0")+IFERROR(Y300/H300,"0")+IFERROR(Y301/H301,"0")+IFERROR(Y302/H302,"0")+IFERROR(Y303/H303,"0")+IFERROR(Y304/H304,"0")+IFERROR(Y305/H305,"0")</f>
        <v>20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0.1804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80</v>
      </c>
      <c r="Y307" s="43">
        <f>IFERROR(SUM(Y299:Y305),"0")</f>
        <v>84</v>
      </c>
      <c r="Z307" s="42"/>
      <c r="AA307" s="67"/>
      <c r="AB307" s="67"/>
      <c r="AC307" s="67"/>
    </row>
    <row r="308" spans="1:68" ht="14.25" hidden="1" customHeight="1" x14ac:dyDescent="0.25">
      <c r="A308" s="638" t="s">
        <v>85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506</v>
      </c>
      <c r="B309" s="63" t="s">
        <v>507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900</v>
      </c>
      <c r="Y309" s="55">
        <f>IFERROR(IF(X309="",0,CEILING((X309/$H309),1)*$H309),"")</f>
        <v>904.8</v>
      </c>
      <c r="Z309" s="41">
        <f>IFERROR(IF(Y309=0,"",ROUNDUP(Y309/H309,0)*0.01898),"")</f>
        <v>2.2016800000000001</v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959.19230769230785</v>
      </c>
      <c r="BN309" s="78">
        <f>IFERROR(Y309*I309/H309,"0")</f>
        <v>964.30799999999999</v>
      </c>
      <c r="BO309" s="78">
        <f>IFERROR(1/J309*(X309/H309),"0")</f>
        <v>1.8028846153846154</v>
      </c>
      <c r="BP309" s="78">
        <f>IFERROR(1/J309*(Y309/H309),"0")</f>
        <v>1.8125</v>
      </c>
    </row>
    <row r="310" spans="1:68" ht="27" hidden="1" customHeight="1" x14ac:dyDescent="0.25">
      <c r="A310" s="63" t="s">
        <v>509</v>
      </c>
      <c r="B310" s="63" t="s">
        <v>510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512</v>
      </c>
      <c r="B311" s="63" t="s">
        <v>513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515</v>
      </c>
      <c r="B312" s="63" t="s">
        <v>516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518</v>
      </c>
      <c r="B313" s="63" t="s">
        <v>519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115.38461538461539</v>
      </c>
      <c r="Y314" s="43">
        <f>IFERROR(Y309/H309,"0")+IFERROR(Y310/H310,"0")+IFERROR(Y311/H311,"0")+IFERROR(Y312/H312,"0")+IFERROR(Y313/H313,"0")</f>
        <v>116</v>
      </c>
      <c r="Z314" s="43">
        <f>IFERROR(IF(Z309="",0,Z309),"0")+IFERROR(IF(Z310="",0,Z310),"0")+IFERROR(IF(Z311="",0,Z311),"0")+IFERROR(IF(Z312="",0,Z312),"0")+IFERROR(IF(Z313="",0,Z313),"0")</f>
        <v>2.2016800000000001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900</v>
      </c>
      <c r="Y315" s="43">
        <f>IFERROR(SUM(Y309:Y313),"0")</f>
        <v>904.8</v>
      </c>
      <c r="Z315" s="42"/>
      <c r="AA315" s="67"/>
      <c r="AB315" s="67"/>
      <c r="AC315" s="67"/>
    </row>
    <row r="316" spans="1:68" ht="14.25" hidden="1" customHeight="1" x14ac:dyDescent="0.25">
      <c r="A316" s="638" t="s">
        <v>185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521</v>
      </c>
      <c r="B317" s="63" t="s">
        <v>522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50</v>
      </c>
      <c r="Y317" s="55">
        <f>IFERROR(IF(X317="",0,CEILING((X317/$H317),1)*$H317),"")</f>
        <v>50.400000000000006</v>
      </c>
      <c r="Z317" s="41">
        <f>IFERROR(IF(Y317=0,"",ROUNDUP(Y317/H317,0)*0.01898),"")</f>
        <v>0.11388000000000001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53.089285714285715</v>
      </c>
      <c r="BN317" s="78">
        <f>IFERROR(Y317*I317/H317,"0")</f>
        <v>53.514000000000003</v>
      </c>
      <c r="BO317" s="78">
        <f>IFERROR(1/J317*(X317/H317),"0")</f>
        <v>9.3005952380952384E-2</v>
      </c>
      <c r="BP317" s="78">
        <f>IFERROR(1/J317*(Y317/H317),"0")</f>
        <v>9.375E-2</v>
      </c>
    </row>
    <row r="318" spans="1:68" ht="27" customHeight="1" x14ac:dyDescent="0.25">
      <c r="A318" s="63" t="s">
        <v>524</v>
      </c>
      <c r="B318" s="63" t="s">
        <v>525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80</v>
      </c>
      <c r="Y318" s="55">
        <f>IFERROR(IF(X318="",0,CEILING((X318/$H318),1)*$H318),"")</f>
        <v>85.8</v>
      </c>
      <c r="Z318" s="41">
        <f>IFERROR(IF(Y318=0,"",ROUNDUP(Y318/H318,0)*0.01898),"")</f>
        <v>0.20877999999999999</v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85.32307692307694</v>
      </c>
      <c r="BN318" s="78">
        <f>IFERROR(Y318*I318/H318,"0")</f>
        <v>91.509000000000015</v>
      </c>
      <c r="BO318" s="78">
        <f>IFERROR(1/J318*(X318/H318),"0")</f>
        <v>0.16025641025641027</v>
      </c>
      <c r="BP318" s="78">
        <f>IFERROR(1/J318*(Y318/H318),"0")</f>
        <v>0.171875</v>
      </c>
    </row>
    <row r="319" spans="1:68" ht="16.5" customHeight="1" x14ac:dyDescent="0.25">
      <c r="A319" s="63" t="s">
        <v>527</v>
      </c>
      <c r="B319" s="63" t="s">
        <v>528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90</v>
      </c>
      <c r="Y319" s="55">
        <f>IFERROR(IF(X319="",0,CEILING((X319/$H319),1)*$H319),"")</f>
        <v>92.4</v>
      </c>
      <c r="Z319" s="41">
        <f>IFERROR(IF(Y319=0,"",ROUNDUP(Y319/H319,0)*0.01898),"")</f>
        <v>0.20877999999999999</v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95.560714285714283</v>
      </c>
      <c r="BN319" s="78">
        <f>IFERROR(Y319*I319/H319,"0")</f>
        <v>98.109000000000009</v>
      </c>
      <c r="BO319" s="78">
        <f>IFERROR(1/J319*(X319/H319),"0")</f>
        <v>0.16741071428571427</v>
      </c>
      <c r="BP319" s="78">
        <f>IFERROR(1/J319*(Y319/H319),"0")</f>
        <v>0.171875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26.923076923076927</v>
      </c>
      <c r="Y320" s="43">
        <f>IFERROR(Y317/H317,"0")+IFERROR(Y318/H318,"0")+IFERROR(Y319/H319,"0")</f>
        <v>28</v>
      </c>
      <c r="Z320" s="43">
        <f>IFERROR(IF(Z317="",0,Z317),"0")+IFERROR(IF(Z318="",0,Z318),"0")+IFERROR(IF(Z319="",0,Z319),"0")</f>
        <v>0.53144000000000002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220</v>
      </c>
      <c r="Y321" s="43">
        <f>IFERROR(SUM(Y317:Y319),"0")</f>
        <v>228.6</v>
      </c>
      <c r="Z321" s="42"/>
      <c r="AA321" s="67"/>
      <c r="AB321" s="67"/>
      <c r="AC321" s="67"/>
    </row>
    <row r="322" spans="1:68" ht="14.25" hidden="1" customHeight="1" x14ac:dyDescent="0.25">
      <c r="A322" s="638" t="s">
        <v>106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hidden="1" customHeight="1" x14ac:dyDescent="0.25">
      <c r="A323" s="63" t="s">
        <v>530</v>
      </c>
      <c r="B323" s="63" t="s">
        <v>531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9" t="s">
        <v>532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534</v>
      </c>
      <c r="B324" s="63" t="s">
        <v>535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0" t="s">
        <v>536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537</v>
      </c>
      <c r="B325" s="63" t="s">
        <v>538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540</v>
      </c>
      <c r="B326" s="63" t="s">
        <v>541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hidden="1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hidden="1" customHeight="1" x14ac:dyDescent="0.25">
      <c r="A329" s="638" t="s">
        <v>542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hidden="1" customHeight="1" x14ac:dyDescent="0.25">
      <c r="A330" s="63" t="s">
        <v>543</v>
      </c>
      <c r="B330" s="63" t="s">
        <v>544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547</v>
      </c>
      <c r="B331" s="63" t="s">
        <v>548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hidden="1" customHeight="1" x14ac:dyDescent="0.25">
      <c r="A332" s="63" t="s">
        <v>549</v>
      </c>
      <c r="B332" s="63" t="s">
        <v>550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hidden="1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hidden="1" customHeight="1" x14ac:dyDescent="0.25">
      <c r="A335" s="637" t="s">
        <v>551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hidden="1" customHeight="1" x14ac:dyDescent="0.25">
      <c r="A336" s="638" t="s">
        <v>85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552</v>
      </c>
      <c r="B337" s="63" t="s">
        <v>553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100</v>
      </c>
      <c r="Y337" s="55">
        <f>IFERROR(IF(X337="",0,CEILING((X337/$H337),1)*$H337),"")</f>
        <v>105.3</v>
      </c>
      <c r="Z337" s="41">
        <f>IFERROR(IF(Y337=0,"",ROUNDUP(Y337/H337,0)*0.01898),"")</f>
        <v>0.24674000000000001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106.4074074074074</v>
      </c>
      <c r="BN337" s="78">
        <f>IFERROR(Y337*I337/H337,"0")</f>
        <v>112.047</v>
      </c>
      <c r="BO337" s="78">
        <f>IFERROR(1/J337*(X337/H337),"0")</f>
        <v>0.19290123456790123</v>
      </c>
      <c r="BP337" s="78">
        <f>IFERROR(1/J337*(Y337/H337),"0")</f>
        <v>0.203125</v>
      </c>
    </row>
    <row r="338" spans="1:68" ht="27" hidden="1" customHeight="1" x14ac:dyDescent="0.25">
      <c r="A338" s="63" t="s">
        <v>555</v>
      </c>
      <c r="B338" s="63" t="s">
        <v>556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hidden="1" customHeight="1" x14ac:dyDescent="0.25">
      <c r="A339" s="63" t="s">
        <v>558</v>
      </c>
      <c r="B339" s="63" t="s">
        <v>559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12.345679012345679</v>
      </c>
      <c r="Y340" s="43">
        <f>IFERROR(Y337/H337,"0")+IFERROR(Y338/H338,"0")+IFERROR(Y339/H339,"0")</f>
        <v>13</v>
      </c>
      <c r="Z340" s="43">
        <f>IFERROR(IF(Z337="",0,Z337),"0")+IFERROR(IF(Z338="",0,Z338),"0")+IFERROR(IF(Z339="",0,Z339),"0")</f>
        <v>0.24674000000000001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100</v>
      </c>
      <c r="Y341" s="43">
        <f>IFERROR(SUM(Y337:Y339),"0")</f>
        <v>105.3</v>
      </c>
      <c r="Z341" s="42"/>
      <c r="AA341" s="67"/>
      <c r="AB341" s="67"/>
      <c r="AC341" s="67"/>
    </row>
    <row r="342" spans="1:68" ht="27.75" hidden="1" customHeight="1" x14ac:dyDescent="0.2">
      <c r="A342" s="636" t="s">
        <v>561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hidden="1" customHeight="1" x14ac:dyDescent="0.25">
      <c r="A343" s="637" t="s">
        <v>562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hidden="1" customHeight="1" x14ac:dyDescent="0.25">
      <c r="A344" s="638" t="s">
        <v>114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563</v>
      </c>
      <c r="B345" s="63" t="s">
        <v>564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1440</v>
      </c>
      <c r="Y345" s="55">
        <f t="shared" ref="Y345:Y351" si="47">IFERROR(IF(X345="",0,CEILING((X345/$H345),1)*$H345),"")</f>
        <v>1440</v>
      </c>
      <c r="Z345" s="41">
        <f>IFERROR(IF(Y345=0,"",ROUNDUP(Y345/H345,0)*0.02175),"")</f>
        <v>2.0880000000000001</v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1486.0800000000002</v>
      </c>
      <c r="BN345" s="78">
        <f t="shared" ref="BN345:BN351" si="49">IFERROR(Y345*I345/H345,"0")</f>
        <v>1486.0800000000002</v>
      </c>
      <c r="BO345" s="78">
        <f t="shared" ref="BO345:BO351" si="50">IFERROR(1/J345*(X345/H345),"0")</f>
        <v>2</v>
      </c>
      <c r="BP345" s="78">
        <f t="shared" ref="BP345:BP351" si="51">IFERROR(1/J345*(Y345/H345),"0")</f>
        <v>2</v>
      </c>
    </row>
    <row r="346" spans="1:68" ht="27" customHeight="1" x14ac:dyDescent="0.25">
      <c r="A346" s="63" t="s">
        <v>566</v>
      </c>
      <c r="B346" s="63" t="s">
        <v>567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2880</v>
      </c>
      <c r="Y346" s="55">
        <f t="shared" si="47"/>
        <v>2880</v>
      </c>
      <c r="Z346" s="41">
        <f>IFERROR(IF(Y346=0,"",ROUNDUP(Y346/H346,0)*0.02175),"")</f>
        <v>4.1760000000000002</v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2972.1600000000003</v>
      </c>
      <c r="BN346" s="78">
        <f t="shared" si="49"/>
        <v>2972.1600000000003</v>
      </c>
      <c r="BO346" s="78">
        <f t="shared" si="50"/>
        <v>4</v>
      </c>
      <c r="BP346" s="78">
        <f t="shared" si="51"/>
        <v>4</v>
      </c>
    </row>
    <row r="347" spans="1:68" ht="27" customHeight="1" x14ac:dyDescent="0.25">
      <c r="A347" s="63" t="s">
        <v>569</v>
      </c>
      <c r="B347" s="63" t="s">
        <v>570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3600</v>
      </c>
      <c r="Y347" s="55">
        <f t="shared" si="47"/>
        <v>3600</v>
      </c>
      <c r="Z347" s="41">
        <f>IFERROR(IF(Y347=0,"",ROUNDUP(Y347/H347,0)*0.02175),"")</f>
        <v>5.22</v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3715.2</v>
      </c>
      <c r="BN347" s="78">
        <f t="shared" si="49"/>
        <v>3715.2</v>
      </c>
      <c r="BO347" s="78">
        <f t="shared" si="50"/>
        <v>5</v>
      </c>
      <c r="BP347" s="78">
        <f t="shared" si="51"/>
        <v>5</v>
      </c>
    </row>
    <row r="348" spans="1:68" ht="37.5" hidden="1" customHeight="1" x14ac:dyDescent="0.25">
      <c r="A348" s="63" t="s">
        <v>572</v>
      </c>
      <c r="B348" s="63" t="s">
        <v>573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575</v>
      </c>
      <c r="B349" s="63" t="s">
        <v>576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hidden="1" customHeight="1" x14ac:dyDescent="0.25">
      <c r="A350" s="63" t="s">
        <v>578</v>
      </c>
      <c r="B350" s="63" t="s">
        <v>579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hidden="1" customHeight="1" x14ac:dyDescent="0.25">
      <c r="A351" s="63" t="s">
        <v>580</v>
      </c>
      <c r="B351" s="63" t="s">
        <v>581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528</v>
      </c>
      <c r="Y352" s="43">
        <f>IFERROR(Y345/H345,"0")+IFERROR(Y346/H346,"0")+IFERROR(Y347/H347,"0")+IFERROR(Y348/H348,"0")+IFERROR(Y349/H349,"0")+IFERROR(Y350/H350,"0")+IFERROR(Y351/H351,"0")</f>
        <v>528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11.484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7920</v>
      </c>
      <c r="Y353" s="43">
        <f>IFERROR(SUM(Y345:Y351),"0")</f>
        <v>7920</v>
      </c>
      <c r="Z353" s="42"/>
      <c r="AA353" s="67"/>
      <c r="AB353" s="67"/>
      <c r="AC353" s="67"/>
    </row>
    <row r="354" spans="1:68" ht="14.25" hidden="1" customHeight="1" x14ac:dyDescent="0.25">
      <c r="A354" s="638" t="s">
        <v>150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582</v>
      </c>
      <c r="B355" s="63" t="s">
        <v>583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2160</v>
      </c>
      <c r="Y355" s="55">
        <f>IFERROR(IF(X355="",0,CEILING((X355/$H355),1)*$H355),"")</f>
        <v>2160</v>
      </c>
      <c r="Z355" s="41">
        <f>IFERROR(IF(Y355=0,"",ROUNDUP(Y355/H355,0)*0.02175),"")</f>
        <v>3.1319999999999997</v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2229.1200000000003</v>
      </c>
      <c r="BN355" s="78">
        <f>IFERROR(Y355*I355/H355,"0")</f>
        <v>2229.1200000000003</v>
      </c>
      <c r="BO355" s="78">
        <f>IFERROR(1/J355*(X355/H355),"0")</f>
        <v>3</v>
      </c>
      <c r="BP355" s="78">
        <f>IFERROR(1/J355*(Y355/H355),"0")</f>
        <v>3</v>
      </c>
    </row>
    <row r="356" spans="1:68" ht="16.5" customHeight="1" x14ac:dyDescent="0.25">
      <c r="A356" s="63" t="s">
        <v>585</v>
      </c>
      <c r="B356" s="63" t="s">
        <v>586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20</v>
      </c>
      <c r="Y356" s="55">
        <f>IFERROR(IF(X356="",0,CEILING((X356/$H356),1)*$H356),"")</f>
        <v>20</v>
      </c>
      <c r="Z356" s="41">
        <f>IFERROR(IF(Y356=0,"",ROUNDUP(Y356/H356,0)*0.00902),"")</f>
        <v>4.5100000000000001E-2</v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21.05</v>
      </c>
      <c r="BN356" s="78">
        <f>IFERROR(Y356*I356/H356,"0")</f>
        <v>21.05</v>
      </c>
      <c r="BO356" s="78">
        <f>IFERROR(1/J356*(X356/H356),"0")</f>
        <v>3.787878787878788E-2</v>
      </c>
      <c r="BP356" s="78">
        <f>IFERROR(1/J356*(Y356/H356),"0")</f>
        <v>3.787878787878788E-2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149</v>
      </c>
      <c r="Y357" s="43">
        <f>IFERROR(Y355/H355,"0")+IFERROR(Y356/H356,"0")</f>
        <v>149</v>
      </c>
      <c r="Z357" s="43">
        <f>IFERROR(IF(Z355="",0,Z355),"0")+IFERROR(IF(Z356="",0,Z356),"0")</f>
        <v>3.1770999999999998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2180</v>
      </c>
      <c r="Y358" s="43">
        <f>IFERROR(SUM(Y355:Y356),"0")</f>
        <v>2180</v>
      </c>
      <c r="Z358" s="42"/>
      <c r="AA358" s="67"/>
      <c r="AB358" s="67"/>
      <c r="AC358" s="67"/>
    </row>
    <row r="359" spans="1:68" ht="14.25" hidden="1" customHeight="1" x14ac:dyDescent="0.25">
      <c r="A359" s="638" t="s">
        <v>85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860</v>
      </c>
      <c r="Y360" s="55">
        <f>IFERROR(IF(X360="",0,CEILING((X360/$H360),1)*$H360),"")</f>
        <v>864</v>
      </c>
      <c r="Z360" s="41">
        <f>IFERROR(IF(Y360=0,"",ROUNDUP(Y360/H360,0)*0.01898),"")</f>
        <v>1.8220800000000001</v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910.16666666666663</v>
      </c>
      <c r="BN360" s="78">
        <f>IFERROR(Y360*I360/H360,"0")</f>
        <v>914.40000000000009</v>
      </c>
      <c r="BO360" s="78">
        <f>IFERROR(1/J360*(X360/H360),"0")</f>
        <v>1.4930555555555556</v>
      </c>
      <c r="BP360" s="78">
        <f>IFERROR(1/J360*(Y360/H360),"0")</f>
        <v>1.5</v>
      </c>
    </row>
    <row r="361" spans="1:68" ht="27" customHeight="1" x14ac:dyDescent="0.25">
      <c r="A361" s="63" t="s">
        <v>590</v>
      </c>
      <c r="B361" s="63" t="s">
        <v>591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180</v>
      </c>
      <c r="Y361" s="55">
        <f>IFERROR(IF(X361="",0,CEILING((X361/$H361),1)*$H361),"")</f>
        <v>180</v>
      </c>
      <c r="Z361" s="41">
        <f>IFERROR(IF(Y361=0,"",ROUNDUP(Y361/H361,0)*0.01898),"")</f>
        <v>0.37959999999999999</v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190.38</v>
      </c>
      <c r="BN361" s="78">
        <f>IFERROR(Y361*I361/H361,"0")</f>
        <v>190.38</v>
      </c>
      <c r="BO361" s="78">
        <f>IFERROR(1/J361*(X361/H361),"0")</f>
        <v>0.3125</v>
      </c>
      <c r="BP361" s="78">
        <f>IFERROR(1/J361*(Y361/H361),"0")</f>
        <v>0.3125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115.55555555555556</v>
      </c>
      <c r="Y362" s="43">
        <f>IFERROR(Y360/H360,"0")+IFERROR(Y361/H361,"0")</f>
        <v>116</v>
      </c>
      <c r="Z362" s="43">
        <f>IFERROR(IF(Z360="",0,Z360),"0")+IFERROR(IF(Z361="",0,Z361),"0")</f>
        <v>2.2016800000000001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1040</v>
      </c>
      <c r="Y363" s="43">
        <f>IFERROR(SUM(Y360:Y361),"0")</f>
        <v>1044</v>
      </c>
      <c r="Z363" s="42"/>
      <c r="AA363" s="67"/>
      <c r="AB363" s="67"/>
      <c r="AC363" s="67"/>
    </row>
    <row r="364" spans="1:68" ht="14.25" hidden="1" customHeight="1" x14ac:dyDescent="0.25">
      <c r="A364" s="638" t="s">
        <v>185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593</v>
      </c>
      <c r="B365" s="63" t="s">
        <v>594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570</v>
      </c>
      <c r="Y365" s="55">
        <f>IFERROR(IF(X365="",0,CEILING((X365/$H365),1)*$H365),"")</f>
        <v>576</v>
      </c>
      <c r="Z365" s="41">
        <f>IFERROR(IF(Y365=0,"",ROUNDUP(Y365/H365,0)*0.01898),"")</f>
        <v>1.21472</v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602.87</v>
      </c>
      <c r="BN365" s="78">
        <f>IFERROR(Y365*I365/H365,"0")</f>
        <v>609.21600000000001</v>
      </c>
      <c r="BO365" s="78">
        <f>IFERROR(1/J365*(X365/H365),"0")</f>
        <v>0.98958333333333337</v>
      </c>
      <c r="BP365" s="78">
        <f>IFERROR(1/J365*(Y365/H365),"0")</f>
        <v>1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63.333333333333336</v>
      </c>
      <c r="Y366" s="43">
        <f>IFERROR(Y365/H365,"0")</f>
        <v>64</v>
      </c>
      <c r="Z366" s="43">
        <f>IFERROR(IF(Z365="",0,Z365),"0")</f>
        <v>1.21472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570</v>
      </c>
      <c r="Y367" s="43">
        <f>IFERROR(SUM(Y365:Y365),"0")</f>
        <v>576</v>
      </c>
      <c r="Z367" s="42"/>
      <c r="AA367" s="67"/>
      <c r="AB367" s="67"/>
      <c r="AC367" s="67"/>
    </row>
    <row r="368" spans="1:68" ht="16.5" hidden="1" customHeight="1" x14ac:dyDescent="0.25">
      <c r="A368" s="637" t="s">
        <v>596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hidden="1" customHeight="1" x14ac:dyDescent="0.25">
      <c r="A369" s="638" t="s">
        <v>114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hidden="1" customHeight="1" x14ac:dyDescent="0.25">
      <c r="A370" s="63" t="s">
        <v>597</v>
      </c>
      <c r="B370" s="63" t="s">
        <v>598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600</v>
      </c>
      <c r="B371" s="63" t="s">
        <v>601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hidden="1" customHeight="1" x14ac:dyDescent="0.25">
      <c r="A372" s="63" t="s">
        <v>603</v>
      </c>
      <c r="B372" s="63" t="s">
        <v>604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idden="1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hidden="1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hidden="1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605</v>
      </c>
      <c r="B376" s="63" t="s">
        <v>606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130</v>
      </c>
      <c r="Y376" s="55">
        <f>IFERROR(IF(X376="",0,CEILING((X376/$H376),1)*$H376),"")</f>
        <v>131.4</v>
      </c>
      <c r="Z376" s="41">
        <f>IFERROR(IF(Y376=0,"",ROUNDUP(Y376/H376,0)*0.00902),"")</f>
        <v>0.27060000000000001</v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138.01369863013699</v>
      </c>
      <c r="BN376" s="78">
        <f>IFERROR(Y376*I376/H376,"0")</f>
        <v>139.50000000000003</v>
      </c>
      <c r="BO376" s="78">
        <f>IFERROR(1/J376*(X376/H376),"0")</f>
        <v>0.22485125224851255</v>
      </c>
      <c r="BP376" s="78">
        <f>IFERROR(1/J376*(Y376/H376),"0")</f>
        <v>0.22727272727272729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29.680365296803654</v>
      </c>
      <c r="Y377" s="43">
        <f>IFERROR(Y376/H376,"0")</f>
        <v>30.000000000000004</v>
      </c>
      <c r="Z377" s="43">
        <f>IFERROR(IF(Z376="",0,Z376),"0")</f>
        <v>0.27060000000000001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130</v>
      </c>
      <c r="Y378" s="43">
        <f>IFERROR(SUM(Y376:Y376),"0")</f>
        <v>131.4</v>
      </c>
      <c r="Z378" s="42"/>
      <c r="AA378" s="67"/>
      <c r="AB378" s="67"/>
      <c r="AC378" s="67"/>
    </row>
    <row r="379" spans="1:68" ht="14.25" hidden="1" customHeight="1" x14ac:dyDescent="0.25">
      <c r="A379" s="638" t="s">
        <v>85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608</v>
      </c>
      <c r="B380" s="63" t="s">
        <v>609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200</v>
      </c>
      <c r="Y380" s="55">
        <f>IFERROR(IF(X380="",0,CEILING((X380/$H380),1)*$H380),"")</f>
        <v>207</v>
      </c>
      <c r="Z380" s="41">
        <f>IFERROR(IF(Y380=0,"",ROUNDUP(Y380/H380,0)*0.01898),"")</f>
        <v>0.43653999999999998</v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211.53333333333333</v>
      </c>
      <c r="BN380" s="78">
        <f>IFERROR(Y380*I380/H380,"0")</f>
        <v>218.93700000000001</v>
      </c>
      <c r="BO380" s="78">
        <f>IFERROR(1/J380*(X380/H380),"0")</f>
        <v>0.34722222222222221</v>
      </c>
      <c r="BP380" s="78">
        <f>IFERROR(1/J380*(Y380/H380),"0")</f>
        <v>0.359375</v>
      </c>
    </row>
    <row r="381" spans="1:68" ht="27" hidden="1" customHeight="1" x14ac:dyDescent="0.25">
      <c r="A381" s="63" t="s">
        <v>611</v>
      </c>
      <c r="B381" s="63" t="s">
        <v>612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22.222222222222221</v>
      </c>
      <c r="Y382" s="43">
        <f>IFERROR(Y380/H380,"0")+IFERROR(Y381/H381,"0")</f>
        <v>23</v>
      </c>
      <c r="Z382" s="43">
        <f>IFERROR(IF(Z380="",0,Z380),"0")+IFERROR(IF(Z381="",0,Z381),"0")</f>
        <v>0.43653999999999998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200</v>
      </c>
      <c r="Y383" s="43">
        <f>IFERROR(SUM(Y380:Y381),"0")</f>
        <v>207</v>
      </c>
      <c r="Z383" s="42"/>
      <c r="AA383" s="67"/>
      <c r="AB383" s="67"/>
      <c r="AC383" s="67"/>
    </row>
    <row r="384" spans="1:68" ht="14.25" hidden="1" customHeight="1" x14ac:dyDescent="0.25">
      <c r="A384" s="638" t="s">
        <v>185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613</v>
      </c>
      <c r="B385" s="63" t="s">
        <v>614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60</v>
      </c>
      <c r="Y385" s="55">
        <f>IFERROR(IF(X385="",0,CEILING((X385/$H385),1)*$H385),"")</f>
        <v>63</v>
      </c>
      <c r="Z385" s="41">
        <f>IFERROR(IF(Y385=0,"",ROUNDUP(Y385/H385,0)*0.01898),"")</f>
        <v>0.13286000000000001</v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62.900000000000006</v>
      </c>
      <c r="BN385" s="78">
        <f>IFERROR(Y385*I385/H385,"0")</f>
        <v>66.045000000000016</v>
      </c>
      <c r="BO385" s="78">
        <f>IFERROR(1/J385*(X385/H385),"0")</f>
        <v>0.10416666666666667</v>
      </c>
      <c r="BP385" s="78">
        <f>IFERROR(1/J385*(Y385/H385),"0")</f>
        <v>0.109375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6.666666666666667</v>
      </c>
      <c r="Y386" s="43">
        <f>IFERROR(Y385/H385,"0")</f>
        <v>7</v>
      </c>
      <c r="Z386" s="43">
        <f>IFERROR(IF(Z385="",0,Z385),"0")</f>
        <v>0.13286000000000001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60</v>
      </c>
      <c r="Y387" s="43">
        <f>IFERROR(SUM(Y385:Y385),"0")</f>
        <v>63</v>
      </c>
      <c r="Z387" s="42"/>
      <c r="AA387" s="67"/>
      <c r="AB387" s="67"/>
      <c r="AC387" s="67"/>
    </row>
    <row r="388" spans="1:68" ht="27.75" hidden="1" customHeight="1" x14ac:dyDescent="0.2">
      <c r="A388" s="636" t="s">
        <v>616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hidden="1" customHeight="1" x14ac:dyDescent="0.25">
      <c r="A389" s="637" t="s">
        <v>617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hidden="1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hidden="1" customHeight="1" x14ac:dyDescent="0.25">
      <c r="A391" s="63" t="s">
        <v>618</v>
      </c>
      <c r="B391" s="63" t="s">
        <v>619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hidden="1" customHeight="1" x14ac:dyDescent="0.25">
      <c r="A392" s="63" t="s">
        <v>621</v>
      </c>
      <c r="B392" s="63" t="s">
        <v>622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hidden="1" customHeight="1" x14ac:dyDescent="0.25">
      <c r="A393" s="63" t="s">
        <v>621</v>
      </c>
      <c r="B393" s="63" t="s">
        <v>624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70</v>
      </c>
      <c r="Y394" s="55">
        <f t="shared" si="52"/>
        <v>70.2</v>
      </c>
      <c r="Z394" s="41">
        <f>IFERROR(IF(Y394=0,"",ROUNDUP(Y394/H394,0)*0.00902),"")</f>
        <v>0.11726</v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72.722222222222229</v>
      </c>
      <c r="BN394" s="78">
        <f t="shared" si="54"/>
        <v>72.930000000000007</v>
      </c>
      <c r="BO394" s="78">
        <f t="shared" si="55"/>
        <v>9.8204264870931535E-2</v>
      </c>
      <c r="BP394" s="78">
        <f t="shared" si="56"/>
        <v>9.8484848484848481E-2</v>
      </c>
    </row>
    <row r="395" spans="1:68" ht="27" hidden="1" customHeight="1" x14ac:dyDescent="0.25">
      <c r="A395" s="63" t="s">
        <v>628</v>
      </c>
      <c r="B395" s="63" t="s">
        <v>629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630</v>
      </c>
      <c r="B396" s="63" t="s">
        <v>631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hidden="1" customHeight="1" x14ac:dyDescent="0.25">
      <c r="A397" s="63" t="s">
        <v>632</v>
      </c>
      <c r="B397" s="63" t="s">
        <v>633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hidden="1" customHeight="1" x14ac:dyDescent="0.25">
      <c r="A398" s="63" t="s">
        <v>635</v>
      </c>
      <c r="B398" s="63" t="s">
        <v>636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hidden="1" customHeight="1" x14ac:dyDescent="0.25">
      <c r="A399" s="63" t="s">
        <v>638</v>
      </c>
      <c r="B399" s="63" t="s">
        <v>639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hidden="1" customHeight="1" x14ac:dyDescent="0.25">
      <c r="A400" s="63" t="s">
        <v>641</v>
      </c>
      <c r="B400" s="63" t="s">
        <v>642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12.962962962962962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13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0.11726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70</v>
      </c>
      <c r="Y402" s="43">
        <f>IFERROR(SUM(Y391:Y400),"0")</f>
        <v>70.2</v>
      </c>
      <c r="Z402" s="42"/>
      <c r="AA402" s="67"/>
      <c r="AB402" s="67"/>
      <c r="AC402" s="67"/>
    </row>
    <row r="403" spans="1:68" ht="14.25" hidden="1" customHeight="1" x14ac:dyDescent="0.25">
      <c r="A403" s="638" t="s">
        <v>85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hidden="1" customHeight="1" x14ac:dyDescent="0.25">
      <c r="A404" s="63" t="s">
        <v>643</v>
      </c>
      <c r="B404" s="63" t="s">
        <v>644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hidden="1" customHeight="1" x14ac:dyDescent="0.25">
      <c r="A405" s="63" t="s">
        <v>646</v>
      </c>
      <c r="B405" s="63" t="s">
        <v>647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idden="1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hidden="1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hidden="1" customHeight="1" x14ac:dyDescent="0.25">
      <c r="A408" s="637" t="s">
        <v>649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hidden="1" customHeight="1" x14ac:dyDescent="0.25">
      <c r="A409" s="638" t="s">
        <v>150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hidden="1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hidden="1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653</v>
      </c>
      <c r="B414" s="63" t="s">
        <v>654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230</v>
      </c>
      <c r="Y414" s="55">
        <f>IFERROR(IF(X414="",0,CEILING((X414/$H414),1)*$H414),"")</f>
        <v>232.20000000000002</v>
      </c>
      <c r="Z414" s="41">
        <f>IFERROR(IF(Y414=0,"",ROUNDUP(Y414/H414,0)*0.00902),"")</f>
        <v>0.38785999999999998</v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238.94444444444446</v>
      </c>
      <c r="BN414" s="78">
        <f>IFERROR(Y414*I414/H414,"0")</f>
        <v>241.23000000000005</v>
      </c>
      <c r="BO414" s="78">
        <f>IFERROR(1/J414*(X414/H414),"0")</f>
        <v>0.32267115600448931</v>
      </c>
      <c r="BP414" s="78">
        <f>IFERROR(1/J414*(Y414/H414),"0")</f>
        <v>0.32575757575757575</v>
      </c>
    </row>
    <row r="415" spans="1:68" ht="27" hidden="1" customHeight="1" x14ac:dyDescent="0.25">
      <c r="A415" s="63" t="s">
        <v>656</v>
      </c>
      <c r="B415" s="63" t="s">
        <v>657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659</v>
      </c>
      <c r="B416" s="63" t="s">
        <v>660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662</v>
      </c>
      <c r="B417" s="63" t="s">
        <v>663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42.592592592592588</v>
      </c>
      <c r="Y418" s="43">
        <f>IFERROR(Y414/H414,"0")+IFERROR(Y415/H415,"0")+IFERROR(Y416/H416,"0")+IFERROR(Y417/H417,"0")</f>
        <v>43</v>
      </c>
      <c r="Z418" s="43">
        <f>IFERROR(IF(Z414="",0,Z414),"0")+IFERROR(IF(Z415="",0,Z415),"0")+IFERROR(IF(Z416="",0,Z416),"0")+IFERROR(IF(Z417="",0,Z417),"0")</f>
        <v>0.38785999999999998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230</v>
      </c>
      <c r="Y419" s="43">
        <f>IFERROR(SUM(Y414:Y417),"0")</f>
        <v>232.20000000000002</v>
      </c>
      <c r="Z419" s="42"/>
      <c r="AA419" s="67"/>
      <c r="AB419" s="67"/>
      <c r="AC419" s="67"/>
    </row>
    <row r="420" spans="1:68" ht="16.5" hidden="1" customHeight="1" x14ac:dyDescent="0.25">
      <c r="A420" s="637" t="s">
        <v>664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hidden="1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hidden="1" customHeight="1" x14ac:dyDescent="0.25">
      <c r="A422" s="63" t="s">
        <v>665</v>
      </c>
      <c r="B422" s="63" t="s">
        <v>666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idden="1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hidden="1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hidden="1" customHeight="1" x14ac:dyDescent="0.25">
      <c r="A425" s="637" t="s">
        <v>668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hidden="1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hidden="1" customHeight="1" x14ac:dyDescent="0.25">
      <c r="A427" s="63" t="s">
        <v>669</v>
      </c>
      <c r="B427" s="63" t="s">
        <v>670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hidden="1" customHeight="1" x14ac:dyDescent="0.2">
      <c r="A430" s="636" t="s">
        <v>672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hidden="1" customHeight="1" x14ac:dyDescent="0.25">
      <c r="A431" s="637" t="s">
        <v>672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hidden="1" customHeight="1" x14ac:dyDescent="0.25">
      <c r="A432" s="638" t="s">
        <v>114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hidden="1" customHeight="1" x14ac:dyDescent="0.25">
      <c r="A433" s="63" t="s">
        <v>673</v>
      </c>
      <c r="B433" s="63" t="s">
        <v>674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hidden="1" customHeight="1" x14ac:dyDescent="0.25">
      <c r="A434" s="63" t="s">
        <v>676</v>
      </c>
      <c r="B434" s="63" t="s">
        <v>677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hidden="1" customHeight="1" x14ac:dyDescent="0.25">
      <c r="A435" s="63" t="s">
        <v>679</v>
      </c>
      <c r="B435" s="63" t="s">
        <v>680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0" t="s">
        <v>684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500</v>
      </c>
      <c r="Y436" s="55">
        <f t="shared" si="58"/>
        <v>501.6</v>
      </c>
      <c r="Z436" s="41">
        <f t="shared" si="59"/>
        <v>1.1362000000000001</v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534.09090909090912</v>
      </c>
      <c r="BN436" s="78">
        <f t="shared" si="61"/>
        <v>535.79999999999995</v>
      </c>
      <c r="BO436" s="78">
        <f t="shared" si="62"/>
        <v>0.91054778554778548</v>
      </c>
      <c r="BP436" s="78">
        <f t="shared" si="63"/>
        <v>0.91346153846153855</v>
      </c>
    </row>
    <row r="437" spans="1:68" ht="16.5" hidden="1" customHeight="1" x14ac:dyDescent="0.25">
      <c r="A437" s="63" t="s">
        <v>686</v>
      </c>
      <c r="B437" s="63" t="s">
        <v>687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110</v>
      </c>
      <c r="Y438" s="55">
        <f t="shared" si="58"/>
        <v>110.88000000000001</v>
      </c>
      <c r="Z438" s="41">
        <f t="shared" si="59"/>
        <v>0.25115999999999999</v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117.49999999999999</v>
      </c>
      <c r="BN438" s="78">
        <f t="shared" si="61"/>
        <v>118.44</v>
      </c>
      <c r="BO438" s="78">
        <f t="shared" si="62"/>
        <v>0.20032051282051283</v>
      </c>
      <c r="BP438" s="78">
        <f t="shared" si="63"/>
        <v>0.20192307692307693</v>
      </c>
    </row>
    <row r="439" spans="1:68" ht="16.5" hidden="1" customHeight="1" x14ac:dyDescent="0.25">
      <c r="A439" s="63" t="s">
        <v>692</v>
      </c>
      <c r="B439" s="63" t="s">
        <v>693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695</v>
      </c>
      <c r="B440" s="63" t="s">
        <v>696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697</v>
      </c>
      <c r="B441" s="63" t="s">
        <v>698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699</v>
      </c>
      <c r="B442" s="63" t="s">
        <v>700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6" t="s">
        <v>701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702</v>
      </c>
      <c r="B443" s="63" t="s">
        <v>703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704</v>
      </c>
      <c r="B444" s="63" t="s">
        <v>705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706</v>
      </c>
      <c r="B445" s="63" t="s">
        <v>707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hidden="1" customHeight="1" x14ac:dyDescent="0.25">
      <c r="A446" s="63" t="s">
        <v>706</v>
      </c>
      <c r="B446" s="63" t="s">
        <v>708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115.53030303030302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116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1.3873600000000001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610</v>
      </c>
      <c r="Y448" s="43">
        <f>IFERROR(SUM(Y433:Y446),"0")</f>
        <v>612.48</v>
      </c>
      <c r="Z448" s="42"/>
      <c r="AA448" s="67"/>
      <c r="AB448" s="67"/>
      <c r="AC448" s="67"/>
    </row>
    <row r="449" spans="1:68" ht="14.25" hidden="1" customHeight="1" x14ac:dyDescent="0.25">
      <c r="A449" s="638" t="s">
        <v>150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709</v>
      </c>
      <c r="B450" s="63" t="s">
        <v>710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120</v>
      </c>
      <c r="Y450" s="55">
        <f>IFERROR(IF(X450="",0,CEILING((X450/$H450),1)*$H450),"")</f>
        <v>121.44000000000001</v>
      </c>
      <c r="Z450" s="41">
        <f>IFERROR(IF(Y450=0,"",ROUNDUP(Y450/H450,0)*0.01196),"")</f>
        <v>0.27507999999999999</v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128.18181818181816</v>
      </c>
      <c r="BN450" s="78">
        <f>IFERROR(Y450*I450/H450,"0")</f>
        <v>129.72</v>
      </c>
      <c r="BO450" s="78">
        <f>IFERROR(1/J450*(X450/H450),"0")</f>
        <v>0.21853146853146854</v>
      </c>
      <c r="BP450" s="78">
        <f>IFERROR(1/J450*(Y450/H450),"0")</f>
        <v>0.22115384615384617</v>
      </c>
    </row>
    <row r="451" spans="1:68" ht="16.5" hidden="1" customHeight="1" x14ac:dyDescent="0.25">
      <c r="A451" s="63" t="s">
        <v>712</v>
      </c>
      <c r="B451" s="63" t="s">
        <v>713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714</v>
      </c>
      <c r="B452" s="63" t="s">
        <v>715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22.727272727272727</v>
      </c>
      <c r="Y453" s="43">
        <f>IFERROR(Y450/H450,"0")+IFERROR(Y451/H451,"0")+IFERROR(Y452/H452,"0")</f>
        <v>23</v>
      </c>
      <c r="Z453" s="43">
        <f>IFERROR(IF(Z450="",0,Z450),"0")+IFERROR(IF(Z451="",0,Z451),"0")+IFERROR(IF(Z452="",0,Z452),"0")</f>
        <v>0.27507999999999999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120</v>
      </c>
      <c r="Y454" s="43">
        <f>IFERROR(SUM(Y450:Y452),"0")</f>
        <v>121.44000000000001</v>
      </c>
      <c r="Z454" s="42"/>
      <c r="AA454" s="67"/>
      <c r="AB454" s="67"/>
      <c r="AC454" s="67"/>
    </row>
    <row r="455" spans="1:68" ht="14.25" hidden="1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hidden="1" customHeight="1" x14ac:dyDescent="0.25">
      <c r="A456" s="63" t="s">
        <v>716</v>
      </c>
      <c r="B456" s="63" t="s">
        <v>717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hidden="1" customHeight="1" x14ac:dyDescent="0.25">
      <c r="A457" s="63" t="s">
        <v>719</v>
      </c>
      <c r="B457" s="63" t="s">
        <v>720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100</v>
      </c>
      <c r="Y458" s="55">
        <f t="shared" si="64"/>
        <v>100.32000000000001</v>
      </c>
      <c r="Z458" s="41">
        <f>IFERROR(IF(Y458=0,"",ROUNDUP(Y458/H458,0)*0.01196),"")</f>
        <v>0.22724</v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106.81818181818181</v>
      </c>
      <c r="BN458" s="78">
        <f t="shared" si="66"/>
        <v>107.16</v>
      </c>
      <c r="BO458" s="78">
        <f t="shared" si="67"/>
        <v>0.18210955710955709</v>
      </c>
      <c r="BP458" s="78">
        <f t="shared" si="68"/>
        <v>0.18269230769230771</v>
      </c>
    </row>
    <row r="459" spans="1:68" ht="27" hidden="1" customHeight="1" x14ac:dyDescent="0.25">
      <c r="A459" s="63" t="s">
        <v>725</v>
      </c>
      <c r="B459" s="63" t="s">
        <v>726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hidden="1" customHeight="1" x14ac:dyDescent="0.25">
      <c r="A460" s="63" t="s">
        <v>725</v>
      </c>
      <c r="B460" s="63" t="s">
        <v>727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728</v>
      </c>
      <c r="B461" s="63" t="s">
        <v>729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hidden="1" customHeight="1" x14ac:dyDescent="0.25">
      <c r="A462" s="63" t="s">
        <v>730</v>
      </c>
      <c r="B462" s="63" t="s">
        <v>731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18.939393939393938</v>
      </c>
      <c r="Y463" s="43">
        <f>IFERROR(Y456/H456,"0")+IFERROR(Y457/H457,"0")+IFERROR(Y458/H458,"0")+IFERROR(Y459/H459,"0")+IFERROR(Y460/H460,"0")+IFERROR(Y461/H461,"0")+IFERROR(Y462/H462,"0")</f>
        <v>19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0.22724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100</v>
      </c>
      <c r="Y464" s="43">
        <f>IFERROR(SUM(Y456:Y462),"0")</f>
        <v>100.32000000000001</v>
      </c>
      <c r="Z464" s="42"/>
      <c r="AA464" s="67"/>
      <c r="AB464" s="67"/>
      <c r="AC464" s="67"/>
    </row>
    <row r="465" spans="1:68" ht="14.25" hidden="1" customHeight="1" x14ac:dyDescent="0.25">
      <c r="A465" s="638" t="s">
        <v>85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hidden="1" customHeight="1" x14ac:dyDescent="0.25">
      <c r="A466" s="63" t="s">
        <v>732</v>
      </c>
      <c r="B466" s="63" t="s">
        <v>733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735</v>
      </c>
      <c r="B467" s="63" t="s">
        <v>736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738</v>
      </c>
      <c r="B468" s="63" t="s">
        <v>739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636" t="s">
        <v>741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hidden="1" customHeight="1" x14ac:dyDescent="0.25">
      <c r="A472" s="637" t="s">
        <v>741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hidden="1" customHeight="1" x14ac:dyDescent="0.25">
      <c r="A473" s="638" t="s">
        <v>114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hidden="1" customHeight="1" x14ac:dyDescent="0.25">
      <c r="A474" s="63" t="s">
        <v>742</v>
      </c>
      <c r="B474" s="63" t="s">
        <v>743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4" t="s">
        <v>744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746</v>
      </c>
      <c r="B475" s="63" t="s">
        <v>747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5" t="s">
        <v>748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750</v>
      </c>
      <c r="B476" s="63" t="s">
        <v>751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6" t="s">
        <v>752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120</v>
      </c>
      <c r="Y476" s="55">
        <f>IFERROR(IF(X476="",0,CEILING((X476/$H476),1)*$H476),"")</f>
        <v>120</v>
      </c>
      <c r="Z476" s="41">
        <f>IFERROR(IF(Y476=0,"",ROUNDUP(Y476/H476,0)*0.01898),"")</f>
        <v>0.1898</v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124.35000000000001</v>
      </c>
      <c r="BN476" s="78">
        <f>IFERROR(Y476*I476/H476,"0")</f>
        <v>124.35000000000001</v>
      </c>
      <c r="BO476" s="78">
        <f>IFERROR(1/J476*(X476/H476),"0")</f>
        <v>0.15625</v>
      </c>
      <c r="BP476" s="78">
        <f>IFERROR(1/J476*(Y476/H476),"0")</f>
        <v>0.15625</v>
      </c>
    </row>
    <row r="477" spans="1:68" ht="27" hidden="1" customHeight="1" x14ac:dyDescent="0.25">
      <c r="A477" s="63" t="s">
        <v>754</v>
      </c>
      <c r="B477" s="63" t="s">
        <v>755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10</v>
      </c>
      <c r="Y478" s="43">
        <f>IFERROR(Y474/H474,"0")+IFERROR(Y475/H475,"0")+IFERROR(Y476/H476,"0")+IFERROR(Y477/H477,"0")</f>
        <v>10</v>
      </c>
      <c r="Z478" s="43">
        <f>IFERROR(IF(Z474="",0,Z474),"0")+IFERROR(IF(Z475="",0,Z475),"0")+IFERROR(IF(Z476="",0,Z476),"0")+IFERROR(IF(Z477="",0,Z477),"0")</f>
        <v>0.1898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120</v>
      </c>
      <c r="Y479" s="43">
        <f>IFERROR(SUM(Y474:Y477),"0")</f>
        <v>120</v>
      </c>
      <c r="Z479" s="42"/>
      <c r="AA479" s="67"/>
      <c r="AB479" s="67"/>
      <c r="AC479" s="67"/>
    </row>
    <row r="480" spans="1:68" ht="14.25" hidden="1" customHeight="1" x14ac:dyDescent="0.25">
      <c r="A480" s="638" t="s">
        <v>150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hidden="1" customHeight="1" x14ac:dyDescent="0.25">
      <c r="A481" s="63" t="s">
        <v>756</v>
      </c>
      <c r="B481" s="63" t="s">
        <v>757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8" t="s">
        <v>758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760</v>
      </c>
      <c r="B482" s="63" t="s">
        <v>761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79" t="s">
        <v>762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764</v>
      </c>
      <c r="B483" s="63" t="s">
        <v>765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0" t="s">
        <v>766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1" t="s">
        <v>770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60</v>
      </c>
      <c r="Y487" s="55">
        <f>IFERROR(IF(X487="",0,CEILING((X487/$H487),1)*$H487),"")</f>
        <v>63</v>
      </c>
      <c r="Z487" s="41">
        <f>IFERROR(IF(Y487=0,"",ROUNDUP(Y487/H487,0)*0.00902),"")</f>
        <v>0.1353</v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63.857142857142854</v>
      </c>
      <c r="BN487" s="78">
        <f>IFERROR(Y487*I487/H487,"0")</f>
        <v>67.049999999999983</v>
      </c>
      <c r="BO487" s="78">
        <f>IFERROR(1/J487*(X487/H487),"0")</f>
        <v>0.10822510822510822</v>
      </c>
      <c r="BP487" s="78">
        <f>IFERROR(1/J487*(Y487/H487),"0")</f>
        <v>0.11363636363636365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2" t="s">
        <v>774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60</v>
      </c>
      <c r="Y488" s="55">
        <f>IFERROR(IF(X488="",0,CEILING((X488/$H488),1)*$H488),"")</f>
        <v>63</v>
      </c>
      <c r="Z488" s="41">
        <f>IFERROR(IF(Y488=0,"",ROUNDUP(Y488/H488,0)*0.00902),"")</f>
        <v>0.1353</v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63.857142857142854</v>
      </c>
      <c r="BN488" s="78">
        <f>IFERROR(Y488*I488/H488,"0")</f>
        <v>67.049999999999983</v>
      </c>
      <c r="BO488" s="78">
        <f>IFERROR(1/J488*(X488/H488),"0")</f>
        <v>0.10822510822510822</v>
      </c>
      <c r="BP488" s="78">
        <f>IFERROR(1/J488*(Y488/H488),"0")</f>
        <v>0.11363636363636365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28.571428571428569</v>
      </c>
      <c r="Y489" s="43">
        <f>IFERROR(Y487/H487,"0")+IFERROR(Y488/H488,"0")</f>
        <v>30</v>
      </c>
      <c r="Z489" s="43">
        <f>IFERROR(IF(Z487="",0,Z487),"0")+IFERROR(IF(Z488="",0,Z488),"0")</f>
        <v>0.27060000000000001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120</v>
      </c>
      <c r="Y490" s="43">
        <f>IFERROR(SUM(Y487:Y488),"0")</f>
        <v>126</v>
      </c>
      <c r="Z490" s="42"/>
      <c r="AA490" s="67"/>
      <c r="AB490" s="67"/>
      <c r="AC490" s="67"/>
    </row>
    <row r="491" spans="1:68" ht="14.25" hidden="1" customHeight="1" x14ac:dyDescent="0.25">
      <c r="A491" s="638" t="s">
        <v>85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hidden="1" customHeight="1" x14ac:dyDescent="0.25">
      <c r="A492" s="63" t="s">
        <v>776</v>
      </c>
      <c r="B492" s="63" t="s">
        <v>777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3" t="s">
        <v>778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780</v>
      </c>
      <c r="B493" s="63" t="s">
        <v>781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4" t="s">
        <v>782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hidden="1" customHeight="1" x14ac:dyDescent="0.25">
      <c r="A496" s="638" t="s">
        <v>185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hidden="1" customHeight="1" x14ac:dyDescent="0.25">
      <c r="A497" s="63" t="s">
        <v>783</v>
      </c>
      <c r="B497" s="63" t="s">
        <v>784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5" t="s">
        <v>785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hidden="1" customHeight="1" x14ac:dyDescent="0.25">
      <c r="A498" s="63" t="s">
        <v>787</v>
      </c>
      <c r="B498" s="63" t="s">
        <v>788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6" t="s">
        <v>789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hidden="1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hidden="1" customHeight="1" x14ac:dyDescent="0.25">
      <c r="A501" s="637" t="s">
        <v>791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hidden="1" customHeight="1" x14ac:dyDescent="0.25">
      <c r="A502" s="638" t="s">
        <v>150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hidden="1" customHeight="1" x14ac:dyDescent="0.25">
      <c r="A503" s="63" t="s">
        <v>792</v>
      </c>
      <c r="B503" s="63" t="s">
        <v>793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7" t="s">
        <v>794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hidden="1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17979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18080.64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18753.82810897713</v>
      </c>
      <c r="Y507" s="43">
        <f>IFERROR(SUM(BN22:BN503),"0")</f>
        <v>18861.396999999994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28</v>
      </c>
      <c r="Y508" s="44">
        <f>ROUNDUP(SUM(BP22:BP503),0)</f>
        <v>28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19453.82810897713</v>
      </c>
      <c r="Y509" s="43">
        <f>GrossWeightTotalR+PalletQtyTotalR*25</f>
        <v>19561.396999999994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2026.1887464431161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2042</v>
      </c>
      <c r="Z510" s="42"/>
      <c r="AA510" s="67"/>
      <c r="AB510" s="67"/>
      <c r="AC510" s="67"/>
    </row>
    <row r="511" spans="1:68" ht="14.25" hidden="1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31.314930000000004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112</v>
      </c>
      <c r="D513" s="894" t="s">
        <v>112</v>
      </c>
      <c r="E513" s="894" t="s">
        <v>112</v>
      </c>
      <c r="F513" s="894" t="s">
        <v>112</v>
      </c>
      <c r="G513" s="894" t="s">
        <v>112</v>
      </c>
      <c r="H513" s="894" t="s">
        <v>112</v>
      </c>
      <c r="I513" s="894" t="s">
        <v>271</v>
      </c>
      <c r="J513" s="894" t="s">
        <v>271</v>
      </c>
      <c r="K513" s="894" t="s">
        <v>271</v>
      </c>
      <c r="L513" s="894" t="s">
        <v>271</v>
      </c>
      <c r="M513" s="894" t="s">
        <v>271</v>
      </c>
      <c r="N513" s="895"/>
      <c r="O513" s="894" t="s">
        <v>271</v>
      </c>
      <c r="P513" s="894" t="s">
        <v>271</v>
      </c>
      <c r="Q513" s="894" t="s">
        <v>271</v>
      </c>
      <c r="R513" s="894" t="s">
        <v>271</v>
      </c>
      <c r="S513" s="894" t="s">
        <v>271</v>
      </c>
      <c r="T513" s="894" t="s">
        <v>561</v>
      </c>
      <c r="U513" s="894" t="s">
        <v>561</v>
      </c>
      <c r="V513" s="894" t="s">
        <v>616</v>
      </c>
      <c r="W513" s="894" t="s">
        <v>616</v>
      </c>
      <c r="X513" s="894" t="s">
        <v>616</v>
      </c>
      <c r="Y513" s="894" t="s">
        <v>616</v>
      </c>
      <c r="Z513" s="85" t="s">
        <v>672</v>
      </c>
      <c r="AA513" s="894" t="s">
        <v>741</v>
      </c>
      <c r="AB513" s="894" t="s">
        <v>741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113</v>
      </c>
      <c r="D514" s="894" t="s">
        <v>130</v>
      </c>
      <c r="E514" s="894" t="s">
        <v>192</v>
      </c>
      <c r="F514" s="894" t="s">
        <v>214</v>
      </c>
      <c r="G514" s="894" t="s">
        <v>247</v>
      </c>
      <c r="H514" s="894" t="s">
        <v>112</v>
      </c>
      <c r="I514" s="894" t="s">
        <v>272</v>
      </c>
      <c r="J514" s="894" t="s">
        <v>312</v>
      </c>
      <c r="K514" s="894" t="s">
        <v>373</v>
      </c>
      <c r="L514" s="894" t="s">
        <v>414</v>
      </c>
      <c r="M514" s="894" t="s">
        <v>430</v>
      </c>
      <c r="N514" s="1"/>
      <c r="O514" s="894" t="s">
        <v>444</v>
      </c>
      <c r="P514" s="894" t="s">
        <v>454</v>
      </c>
      <c r="Q514" s="894" t="s">
        <v>461</v>
      </c>
      <c r="R514" s="894" t="s">
        <v>466</v>
      </c>
      <c r="S514" s="894" t="s">
        <v>551</v>
      </c>
      <c r="T514" s="894" t="s">
        <v>562</v>
      </c>
      <c r="U514" s="894" t="s">
        <v>596</v>
      </c>
      <c r="V514" s="894" t="s">
        <v>617</v>
      </c>
      <c r="W514" s="894" t="s">
        <v>649</v>
      </c>
      <c r="X514" s="894" t="s">
        <v>664</v>
      </c>
      <c r="Y514" s="894" t="s">
        <v>668</v>
      </c>
      <c r="Z514" s="894" t="s">
        <v>672</v>
      </c>
      <c r="AA514" s="894" t="s">
        <v>741</v>
      </c>
      <c r="AB514" s="894" t="s">
        <v>791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178.2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102.6</v>
      </c>
      <c r="G516" s="52">
        <f>IFERROR(Y130*1,"0")+IFERROR(Y131*1,"0")+IFERROR(Y135*1,"0")+IFERROR(Y136*1,"0")+IFERROR(Y140*1,"0")+IFERROR(Y141*1,"0")</f>
        <v>238.00000000000003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151.20000000000002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2583.9000000000005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1217.4000000000001</v>
      </c>
      <c r="S516" s="52">
        <f>IFERROR(Y337*1,"0")+IFERROR(Y338*1,"0")+IFERROR(Y339*1,"0")</f>
        <v>105.3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11720</v>
      </c>
      <c r="U516" s="52">
        <f>IFERROR(Y370*1,"0")+IFERROR(Y371*1,"0")+IFERROR(Y372*1,"0")+IFERROR(Y376*1,"0")+IFERROR(Y380*1,"0")+IFERROR(Y381*1,"0")+IFERROR(Y385*1,"0")</f>
        <v>401.4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70.2</v>
      </c>
      <c r="W516" s="52">
        <f>IFERROR(Y410*1,"0")+IFERROR(Y414*1,"0")+IFERROR(Y415*1,"0")+IFERROR(Y416*1,"0")+IFERROR(Y417*1,"0")</f>
        <v>232.20000000000002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834.24000000000012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246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0,00"/>
        <filter val="1 440,00"/>
        <filter val="1 820,00"/>
        <filter val="10,00"/>
        <filter val="10,26"/>
        <filter val="100,00"/>
        <filter val="110,00"/>
        <filter val="115,38"/>
        <filter val="115,53"/>
        <filter val="115,56"/>
        <filter val="12,35"/>
        <filter val="12,50"/>
        <filter val="12,96"/>
        <filter val="120,00"/>
        <filter val="130,00"/>
        <filter val="149,00"/>
        <filter val="15,00"/>
        <filter val="150,00"/>
        <filter val="156,00"/>
        <filter val="17 979,00"/>
        <filter val="18 753,83"/>
        <filter val="18,94"/>
        <filter val="180,00"/>
        <filter val="183,19"/>
        <filter val="19 453,83"/>
        <filter val="19,05"/>
        <filter val="2 026,19"/>
        <filter val="2 160,00"/>
        <filter val="2 180,00"/>
        <filter val="2 880,00"/>
        <filter val="2,78"/>
        <filter val="20,00"/>
        <filter val="200,00"/>
        <filter val="22,22"/>
        <filter val="22,73"/>
        <filter val="220,00"/>
        <filter val="230,00"/>
        <filter val="26,92"/>
        <filter val="28"/>
        <filter val="28,57"/>
        <filter val="29,68"/>
        <filter val="3 600,00"/>
        <filter val="30,00"/>
        <filter val="300,00"/>
        <filter val="320,00"/>
        <filter val="337,04"/>
        <filter val="35,00"/>
        <filter val="35,71"/>
        <filter val="36,00"/>
        <filter val="42,59"/>
        <filter val="420,00"/>
        <filter val="50,00"/>
        <filter val="500,00"/>
        <filter val="528,00"/>
        <filter val="570,00"/>
        <filter val="580,00"/>
        <filter val="6,67"/>
        <filter val="60,00"/>
        <filter val="610,00"/>
        <filter val="62,50"/>
        <filter val="63,33"/>
        <filter val="678,00"/>
        <filter val="7 920,00"/>
        <filter val="70,00"/>
        <filter val="8,33"/>
        <filter val="80,00"/>
        <filter val="860,00"/>
        <filter val="9,52"/>
        <filter val="9,88"/>
        <filter val="90,00"/>
        <filter val="900,00"/>
        <filter val="96,00"/>
      </filters>
    </filterColumn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2025-08-19T08:08:30Z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