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8,25 Ост КИ филиалы\"/>
    </mc:Choice>
  </mc:AlternateContent>
  <xr:revisionPtr revIDLastSave="0" documentId="13_ncr:1_{224BA438-FD34-4393-B92F-3D60FA76B4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5" i="1" l="1"/>
  <c r="S106" i="1"/>
  <c r="S105" i="1"/>
  <c r="S103" i="1"/>
  <c r="S94" i="1"/>
  <c r="S91" i="1"/>
  <c r="S90" i="1"/>
  <c r="S89" i="1"/>
  <c r="S88" i="1"/>
  <c r="S85" i="1"/>
  <c r="S84" i="1"/>
  <c r="S47" i="1"/>
  <c r="S43" i="1"/>
  <c r="S41" i="1"/>
  <c r="S40" i="1"/>
  <c r="S38" i="1"/>
  <c r="S27" i="1"/>
  <c r="S26" i="1"/>
  <c r="S22" i="1"/>
  <c r="S17" i="1"/>
  <c r="S15" i="1"/>
  <c r="S14" i="1"/>
  <c r="S9" i="1"/>
  <c r="S7" i="1"/>
  <c r="S120" i="1" l="1"/>
  <c r="S117" i="1"/>
  <c r="S108" i="1"/>
  <c r="AI108" i="1" s="1"/>
  <c r="S100" i="1"/>
  <c r="S97" i="1"/>
  <c r="S96" i="1"/>
  <c r="AI93" i="1"/>
  <c r="S92" i="1"/>
  <c r="S83" i="1"/>
  <c r="S78" i="1"/>
  <c r="S77" i="1"/>
  <c r="S76" i="1"/>
  <c r="S74" i="1"/>
  <c r="S72" i="1"/>
  <c r="S70" i="1"/>
  <c r="AI68" i="1"/>
  <c r="S67" i="1"/>
  <c r="S65" i="1"/>
  <c r="S58" i="1"/>
  <c r="S57" i="1"/>
  <c r="S56" i="1"/>
  <c r="S52" i="1"/>
  <c r="S51" i="1"/>
  <c r="S42" i="1"/>
  <c r="S35" i="1"/>
  <c r="S34" i="1"/>
  <c r="S30" i="1"/>
  <c r="S25" i="1"/>
  <c r="AI23" i="1"/>
  <c r="AI21" i="1"/>
  <c r="S19" i="1"/>
  <c r="S16" i="1"/>
  <c r="S10" i="1"/>
  <c r="S8" i="1"/>
  <c r="AI8" i="1" s="1"/>
  <c r="S11" i="1"/>
  <c r="S13" i="1"/>
  <c r="AI13" i="1" s="1"/>
  <c r="S18" i="1"/>
  <c r="S20" i="1"/>
  <c r="AI20" i="1" s="1"/>
  <c r="S24" i="1"/>
  <c r="S29" i="1"/>
  <c r="AI29" i="1" s="1"/>
  <c r="S31" i="1"/>
  <c r="S32" i="1"/>
  <c r="AI32" i="1" s="1"/>
  <c r="S39" i="1"/>
  <c r="S44" i="1"/>
  <c r="AI44" i="1" s="1"/>
  <c r="S46" i="1"/>
  <c r="S48" i="1"/>
  <c r="AI48" i="1" s="1"/>
  <c r="S50" i="1"/>
  <c r="S55" i="1"/>
  <c r="AI55" i="1" s="1"/>
  <c r="S59" i="1"/>
  <c r="S60" i="1"/>
  <c r="AI60" i="1" s="1"/>
  <c r="S61" i="1"/>
  <c r="S62" i="1"/>
  <c r="AI62" i="1" s="1"/>
  <c r="S63" i="1"/>
  <c r="S64" i="1"/>
  <c r="AI64" i="1" s="1"/>
  <c r="S66" i="1"/>
  <c r="S69" i="1"/>
  <c r="AI69" i="1" s="1"/>
  <c r="S71" i="1"/>
  <c r="S73" i="1"/>
  <c r="AI73" i="1" s="1"/>
  <c r="S79" i="1"/>
  <c r="S80" i="1"/>
  <c r="S81" i="1"/>
  <c r="S82" i="1"/>
  <c r="S86" i="1"/>
  <c r="S87" i="1"/>
  <c r="S95" i="1"/>
  <c r="S98" i="1"/>
  <c r="S99" i="1"/>
  <c r="S101" i="1"/>
  <c r="S102" i="1"/>
  <c r="S104" i="1"/>
  <c r="S107" i="1"/>
  <c r="S109" i="1"/>
  <c r="S110" i="1"/>
  <c r="S111" i="1"/>
  <c r="S112" i="1"/>
  <c r="S113" i="1"/>
  <c r="S116" i="1"/>
  <c r="S119" i="1"/>
  <c r="S121" i="1"/>
  <c r="S122" i="1"/>
  <c r="S123" i="1"/>
  <c r="S124" i="1"/>
  <c r="S125" i="1"/>
  <c r="S6" i="1"/>
  <c r="AI10" i="1"/>
  <c r="AI11" i="1"/>
  <c r="AI18" i="1"/>
  <c r="AI24" i="1"/>
  <c r="AI31" i="1"/>
  <c r="AI33" i="1"/>
  <c r="AI39" i="1"/>
  <c r="AI42" i="1"/>
  <c r="AI45" i="1"/>
  <c r="AI46" i="1"/>
  <c r="AI50" i="1"/>
  <c r="AI59" i="1"/>
  <c r="AI61" i="1"/>
  <c r="AI63" i="1"/>
  <c r="AI66" i="1"/>
  <c r="AI70" i="1"/>
  <c r="AI71" i="1"/>
  <c r="AI75" i="1"/>
  <c r="AI79" i="1"/>
  <c r="AI80" i="1"/>
  <c r="AI81" i="1"/>
  <c r="AI82" i="1"/>
  <c r="AI86" i="1"/>
  <c r="AI87" i="1"/>
  <c r="AI95" i="1"/>
  <c r="AI98" i="1"/>
  <c r="AI99" i="1"/>
  <c r="AI101" i="1"/>
  <c r="AI102" i="1"/>
  <c r="AI104" i="1"/>
  <c r="AI107" i="1"/>
  <c r="AI109" i="1"/>
  <c r="AI110" i="1"/>
  <c r="AI111" i="1"/>
  <c r="AI112" i="1"/>
  <c r="AI113" i="1"/>
  <c r="AI116" i="1"/>
  <c r="AI119" i="1"/>
  <c r="AI121" i="1"/>
  <c r="AI122" i="1"/>
  <c r="AI123" i="1"/>
  <c r="AI124" i="1"/>
  <c r="AI125" i="1"/>
  <c r="AI6" i="1"/>
  <c r="M125" i="1" l="1"/>
  <c r="Q125" i="1" s="1"/>
  <c r="W125" i="1" s="1"/>
  <c r="L125" i="1"/>
  <c r="M124" i="1"/>
  <c r="Q124" i="1" s="1"/>
  <c r="V124" i="1" s="1"/>
  <c r="L124" i="1"/>
  <c r="M123" i="1"/>
  <c r="Q123" i="1" s="1"/>
  <c r="V123" i="1" s="1"/>
  <c r="L123" i="1"/>
  <c r="M122" i="1"/>
  <c r="Q122" i="1" s="1"/>
  <c r="V122" i="1" s="1"/>
  <c r="L122" i="1"/>
  <c r="M121" i="1"/>
  <c r="Q121" i="1" s="1"/>
  <c r="V121" i="1" s="1"/>
  <c r="L121" i="1"/>
  <c r="M120" i="1"/>
  <c r="Q120" i="1" s="1"/>
  <c r="R120" i="1" s="1"/>
  <c r="L120" i="1"/>
  <c r="M119" i="1"/>
  <c r="Q119" i="1" s="1"/>
  <c r="V119" i="1" s="1"/>
  <c r="L119" i="1"/>
  <c r="M118" i="1"/>
  <c r="Q118" i="1" s="1"/>
  <c r="R118" i="1" s="1"/>
  <c r="S118" i="1" s="1"/>
  <c r="L118" i="1"/>
  <c r="M117" i="1"/>
  <c r="Q117" i="1" s="1"/>
  <c r="R117" i="1" s="1"/>
  <c r="L117" i="1"/>
  <c r="M116" i="1"/>
  <c r="Q116" i="1" s="1"/>
  <c r="V116" i="1" s="1"/>
  <c r="L116" i="1"/>
  <c r="M115" i="1"/>
  <c r="Q115" i="1" s="1"/>
  <c r="R115" i="1" s="1"/>
  <c r="L115" i="1"/>
  <c r="M114" i="1"/>
  <c r="Q114" i="1" s="1"/>
  <c r="L114" i="1"/>
  <c r="M113" i="1"/>
  <c r="Q113" i="1" s="1"/>
  <c r="V113" i="1" s="1"/>
  <c r="L113" i="1"/>
  <c r="M112" i="1"/>
  <c r="Q112" i="1" s="1"/>
  <c r="V112" i="1" s="1"/>
  <c r="L112" i="1"/>
  <c r="M111" i="1"/>
  <c r="Q111" i="1" s="1"/>
  <c r="V111" i="1" s="1"/>
  <c r="L111" i="1"/>
  <c r="M110" i="1"/>
  <c r="Q110" i="1" s="1"/>
  <c r="V110" i="1" s="1"/>
  <c r="L110" i="1"/>
  <c r="M109" i="1"/>
  <c r="Q109" i="1" s="1"/>
  <c r="V109" i="1" s="1"/>
  <c r="L109" i="1"/>
  <c r="M108" i="1"/>
  <c r="L108" i="1"/>
  <c r="M107" i="1"/>
  <c r="Q107" i="1" s="1"/>
  <c r="V107" i="1" s="1"/>
  <c r="L107" i="1"/>
  <c r="M106" i="1"/>
  <c r="Q106" i="1" s="1"/>
  <c r="L106" i="1"/>
  <c r="M105" i="1"/>
  <c r="Q105" i="1" s="1"/>
  <c r="W105" i="1" s="1"/>
  <c r="L105" i="1"/>
  <c r="M104" i="1"/>
  <c r="Q104" i="1" s="1"/>
  <c r="V104" i="1" s="1"/>
  <c r="L104" i="1"/>
  <c r="M103" i="1"/>
  <c r="Q103" i="1" s="1"/>
  <c r="L103" i="1"/>
  <c r="M102" i="1"/>
  <c r="Q102" i="1" s="1"/>
  <c r="L102" i="1"/>
  <c r="M101" i="1"/>
  <c r="Q101" i="1" s="1"/>
  <c r="W101" i="1" s="1"/>
  <c r="L101" i="1"/>
  <c r="M100" i="1"/>
  <c r="Q100" i="1" s="1"/>
  <c r="L100" i="1"/>
  <c r="M99" i="1"/>
  <c r="Q99" i="1" s="1"/>
  <c r="V99" i="1" s="1"/>
  <c r="L99" i="1"/>
  <c r="M98" i="1"/>
  <c r="Q98" i="1" s="1"/>
  <c r="V98" i="1" s="1"/>
  <c r="L98" i="1"/>
  <c r="M97" i="1"/>
  <c r="Q97" i="1" s="1"/>
  <c r="L97" i="1"/>
  <c r="M96" i="1"/>
  <c r="Q96" i="1" s="1"/>
  <c r="R96" i="1" s="1"/>
  <c r="L96" i="1"/>
  <c r="M95" i="1"/>
  <c r="Q95" i="1" s="1"/>
  <c r="V95" i="1" s="1"/>
  <c r="L95" i="1"/>
  <c r="M94" i="1"/>
  <c r="Q94" i="1" s="1"/>
  <c r="L94" i="1"/>
  <c r="M93" i="1"/>
  <c r="Q93" i="1" s="1"/>
  <c r="V93" i="1" s="1"/>
  <c r="L93" i="1"/>
  <c r="M92" i="1"/>
  <c r="Q92" i="1" s="1"/>
  <c r="R92" i="1" s="1"/>
  <c r="L92" i="1"/>
  <c r="M91" i="1"/>
  <c r="Q91" i="1" s="1"/>
  <c r="L91" i="1"/>
  <c r="M90" i="1"/>
  <c r="Q90" i="1" s="1"/>
  <c r="R90" i="1" s="1"/>
  <c r="L90" i="1"/>
  <c r="M89" i="1"/>
  <c r="Q89" i="1" s="1"/>
  <c r="R89" i="1" s="1"/>
  <c r="L89" i="1"/>
  <c r="M88" i="1"/>
  <c r="Q88" i="1" s="1"/>
  <c r="R88" i="1" s="1"/>
  <c r="L88" i="1"/>
  <c r="M87" i="1"/>
  <c r="Q87" i="1" s="1"/>
  <c r="V87" i="1" s="1"/>
  <c r="L87" i="1"/>
  <c r="M86" i="1"/>
  <c r="Q86" i="1" s="1"/>
  <c r="V86" i="1" s="1"/>
  <c r="L86" i="1"/>
  <c r="F85" i="1"/>
  <c r="E85" i="1"/>
  <c r="L85" i="1" s="1"/>
  <c r="F84" i="1"/>
  <c r="E84" i="1"/>
  <c r="L84" i="1" s="1"/>
  <c r="M83" i="1"/>
  <c r="Q83" i="1" s="1"/>
  <c r="R83" i="1" s="1"/>
  <c r="L83" i="1"/>
  <c r="M82" i="1"/>
  <c r="Q82" i="1" s="1"/>
  <c r="V82" i="1" s="1"/>
  <c r="L82" i="1"/>
  <c r="M81" i="1"/>
  <c r="Q81" i="1" s="1"/>
  <c r="W81" i="1" s="1"/>
  <c r="L81" i="1"/>
  <c r="N80" i="1"/>
  <c r="N5" i="1" s="1"/>
  <c r="E80" i="1"/>
  <c r="L80" i="1" s="1"/>
  <c r="M79" i="1"/>
  <c r="Q79" i="1" s="1"/>
  <c r="V79" i="1" s="1"/>
  <c r="L79" i="1"/>
  <c r="M78" i="1"/>
  <c r="Q78" i="1" s="1"/>
  <c r="L78" i="1"/>
  <c r="M77" i="1"/>
  <c r="Q77" i="1" s="1"/>
  <c r="L77" i="1"/>
  <c r="M76" i="1"/>
  <c r="Q76" i="1" s="1"/>
  <c r="R76" i="1" s="1"/>
  <c r="L76" i="1"/>
  <c r="M75" i="1"/>
  <c r="Q75" i="1" s="1"/>
  <c r="V75" i="1" s="1"/>
  <c r="L75" i="1"/>
  <c r="M74" i="1"/>
  <c r="Q74" i="1" s="1"/>
  <c r="L74" i="1"/>
  <c r="M73" i="1"/>
  <c r="Q73" i="1" s="1"/>
  <c r="V73" i="1" s="1"/>
  <c r="L73" i="1"/>
  <c r="M72" i="1"/>
  <c r="Q72" i="1" s="1"/>
  <c r="L72" i="1"/>
  <c r="M71" i="1"/>
  <c r="Q71" i="1" s="1"/>
  <c r="V71" i="1" s="1"/>
  <c r="L71" i="1"/>
  <c r="M70" i="1"/>
  <c r="L70" i="1"/>
  <c r="M69" i="1"/>
  <c r="Q69" i="1" s="1"/>
  <c r="W69" i="1" s="1"/>
  <c r="L69" i="1"/>
  <c r="M68" i="1"/>
  <c r="Q68" i="1" s="1"/>
  <c r="L68" i="1"/>
  <c r="M67" i="1"/>
  <c r="Q67" i="1" s="1"/>
  <c r="R67" i="1" s="1"/>
  <c r="L67" i="1"/>
  <c r="M66" i="1"/>
  <c r="Q66" i="1" s="1"/>
  <c r="V66" i="1" s="1"/>
  <c r="L66" i="1"/>
  <c r="M65" i="1"/>
  <c r="Q65" i="1" s="1"/>
  <c r="L65" i="1"/>
  <c r="M64" i="1"/>
  <c r="Q64" i="1" s="1"/>
  <c r="L64" i="1"/>
  <c r="M63" i="1"/>
  <c r="Q63" i="1" s="1"/>
  <c r="V63" i="1" s="1"/>
  <c r="L63" i="1"/>
  <c r="M62" i="1"/>
  <c r="Q62" i="1" s="1"/>
  <c r="L62" i="1"/>
  <c r="M61" i="1"/>
  <c r="Q61" i="1" s="1"/>
  <c r="V61" i="1" s="1"/>
  <c r="L61" i="1"/>
  <c r="M60" i="1"/>
  <c r="Q60" i="1" s="1"/>
  <c r="L60" i="1"/>
  <c r="M59" i="1"/>
  <c r="Q59" i="1" s="1"/>
  <c r="W59" i="1" s="1"/>
  <c r="L59" i="1"/>
  <c r="M58" i="1"/>
  <c r="Q58" i="1" s="1"/>
  <c r="W58" i="1" s="1"/>
  <c r="L58" i="1"/>
  <c r="M57" i="1"/>
  <c r="Q57" i="1" s="1"/>
  <c r="W57" i="1" s="1"/>
  <c r="L57" i="1"/>
  <c r="M56" i="1"/>
  <c r="Q56" i="1" s="1"/>
  <c r="W56" i="1" s="1"/>
  <c r="L56" i="1"/>
  <c r="M55" i="1"/>
  <c r="Q55" i="1" s="1"/>
  <c r="V55" i="1" s="1"/>
  <c r="L55" i="1"/>
  <c r="M54" i="1"/>
  <c r="Q54" i="1" s="1"/>
  <c r="R54" i="1" s="1"/>
  <c r="L54" i="1"/>
  <c r="M53" i="1"/>
  <c r="Q53" i="1" s="1"/>
  <c r="R53" i="1" s="1"/>
  <c r="L53" i="1"/>
  <c r="M52" i="1"/>
  <c r="Q52" i="1" s="1"/>
  <c r="R52" i="1" s="1"/>
  <c r="L52" i="1"/>
  <c r="M51" i="1"/>
  <c r="Q51" i="1" s="1"/>
  <c r="R51" i="1" s="1"/>
  <c r="L51" i="1"/>
  <c r="M50" i="1"/>
  <c r="Q50" i="1" s="1"/>
  <c r="V50" i="1" s="1"/>
  <c r="L50" i="1"/>
  <c r="M49" i="1"/>
  <c r="Q49" i="1" s="1"/>
  <c r="R49" i="1" s="1"/>
  <c r="S49" i="1" s="1"/>
  <c r="L49" i="1"/>
  <c r="M48" i="1"/>
  <c r="Q48" i="1" s="1"/>
  <c r="V48" i="1" s="1"/>
  <c r="L48" i="1"/>
  <c r="M47" i="1"/>
  <c r="Q47" i="1" s="1"/>
  <c r="L47" i="1"/>
  <c r="M46" i="1"/>
  <c r="Q46" i="1" s="1"/>
  <c r="V46" i="1" s="1"/>
  <c r="L46" i="1"/>
  <c r="M45" i="1"/>
  <c r="Q45" i="1" s="1"/>
  <c r="V45" i="1" s="1"/>
  <c r="L45" i="1"/>
  <c r="M44" i="1"/>
  <c r="Q44" i="1" s="1"/>
  <c r="V44" i="1" s="1"/>
  <c r="L44" i="1"/>
  <c r="M43" i="1"/>
  <c r="Q43" i="1" s="1"/>
  <c r="L43" i="1"/>
  <c r="M42" i="1"/>
  <c r="L42" i="1"/>
  <c r="M41" i="1"/>
  <c r="Q41" i="1" s="1"/>
  <c r="R41" i="1" s="1"/>
  <c r="L41" i="1"/>
  <c r="M40" i="1"/>
  <c r="Q40" i="1" s="1"/>
  <c r="R40" i="1" s="1"/>
  <c r="L40" i="1"/>
  <c r="M39" i="1"/>
  <c r="Q39" i="1" s="1"/>
  <c r="W39" i="1" s="1"/>
  <c r="L39" i="1"/>
  <c r="M38" i="1"/>
  <c r="Q38" i="1" s="1"/>
  <c r="W38" i="1" s="1"/>
  <c r="L38" i="1"/>
  <c r="M37" i="1"/>
  <c r="Q37" i="1" s="1"/>
  <c r="W37" i="1" s="1"/>
  <c r="L37" i="1"/>
  <c r="M36" i="1"/>
  <c r="Q36" i="1" s="1"/>
  <c r="W36" i="1" s="1"/>
  <c r="L36" i="1"/>
  <c r="M35" i="1"/>
  <c r="Q35" i="1" s="1"/>
  <c r="W35" i="1" s="1"/>
  <c r="L35" i="1"/>
  <c r="M34" i="1"/>
  <c r="Q34" i="1" s="1"/>
  <c r="W34" i="1" s="1"/>
  <c r="L34" i="1"/>
  <c r="M33" i="1"/>
  <c r="L33" i="1"/>
  <c r="M32" i="1"/>
  <c r="Q32" i="1" s="1"/>
  <c r="L32" i="1"/>
  <c r="M31" i="1"/>
  <c r="Q31" i="1" s="1"/>
  <c r="V31" i="1" s="1"/>
  <c r="L31" i="1"/>
  <c r="M30" i="1"/>
  <c r="Q30" i="1" s="1"/>
  <c r="R30" i="1" s="1"/>
  <c r="L30" i="1"/>
  <c r="M29" i="1"/>
  <c r="Q29" i="1" s="1"/>
  <c r="W29" i="1" s="1"/>
  <c r="L29" i="1"/>
  <c r="M28" i="1"/>
  <c r="Q28" i="1" s="1"/>
  <c r="L28" i="1"/>
  <c r="M27" i="1"/>
  <c r="Q27" i="1" s="1"/>
  <c r="R27" i="1" s="1"/>
  <c r="L27" i="1"/>
  <c r="M26" i="1"/>
  <c r="Q26" i="1" s="1"/>
  <c r="R26" i="1" s="1"/>
  <c r="L26" i="1"/>
  <c r="M25" i="1"/>
  <c r="Q25" i="1" s="1"/>
  <c r="R25" i="1" s="1"/>
  <c r="L25" i="1"/>
  <c r="M24" i="1"/>
  <c r="Q24" i="1" s="1"/>
  <c r="V24" i="1" s="1"/>
  <c r="L24" i="1"/>
  <c r="M23" i="1"/>
  <c r="Q23" i="1" s="1"/>
  <c r="V23" i="1" s="1"/>
  <c r="L23" i="1"/>
  <c r="M22" i="1"/>
  <c r="Q22" i="1" s="1"/>
  <c r="R22" i="1" s="1"/>
  <c r="L22" i="1"/>
  <c r="M21" i="1"/>
  <c r="Q21" i="1" s="1"/>
  <c r="V21" i="1" s="1"/>
  <c r="L21" i="1"/>
  <c r="M20" i="1"/>
  <c r="Q20" i="1" s="1"/>
  <c r="V20" i="1" s="1"/>
  <c r="L20" i="1"/>
  <c r="M19" i="1"/>
  <c r="Q19" i="1" s="1"/>
  <c r="R19" i="1" s="1"/>
  <c r="L19" i="1"/>
  <c r="M18" i="1"/>
  <c r="Q18" i="1" s="1"/>
  <c r="V18" i="1" s="1"/>
  <c r="L18" i="1"/>
  <c r="M17" i="1"/>
  <c r="Q17" i="1" s="1"/>
  <c r="R17" i="1" s="1"/>
  <c r="L17" i="1"/>
  <c r="M16" i="1"/>
  <c r="Q16" i="1" s="1"/>
  <c r="R16" i="1" s="1"/>
  <c r="L16" i="1"/>
  <c r="M15" i="1"/>
  <c r="Q15" i="1" s="1"/>
  <c r="R15" i="1" s="1"/>
  <c r="L15" i="1"/>
  <c r="M14" i="1"/>
  <c r="Q14" i="1" s="1"/>
  <c r="R14" i="1" s="1"/>
  <c r="L14" i="1"/>
  <c r="M13" i="1"/>
  <c r="Q13" i="1" s="1"/>
  <c r="V13" i="1" s="1"/>
  <c r="L13" i="1"/>
  <c r="M12" i="1"/>
  <c r="Q12" i="1" s="1"/>
  <c r="L12" i="1"/>
  <c r="M11" i="1"/>
  <c r="Q11" i="1" s="1"/>
  <c r="V11" i="1" s="1"/>
  <c r="L11" i="1"/>
  <c r="M10" i="1"/>
  <c r="Q10" i="1" s="1"/>
  <c r="V10" i="1" s="1"/>
  <c r="L10" i="1"/>
  <c r="M9" i="1"/>
  <c r="Q9" i="1" s="1"/>
  <c r="R9" i="1" s="1"/>
  <c r="L9" i="1"/>
  <c r="M8" i="1"/>
  <c r="Q8" i="1" s="1"/>
  <c r="V8" i="1" s="1"/>
  <c r="L8" i="1"/>
  <c r="M7" i="1"/>
  <c r="Q7" i="1" s="1"/>
  <c r="R7" i="1" s="1"/>
  <c r="L7" i="1"/>
  <c r="M6" i="1"/>
  <c r="Q6" i="1" s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K5" i="1"/>
  <c r="AI7" i="1" l="1"/>
  <c r="Q33" i="1"/>
  <c r="V33" i="1" s="1"/>
  <c r="Q42" i="1"/>
  <c r="V42" i="1" s="1"/>
  <c r="Q70" i="1"/>
  <c r="V70" i="1" s="1"/>
  <c r="Q108" i="1"/>
  <c r="V108" i="1" s="1"/>
  <c r="V29" i="1"/>
  <c r="V125" i="1"/>
  <c r="V69" i="1"/>
  <c r="V81" i="1"/>
  <c r="V9" i="1"/>
  <c r="AI9" i="1"/>
  <c r="AI14" i="1"/>
  <c r="V14" i="1"/>
  <c r="V15" i="1"/>
  <c r="AI15" i="1"/>
  <c r="AI16" i="1"/>
  <c r="V16" i="1"/>
  <c r="V17" i="1"/>
  <c r="AI17" i="1"/>
  <c r="V19" i="1"/>
  <c r="AI19" i="1"/>
  <c r="AI22" i="1"/>
  <c r="V22" i="1"/>
  <c r="V25" i="1"/>
  <c r="AI25" i="1"/>
  <c r="AI26" i="1"/>
  <c r="V26" i="1"/>
  <c r="V27" i="1"/>
  <c r="AI27" i="1"/>
  <c r="AI30" i="1"/>
  <c r="V30" i="1"/>
  <c r="W32" i="1"/>
  <c r="V32" i="1"/>
  <c r="AI40" i="1"/>
  <c r="V40" i="1"/>
  <c r="V41" i="1"/>
  <c r="AI41" i="1"/>
  <c r="V49" i="1"/>
  <c r="AI49" i="1"/>
  <c r="V51" i="1"/>
  <c r="AI51" i="1"/>
  <c r="AI52" i="1"/>
  <c r="V52" i="1"/>
  <c r="V53" i="1"/>
  <c r="AI53" i="1"/>
  <c r="AI54" i="1"/>
  <c r="V54" i="1"/>
  <c r="W60" i="1"/>
  <c r="V60" i="1"/>
  <c r="W62" i="1"/>
  <c r="V62" i="1"/>
  <c r="W64" i="1"/>
  <c r="V64" i="1"/>
  <c r="V67" i="1"/>
  <c r="AI67" i="1"/>
  <c r="W68" i="1"/>
  <c r="V68" i="1"/>
  <c r="AI76" i="1"/>
  <c r="V76" i="1"/>
  <c r="V83" i="1"/>
  <c r="AI83" i="1"/>
  <c r="AI88" i="1"/>
  <c r="V88" i="1"/>
  <c r="V89" i="1"/>
  <c r="AI89" i="1"/>
  <c r="AI90" i="1"/>
  <c r="V90" i="1"/>
  <c r="AI92" i="1"/>
  <c r="V92" i="1"/>
  <c r="AI96" i="1"/>
  <c r="V96" i="1"/>
  <c r="W102" i="1"/>
  <c r="V102" i="1"/>
  <c r="V115" i="1"/>
  <c r="AI115" i="1"/>
  <c r="V117" i="1"/>
  <c r="AI117" i="1"/>
  <c r="AI118" i="1"/>
  <c r="V118" i="1"/>
  <c r="AI120" i="1"/>
  <c r="V120" i="1"/>
  <c r="V39" i="1"/>
  <c r="V101" i="1"/>
  <c r="V59" i="1"/>
  <c r="R72" i="1"/>
  <c r="R37" i="1"/>
  <c r="S37" i="1" s="1"/>
  <c r="R58" i="1"/>
  <c r="R97" i="1"/>
  <c r="R94" i="1"/>
  <c r="R77" i="1"/>
  <c r="R36" i="1"/>
  <c r="S36" i="1" s="1"/>
  <c r="R105" i="1"/>
  <c r="W67" i="1"/>
  <c r="R91" i="1"/>
  <c r="R103" i="1"/>
  <c r="W107" i="1"/>
  <c r="R12" i="1"/>
  <c r="W100" i="1"/>
  <c r="R100" i="1"/>
  <c r="W106" i="1"/>
  <c r="R106" i="1"/>
  <c r="R28" i="1"/>
  <c r="S28" i="1" s="1"/>
  <c r="R34" i="1"/>
  <c r="R38" i="1"/>
  <c r="R43" i="1"/>
  <c r="R47" i="1"/>
  <c r="R56" i="1"/>
  <c r="R65" i="1"/>
  <c r="R114" i="1"/>
  <c r="S114" i="1" s="1"/>
  <c r="R35" i="1"/>
  <c r="R57" i="1"/>
  <c r="R74" i="1"/>
  <c r="R78" i="1"/>
  <c r="M80" i="1"/>
  <c r="Q80" i="1" s="1"/>
  <c r="V80" i="1" s="1"/>
  <c r="W89" i="1"/>
  <c r="W93" i="1"/>
  <c r="W108" i="1"/>
  <c r="W112" i="1"/>
  <c r="W116" i="1"/>
  <c r="W41" i="1"/>
  <c r="W45" i="1"/>
  <c r="W49" i="1"/>
  <c r="W53" i="1"/>
  <c r="W72" i="1"/>
  <c r="W76" i="1"/>
  <c r="W82" i="1"/>
  <c r="W121" i="1"/>
  <c r="M84" i="1"/>
  <c r="Q84" i="1" s="1"/>
  <c r="M85" i="1"/>
  <c r="Q85" i="1" s="1"/>
  <c r="R85" i="1" s="1"/>
  <c r="E5" i="1"/>
  <c r="L5" i="1"/>
  <c r="W31" i="1"/>
  <c r="W43" i="1"/>
  <c r="W47" i="1"/>
  <c r="W51" i="1"/>
  <c r="W55" i="1"/>
  <c r="W63" i="1"/>
  <c r="W66" i="1"/>
  <c r="W74" i="1"/>
  <c r="W78" i="1"/>
  <c r="W91" i="1"/>
  <c r="W95" i="1"/>
  <c r="W103" i="1"/>
  <c r="W110" i="1"/>
  <c r="W114" i="1"/>
  <c r="W7" i="1"/>
  <c r="W9" i="1"/>
  <c r="W11" i="1"/>
  <c r="W15" i="1"/>
  <c r="W17" i="1"/>
  <c r="W19" i="1"/>
  <c r="W8" i="1"/>
  <c r="W10" i="1"/>
  <c r="W14" i="1"/>
  <c r="W16" i="1"/>
  <c r="W18" i="1"/>
  <c r="W20" i="1"/>
  <c r="W6" i="1"/>
  <c r="W12" i="1"/>
  <c r="W13" i="1"/>
  <c r="W21" i="1"/>
  <c r="W22" i="1"/>
  <c r="W23" i="1"/>
  <c r="W24" i="1"/>
  <c r="W25" i="1"/>
  <c r="W26" i="1"/>
  <c r="W27" i="1"/>
  <c r="W28" i="1"/>
  <c r="W73" i="1"/>
  <c r="W77" i="1"/>
  <c r="W87" i="1"/>
  <c r="W90" i="1"/>
  <c r="W94" i="1"/>
  <c r="W97" i="1"/>
  <c r="W99" i="1"/>
  <c r="W109" i="1"/>
  <c r="W113" i="1"/>
  <c r="W117" i="1"/>
  <c r="W119" i="1"/>
  <c r="W122" i="1"/>
  <c r="W124" i="1"/>
  <c r="F5" i="1"/>
  <c r="W30" i="1"/>
  <c r="W40" i="1"/>
  <c r="W44" i="1"/>
  <c r="W46" i="1"/>
  <c r="W48" i="1"/>
  <c r="W50" i="1"/>
  <c r="W52" i="1"/>
  <c r="W54" i="1"/>
  <c r="W61" i="1"/>
  <c r="W65" i="1"/>
  <c r="W71" i="1"/>
  <c r="W75" i="1"/>
  <c r="W79" i="1"/>
  <c r="W83" i="1"/>
  <c r="W86" i="1"/>
  <c r="W88" i="1"/>
  <c r="W92" i="1"/>
  <c r="W96" i="1"/>
  <c r="W98" i="1"/>
  <c r="W104" i="1"/>
  <c r="W111" i="1"/>
  <c r="W115" i="1"/>
  <c r="W118" i="1"/>
  <c r="W120" i="1"/>
  <c r="W123" i="1"/>
  <c r="W70" i="1" l="1"/>
  <c r="V7" i="1"/>
  <c r="W42" i="1"/>
  <c r="W33" i="1"/>
  <c r="V85" i="1"/>
  <c r="AI85" i="1"/>
  <c r="AI78" i="1"/>
  <c r="V78" i="1"/>
  <c r="V57" i="1"/>
  <c r="AI57" i="1"/>
  <c r="AI114" i="1"/>
  <c r="V114" i="1"/>
  <c r="AI56" i="1"/>
  <c r="V56" i="1"/>
  <c r="V43" i="1"/>
  <c r="AI43" i="1"/>
  <c r="AI34" i="1"/>
  <c r="V34" i="1"/>
  <c r="AI106" i="1"/>
  <c r="V106" i="1"/>
  <c r="AI100" i="1"/>
  <c r="V100" i="1"/>
  <c r="AI12" i="1"/>
  <c r="V12" i="1"/>
  <c r="V103" i="1"/>
  <c r="AI103" i="1"/>
  <c r="AI36" i="1"/>
  <c r="V36" i="1"/>
  <c r="AI94" i="1"/>
  <c r="V94" i="1"/>
  <c r="AI58" i="1"/>
  <c r="V58" i="1"/>
  <c r="AI72" i="1"/>
  <c r="V72" i="1"/>
  <c r="AI74" i="1"/>
  <c r="V74" i="1"/>
  <c r="V35" i="1"/>
  <c r="AI35" i="1"/>
  <c r="V65" i="1"/>
  <c r="AI65" i="1"/>
  <c r="V47" i="1"/>
  <c r="AI47" i="1"/>
  <c r="AI38" i="1"/>
  <c r="V38" i="1"/>
  <c r="AI28" i="1"/>
  <c r="V28" i="1"/>
  <c r="V91" i="1"/>
  <c r="AI91" i="1"/>
  <c r="V105" i="1"/>
  <c r="AI105" i="1"/>
  <c r="V77" i="1"/>
  <c r="AI77" i="1"/>
  <c r="V97" i="1"/>
  <c r="AI97" i="1"/>
  <c r="V37" i="1"/>
  <c r="AI37" i="1"/>
  <c r="W85" i="1"/>
  <c r="W84" i="1"/>
  <c r="R84" i="1"/>
  <c r="Q5" i="1"/>
  <c r="W80" i="1"/>
  <c r="M5" i="1"/>
  <c r="AI84" i="1" l="1"/>
  <c r="AI5" i="1" s="1"/>
  <c r="V84" i="1"/>
  <c r="S5" i="1"/>
  <c r="R5" i="1"/>
</calcChain>
</file>

<file path=xl/sharedStrings.xml><?xml version="1.0" encoding="utf-8"?>
<sst xmlns="http://schemas.openxmlformats.org/spreadsheetml/2006/main" count="437" uniqueCount="177">
  <si>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</si>
  <si>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</si>
  <si>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</si>
  <si>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</si>
  <si>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</si>
  <si>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</si>
  <si>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</si>
  <si>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</si>
  <si>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</si>
  <si>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</si>
  <si>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</si>
  <si>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</si>
  <si>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</si>
  <si>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</si>
  <si>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</si>
  <si>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</si>
  <si>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</si>
  <si>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</si>
  <si>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</si>
  <si>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</si>
  <si>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</si>
  <si>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</si>
  <si>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</si>
  <si>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</si>
  <si>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09,08,</t>
  </si>
  <si>
    <t>11,08,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</si>
  <si>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</si>
  <si>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</si>
  <si>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</si>
  <si>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</si>
  <si>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</si>
  <si>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</si>
  <si>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</si>
  <si>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</si>
  <si>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</si>
  <si>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</si>
  <si>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</si>
  <si>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1146 АРОМАТНАЯ с/к в/у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</si>
  <si>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</si>
  <si>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</si>
  <si>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</si>
  <si>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</si>
  <si>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</si>
  <si>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</si>
  <si>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</si>
  <si>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</si>
  <si>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</si>
  <si>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</si>
  <si>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</si>
  <si>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</si>
  <si>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</si>
  <si>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</si>
  <si>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</si>
  <si>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</si>
  <si>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</si>
  <si>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</si>
  <si>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</si>
  <si>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</si>
  <si>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</si>
  <si>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</si>
  <si>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</si>
  <si>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</si>
  <si>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</si>
  <si>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</si>
  <si>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</si>
  <si>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</si>
  <si>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</si>
  <si>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</si>
  <si>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</si>
  <si>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</si>
  <si>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</si>
  <si>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</si>
  <si>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</si>
  <si>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</si>
  <si>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</si>
  <si>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</si>
  <si>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</si>
  <si>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</si>
  <si>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</si>
  <si>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</si>
  <si>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</si>
  <si>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</si>
  <si>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</si>
  <si>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</si>
  <si>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</si>
  <si>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</si>
  <si>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</si>
  <si>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</si>
  <si>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отгрузил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</si>
  <si>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</si>
  <si>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</si>
  <si>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</si>
  <si>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</si>
  <si>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</si>
  <si>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</si>
  <si>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</si>
  <si>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</si>
  <si>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</si>
  <si>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</si>
  <si>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</si>
  <si>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</si>
  <si>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</si>
  <si>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</si>
  <si>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</si>
  <si>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</si>
  <si>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</si>
  <si>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</si>
  <si>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</si>
  <si>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</si>
  <si>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</si>
  <si>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</si>
  <si>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</si>
  <si>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</si>
  <si>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</si>
  <si>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</si>
  <si>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</si>
  <si>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</si>
  <si>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</si>
  <si>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</si>
  <si>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</si>
  <si>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нужно увеличить продажи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</si>
  <si>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</si>
  <si>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</si>
  <si>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</si>
  <si>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</si>
  <si>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</si>
  <si>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</si>
  <si>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</si>
  <si>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</si>
  <si>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</si>
  <si>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</si>
  <si>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</si>
  <si>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</si>
  <si>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</si>
  <si>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</si>
  <si>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</si>
  <si>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</si>
  <si>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</si>
  <si>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</si>
  <si>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</si>
  <si>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</si>
  <si>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</si>
  <si>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</si>
  <si>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</si>
  <si>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</si>
  <si>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</si>
  <si>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</si>
  <si>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</si>
  <si>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</si>
  <si>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</si>
  <si>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</si>
  <si>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</si>
  <si>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</si>
  <si>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</si>
  <si>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</si>
  <si>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</si>
  <si>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</si>
  <si>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</si>
  <si>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</si>
  <si>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</si>
  <si>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</si>
  <si>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</si>
  <si>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</si>
  <si>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</si>
  <si>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</si>
  <si>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</si>
  <si>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</si>
  <si>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</si>
  <si>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</si>
  <si>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</si>
  <si>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</si>
  <si>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</si>
  <si>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</si>
  <si>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</si>
  <si>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</si>
  <si>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заказ</t>
  </si>
  <si>
    <t>16,08,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</si>
</sst>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0" fontId="0" fillId="0" borderId="1" xfId="0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8" width="7" customWidth="1"/>
    <col min="19" max="19" width="7" style="20" customWidth="1"/>
    <col min="20" max="20" width="7" customWidth="1"/>
    <col min="21" max="21" width="13.140625" customWidth="1"/>
    <col min="22" max="23" width="5" customWidth="1"/>
    <col min="24" max="33" width="6" customWidth="1"/>
    <col min="34" max="34" width="38.7109375" customWidth="1"/>
    <col min="35" max="35" width="7" customWidth="1"/>
    <col min="36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7">
        <v>1.5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175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 t="s">
        <v>176</v>
      </c>
      <c r="T4" s="9"/>
      <c r="U4" s="9"/>
      <c r="V4" s="9"/>
      <c r="W4" s="9"/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 t="s">
        <v>36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SUM(E6:E495)</f>
        <v>40866.488000000012</v>
      </c>
      <c r="F5" s="3">
        <f>SUM(F6:F495)</f>
        <v>14781.535000000003</v>
      </c>
      <c r="G5" s="7"/>
      <c r="H5" s="9"/>
      <c r="I5" s="9"/>
      <c r="J5" s="9"/>
      <c r="K5" s="3">
        <f t="shared" ref="K5:T5" si="0">SUM(K6:K495)</f>
        <v>16928.344000000001</v>
      </c>
      <c r="L5" s="3">
        <f t="shared" si="0"/>
        <v>23938.144</v>
      </c>
      <c r="M5" s="3">
        <f t="shared" si="0"/>
        <v>15930.530999999999</v>
      </c>
      <c r="N5" s="3">
        <f t="shared" si="0"/>
        <v>24935.956999999999</v>
      </c>
      <c r="O5" s="3">
        <f t="shared" si="0"/>
        <v>10067</v>
      </c>
      <c r="P5" s="3">
        <f t="shared" si="0"/>
        <v>6310</v>
      </c>
      <c r="Q5" s="3">
        <f t="shared" si="0"/>
        <v>3186.1061999999997</v>
      </c>
      <c r="R5" s="3">
        <f t="shared" si="0"/>
        <v>16377.992800000004</v>
      </c>
      <c r="S5" s="3">
        <f t="shared" si="0"/>
        <v>20024</v>
      </c>
      <c r="T5" s="3">
        <f t="shared" si="0"/>
        <v>17940</v>
      </c>
      <c r="U5" s="9"/>
      <c r="V5" s="9"/>
      <c r="W5" s="9"/>
      <c r="X5" s="3">
        <f t="shared" ref="X5:AG5" si="1">SUM(X6:X495)</f>
        <v>2895.2797999999984</v>
      </c>
      <c r="Y5" s="3">
        <f t="shared" si="1"/>
        <v>2944.9396000000006</v>
      </c>
      <c r="Z5" s="3">
        <f t="shared" si="1"/>
        <v>3121.9478000000004</v>
      </c>
      <c r="AA5" s="3">
        <f t="shared" si="1"/>
        <v>2736.1494000000002</v>
      </c>
      <c r="AB5" s="3">
        <f t="shared" si="1"/>
        <v>2855.2877999999996</v>
      </c>
      <c r="AC5" s="3">
        <f t="shared" si="1"/>
        <v>2822.7943999999998</v>
      </c>
      <c r="AD5" s="3">
        <f t="shared" si="1"/>
        <v>2580.7853999999998</v>
      </c>
      <c r="AE5" s="3">
        <f t="shared" si="1"/>
        <v>3194.1255999999994</v>
      </c>
      <c r="AF5" s="3">
        <f t="shared" si="1"/>
        <v>2114.3952000000013</v>
      </c>
      <c r="AG5" s="3">
        <f t="shared" si="1"/>
        <v>2453.8417999999992</v>
      </c>
      <c r="AH5" s="9"/>
      <c r="AI5" s="3">
        <f>SUM(AI6:AI495)</f>
        <v>10055.600000000002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1" t="s">
        <v>37</v>
      </c>
      <c r="B6" s="11" t="s">
        <v>38</v>
      </c>
      <c r="C6" s="11"/>
      <c r="D6" s="11">
        <v>30.096</v>
      </c>
      <c r="E6" s="11">
        <v>29.608000000000001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2">E6-K6</f>
        <v>29.608000000000001</v>
      </c>
      <c r="M6" s="11">
        <f t="shared" ref="M6:M37" si="3">E6-N6</f>
        <v>0</v>
      </c>
      <c r="N6" s="11">
        <v>29.608000000000001</v>
      </c>
      <c r="O6" s="11">
        <v>0</v>
      </c>
      <c r="P6" s="11"/>
      <c r="Q6" s="11">
        <f t="shared" ref="Q6:Q37" si="4">M6/5</f>
        <v>0</v>
      </c>
      <c r="R6" s="13"/>
      <c r="S6" s="4">
        <f>ROUND(R6,0)</f>
        <v>0</v>
      </c>
      <c r="T6" s="13"/>
      <c r="U6" s="11"/>
      <c r="V6" s="9" t="e">
        <f>(F6+O6+P6+S6)/Q6</f>
        <v>#DIV/0!</v>
      </c>
      <c r="W6" s="11" t="e">
        <f t="shared" ref="W6:W37" si="5">(F6+O6+P6)/Q6</f>
        <v>#DIV/0!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/>
      <c r="AI6" s="9">
        <f>G6*S6</f>
        <v>0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40</v>
      </c>
      <c r="B7" s="9" t="s">
        <v>41</v>
      </c>
      <c r="C7" s="9">
        <v>540</v>
      </c>
      <c r="D7" s="9">
        <v>784</v>
      </c>
      <c r="E7" s="9">
        <v>845</v>
      </c>
      <c r="F7" s="9">
        <v>453</v>
      </c>
      <c r="G7" s="7">
        <v>0.4</v>
      </c>
      <c r="H7" s="9">
        <v>60</v>
      </c>
      <c r="I7" s="9" t="s">
        <v>42</v>
      </c>
      <c r="J7" s="9"/>
      <c r="K7" s="9">
        <v>400</v>
      </c>
      <c r="L7" s="9">
        <f t="shared" si="2"/>
        <v>445</v>
      </c>
      <c r="M7" s="9">
        <f t="shared" si="3"/>
        <v>365</v>
      </c>
      <c r="N7" s="9">
        <v>480</v>
      </c>
      <c r="O7" s="9">
        <v>52</v>
      </c>
      <c r="P7" s="9">
        <v>48</v>
      </c>
      <c r="Q7" s="9">
        <f t="shared" si="4"/>
        <v>73</v>
      </c>
      <c r="R7" s="4">
        <f>14*Q7-P7-O7-F7</f>
        <v>469</v>
      </c>
      <c r="S7" s="21">
        <f>ROUND(R7+$S$1*Q7,0)</f>
        <v>579</v>
      </c>
      <c r="T7" s="4">
        <v>500</v>
      </c>
      <c r="U7" s="9"/>
      <c r="V7" s="9">
        <f>(F7+O7+P7+S7)/Q7</f>
        <v>15.506849315068493</v>
      </c>
      <c r="W7" s="9">
        <f t="shared" si="5"/>
        <v>7.5753424657534243</v>
      </c>
      <c r="X7" s="9">
        <v>23.4</v>
      </c>
      <c r="Y7" s="9">
        <v>58.4</v>
      </c>
      <c r="Z7" s="9">
        <v>69</v>
      </c>
      <c r="AA7" s="9">
        <v>48.8</v>
      </c>
      <c r="AB7" s="9">
        <v>47.2</v>
      </c>
      <c r="AC7" s="9">
        <v>46.8</v>
      </c>
      <c r="AD7" s="9">
        <v>58.6</v>
      </c>
      <c r="AE7" s="9">
        <v>56.2</v>
      </c>
      <c r="AF7" s="9">
        <v>15.6</v>
      </c>
      <c r="AG7" s="9">
        <v>33.6</v>
      </c>
      <c r="AH7" s="9"/>
      <c r="AI7" s="9">
        <f>G7*S7</f>
        <v>231.60000000000002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43</v>
      </c>
      <c r="B8" s="9" t="s">
        <v>38</v>
      </c>
      <c r="C8" s="9">
        <v>10.052</v>
      </c>
      <c r="D8" s="9">
        <v>51.12</v>
      </c>
      <c r="E8" s="9">
        <v>10.497999999999999</v>
      </c>
      <c r="F8" s="9">
        <v>47.713999999999999</v>
      </c>
      <c r="G8" s="7">
        <v>1</v>
      </c>
      <c r="H8" s="9">
        <v>120</v>
      </c>
      <c r="I8" s="9" t="s">
        <v>42</v>
      </c>
      <c r="J8" s="9"/>
      <c r="K8" s="9">
        <v>12.8</v>
      </c>
      <c r="L8" s="9">
        <f t="shared" si="2"/>
        <v>-2.3020000000000014</v>
      </c>
      <c r="M8" s="9">
        <f t="shared" si="3"/>
        <v>10.497999999999999</v>
      </c>
      <c r="N8" s="9"/>
      <c r="O8" s="9">
        <v>20</v>
      </c>
      <c r="P8" s="9"/>
      <c r="Q8" s="9">
        <f t="shared" si="4"/>
        <v>2.0995999999999997</v>
      </c>
      <c r="R8" s="4"/>
      <c r="S8" s="4">
        <f t="shared" ref="S8:S71" si="6">ROUND(R8,0)</f>
        <v>0</v>
      </c>
      <c r="T8" s="4"/>
      <c r="U8" s="9"/>
      <c r="V8" s="9">
        <f t="shared" ref="V8:V71" si="7">(F8+O8+P8+S8)/Q8</f>
        <v>32.250904934273201</v>
      </c>
      <c r="W8" s="9">
        <f t="shared" si="5"/>
        <v>32.250904934273201</v>
      </c>
      <c r="X8" s="9">
        <v>3.5958000000000001</v>
      </c>
      <c r="Y8" s="9">
        <v>5.5154000000000014</v>
      </c>
      <c r="Z8" s="9">
        <v>3.4681999999999999</v>
      </c>
      <c r="AA8" s="9">
        <v>4.0430000000000001</v>
      </c>
      <c r="AB8" s="9">
        <v>4.4550000000000001</v>
      </c>
      <c r="AC8" s="9">
        <v>4.3512000000000004</v>
      </c>
      <c r="AD8" s="9">
        <v>3.8014000000000001</v>
      </c>
      <c r="AE8" s="9">
        <v>5.4866000000000001</v>
      </c>
      <c r="AF8" s="9">
        <v>2.0973999999999999</v>
      </c>
      <c r="AG8" s="9">
        <v>3.1842000000000001</v>
      </c>
      <c r="AH8" s="9"/>
      <c r="AI8" s="9">
        <f t="shared" ref="AI8:AI71" si="8">G8*S8</f>
        <v>0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44</v>
      </c>
      <c r="B9" s="9" t="s">
        <v>38</v>
      </c>
      <c r="C9" s="9">
        <v>468.983</v>
      </c>
      <c r="D9" s="9">
        <v>1079.4290000000001</v>
      </c>
      <c r="E9" s="9">
        <v>931.23800000000006</v>
      </c>
      <c r="F9" s="9">
        <v>534.64300000000003</v>
      </c>
      <c r="G9" s="7">
        <v>1</v>
      </c>
      <c r="H9" s="9">
        <v>60</v>
      </c>
      <c r="I9" s="9" t="s">
        <v>42</v>
      </c>
      <c r="J9" s="9"/>
      <c r="K9" s="9">
        <v>419</v>
      </c>
      <c r="L9" s="9">
        <f t="shared" si="2"/>
        <v>512.23800000000006</v>
      </c>
      <c r="M9" s="9">
        <f t="shared" si="3"/>
        <v>427.79000000000008</v>
      </c>
      <c r="N9" s="9">
        <v>503.44799999999998</v>
      </c>
      <c r="O9" s="9">
        <v>0</v>
      </c>
      <c r="P9" s="9"/>
      <c r="Q9" s="9">
        <f t="shared" si="4"/>
        <v>85.558000000000021</v>
      </c>
      <c r="R9" s="4">
        <f t="shared" ref="R9" si="9">14*Q9-P9-O9-F9</f>
        <v>663.16900000000032</v>
      </c>
      <c r="S9" s="21">
        <f>ROUND(R9+$S$1*Q9,0)</f>
        <v>792</v>
      </c>
      <c r="T9" s="4">
        <v>700</v>
      </c>
      <c r="U9" s="9"/>
      <c r="V9" s="9">
        <f t="shared" si="7"/>
        <v>15.505773861006565</v>
      </c>
      <c r="W9" s="9">
        <f t="shared" si="5"/>
        <v>6.2488954861029935</v>
      </c>
      <c r="X9" s="9">
        <v>59.716200000000001</v>
      </c>
      <c r="Y9" s="9">
        <v>81.652199999999993</v>
      </c>
      <c r="Z9" s="9">
        <v>81.507800000000003</v>
      </c>
      <c r="AA9" s="9">
        <v>73.342799999999997</v>
      </c>
      <c r="AB9" s="9">
        <v>65.869399999999999</v>
      </c>
      <c r="AC9" s="9">
        <v>60.375799999999998</v>
      </c>
      <c r="AD9" s="9">
        <v>65.179400000000001</v>
      </c>
      <c r="AE9" s="9">
        <v>66.014600000000002</v>
      </c>
      <c r="AF9" s="9">
        <v>57.744</v>
      </c>
      <c r="AG9" s="9">
        <v>67.385000000000005</v>
      </c>
      <c r="AH9" s="9"/>
      <c r="AI9" s="9">
        <f t="shared" si="8"/>
        <v>792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45</v>
      </c>
      <c r="B10" s="9" t="s">
        <v>38</v>
      </c>
      <c r="C10" s="9">
        <v>39.113999999999997</v>
      </c>
      <c r="D10" s="9">
        <v>53.18</v>
      </c>
      <c r="E10" s="9">
        <v>49.997</v>
      </c>
      <c r="F10" s="9">
        <v>40.811999999999998</v>
      </c>
      <c r="G10" s="7">
        <v>1</v>
      </c>
      <c r="H10" s="9">
        <v>120</v>
      </c>
      <c r="I10" s="9" t="s">
        <v>42</v>
      </c>
      <c r="J10" s="9"/>
      <c r="K10" s="9">
        <v>19.2</v>
      </c>
      <c r="L10" s="9">
        <f t="shared" si="2"/>
        <v>30.797000000000001</v>
      </c>
      <c r="M10" s="9">
        <f t="shared" si="3"/>
        <v>18.209</v>
      </c>
      <c r="N10" s="9">
        <v>31.788</v>
      </c>
      <c r="O10" s="9">
        <v>30</v>
      </c>
      <c r="P10" s="9"/>
      <c r="Q10" s="9">
        <f t="shared" si="4"/>
        <v>3.6417999999999999</v>
      </c>
      <c r="R10" s="4"/>
      <c r="S10" s="4">
        <f t="shared" ref="S10" si="10">T10</f>
        <v>30</v>
      </c>
      <c r="T10" s="4">
        <v>30</v>
      </c>
      <c r="U10" s="9"/>
      <c r="V10" s="9">
        <f t="shared" si="7"/>
        <v>27.681915536273273</v>
      </c>
      <c r="W10" s="9">
        <f t="shared" si="5"/>
        <v>19.444230874842109</v>
      </c>
      <c r="X10" s="9">
        <v>4.0096000000000007</v>
      </c>
      <c r="Y10" s="9">
        <v>5.1353999999999997</v>
      </c>
      <c r="Z10" s="9">
        <v>3.9780000000000002</v>
      </c>
      <c r="AA10" s="9">
        <v>4.6314000000000002</v>
      </c>
      <c r="AB10" s="9">
        <v>4.3806000000000003</v>
      </c>
      <c r="AC10" s="9">
        <v>3.1168</v>
      </c>
      <c r="AD10" s="9">
        <v>1.6952</v>
      </c>
      <c r="AE10" s="9">
        <v>5.6596000000000002</v>
      </c>
      <c r="AF10" s="9">
        <v>2.2909999999999999</v>
      </c>
      <c r="AG10" s="9">
        <v>2.3843999999999999</v>
      </c>
      <c r="AH10" s="9"/>
      <c r="AI10" s="9">
        <f t="shared" si="8"/>
        <v>30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11" t="s">
        <v>46</v>
      </c>
      <c r="B11" s="11" t="s">
        <v>38</v>
      </c>
      <c r="C11" s="11"/>
      <c r="D11" s="11">
        <v>48.616999999999997</v>
      </c>
      <c r="E11" s="11">
        <v>48.616999999999997</v>
      </c>
      <c r="F11" s="11"/>
      <c r="G11" s="12">
        <v>0</v>
      </c>
      <c r="H11" s="11" t="e">
        <v>#N/A</v>
      </c>
      <c r="I11" s="11" t="s">
        <v>39</v>
      </c>
      <c r="J11" s="11"/>
      <c r="K11" s="11"/>
      <c r="L11" s="11">
        <f t="shared" si="2"/>
        <v>48.616999999999997</v>
      </c>
      <c r="M11" s="11">
        <f t="shared" si="3"/>
        <v>0</v>
      </c>
      <c r="N11" s="11">
        <v>48.616999999999997</v>
      </c>
      <c r="O11" s="11">
        <v>0</v>
      </c>
      <c r="P11" s="11"/>
      <c r="Q11" s="11">
        <f t="shared" si="4"/>
        <v>0</v>
      </c>
      <c r="R11" s="13"/>
      <c r="S11" s="4">
        <f t="shared" si="6"/>
        <v>0</v>
      </c>
      <c r="T11" s="13"/>
      <c r="U11" s="11"/>
      <c r="V11" s="9" t="e">
        <f t="shared" si="7"/>
        <v>#DIV/0!</v>
      </c>
      <c r="W11" s="11" t="e">
        <f t="shared" si="5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/>
      <c r="AI11" s="9">
        <f t="shared" si="8"/>
        <v>0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47</v>
      </c>
      <c r="B12" s="9" t="s">
        <v>38</v>
      </c>
      <c r="C12" s="9">
        <v>166.15899999999999</v>
      </c>
      <c r="D12" s="9"/>
      <c r="E12" s="9">
        <v>46.96</v>
      </c>
      <c r="F12" s="9">
        <v>111.215</v>
      </c>
      <c r="G12" s="7">
        <v>1</v>
      </c>
      <c r="H12" s="9">
        <v>60</v>
      </c>
      <c r="I12" s="9" t="s">
        <v>42</v>
      </c>
      <c r="J12" s="9"/>
      <c r="K12" s="9">
        <v>46.4</v>
      </c>
      <c r="L12" s="9">
        <f t="shared" si="2"/>
        <v>0.56000000000000227</v>
      </c>
      <c r="M12" s="9">
        <f t="shared" si="3"/>
        <v>46.96</v>
      </c>
      <c r="N12" s="9"/>
      <c r="O12" s="9">
        <v>15</v>
      </c>
      <c r="P12" s="9"/>
      <c r="Q12" s="9">
        <f t="shared" si="4"/>
        <v>9.3919999999999995</v>
      </c>
      <c r="R12" s="4">
        <f>14*Q12-P12-O12-F12</f>
        <v>5.2729999999999961</v>
      </c>
      <c r="S12" s="4">
        <v>30</v>
      </c>
      <c r="T12" s="4">
        <v>50</v>
      </c>
      <c r="U12" s="9"/>
      <c r="V12" s="9">
        <f t="shared" si="7"/>
        <v>16.632772572402047</v>
      </c>
      <c r="W12" s="9">
        <f t="shared" si="5"/>
        <v>13.438564735945487</v>
      </c>
      <c r="X12" s="9">
        <v>12.395</v>
      </c>
      <c r="Y12" s="9">
        <v>5.6517999999999997</v>
      </c>
      <c r="Z12" s="9">
        <v>14.5816</v>
      </c>
      <c r="AA12" s="9">
        <v>12.628399999999999</v>
      </c>
      <c r="AB12" s="9">
        <v>6.1947999999999999</v>
      </c>
      <c r="AC12" s="9">
        <v>12.1318</v>
      </c>
      <c r="AD12" s="9">
        <v>16.717400000000001</v>
      </c>
      <c r="AE12" s="9">
        <v>10.634600000000001</v>
      </c>
      <c r="AF12" s="9">
        <v>11.0174</v>
      </c>
      <c r="AG12" s="9">
        <v>10.723800000000001</v>
      </c>
      <c r="AH12" s="9"/>
      <c r="AI12" s="9">
        <f t="shared" si="8"/>
        <v>30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11" t="s">
        <v>48</v>
      </c>
      <c r="B13" s="11" t="s">
        <v>38</v>
      </c>
      <c r="C13" s="11"/>
      <c r="D13" s="11">
        <v>22.9</v>
      </c>
      <c r="E13" s="11">
        <v>22.9</v>
      </c>
      <c r="F13" s="11"/>
      <c r="G13" s="12">
        <v>0</v>
      </c>
      <c r="H13" s="11" t="e">
        <v>#N/A</v>
      </c>
      <c r="I13" s="11" t="s">
        <v>39</v>
      </c>
      <c r="J13" s="11"/>
      <c r="K13" s="11"/>
      <c r="L13" s="11">
        <f t="shared" si="2"/>
        <v>22.9</v>
      </c>
      <c r="M13" s="11">
        <f t="shared" si="3"/>
        <v>0</v>
      </c>
      <c r="N13" s="11">
        <v>22.9</v>
      </c>
      <c r="O13" s="11"/>
      <c r="P13" s="11"/>
      <c r="Q13" s="11">
        <f t="shared" si="4"/>
        <v>0</v>
      </c>
      <c r="R13" s="13"/>
      <c r="S13" s="4">
        <f t="shared" si="6"/>
        <v>0</v>
      </c>
      <c r="T13" s="13"/>
      <c r="U13" s="11"/>
      <c r="V13" s="9" t="e">
        <f t="shared" si="7"/>
        <v>#DIV/0!</v>
      </c>
      <c r="W13" s="11" t="e">
        <f t="shared" si="5"/>
        <v>#DIV/0!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/>
      <c r="AI13" s="9">
        <f t="shared" si="8"/>
        <v>0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9" t="s">
        <v>49</v>
      </c>
      <c r="B14" s="9" t="s">
        <v>38</v>
      </c>
      <c r="C14" s="9">
        <v>445.738</v>
      </c>
      <c r="D14" s="9">
        <v>913.69799999999998</v>
      </c>
      <c r="E14" s="9">
        <v>855.22</v>
      </c>
      <c r="F14" s="9">
        <v>483.45699999999999</v>
      </c>
      <c r="G14" s="7">
        <v>1</v>
      </c>
      <c r="H14" s="9">
        <v>60</v>
      </c>
      <c r="I14" s="9" t="s">
        <v>42</v>
      </c>
      <c r="J14" s="9"/>
      <c r="K14" s="9">
        <v>294.89999999999998</v>
      </c>
      <c r="L14" s="9">
        <f t="shared" si="2"/>
        <v>560.32000000000005</v>
      </c>
      <c r="M14" s="9">
        <f t="shared" si="3"/>
        <v>304.19900000000007</v>
      </c>
      <c r="N14" s="9">
        <v>551.02099999999996</v>
      </c>
      <c r="O14" s="9">
        <v>60</v>
      </c>
      <c r="P14" s="9">
        <v>90</v>
      </c>
      <c r="Q14" s="9">
        <f t="shared" si="4"/>
        <v>60.839800000000011</v>
      </c>
      <c r="R14" s="4">
        <f t="shared" ref="R14:R19" si="11">14*Q14-P14-O14-F14</f>
        <v>218.30020000000013</v>
      </c>
      <c r="S14" s="21">
        <f t="shared" ref="S14:S15" si="12">ROUND(R14+$S$1*Q14,0)</f>
        <v>310</v>
      </c>
      <c r="T14" s="4">
        <v>250</v>
      </c>
      <c r="U14" s="9"/>
      <c r="V14" s="9">
        <f t="shared" si="7"/>
        <v>15.507233751590238</v>
      </c>
      <c r="W14" s="9">
        <f t="shared" si="5"/>
        <v>10.411884983185347</v>
      </c>
      <c r="X14" s="9">
        <v>61.428800000000003</v>
      </c>
      <c r="Y14" s="9">
        <v>65.53</v>
      </c>
      <c r="Z14" s="9">
        <v>63.717400000000012</v>
      </c>
      <c r="AA14" s="9">
        <v>67.113200000000006</v>
      </c>
      <c r="AB14" s="9">
        <v>70.694400000000002</v>
      </c>
      <c r="AC14" s="9">
        <v>57.1098</v>
      </c>
      <c r="AD14" s="9">
        <v>51.847000000000001</v>
      </c>
      <c r="AE14" s="9">
        <v>61.661999999999999</v>
      </c>
      <c r="AF14" s="9">
        <v>50.743200000000002</v>
      </c>
      <c r="AG14" s="9">
        <v>24.5154</v>
      </c>
      <c r="AH14" s="9"/>
      <c r="AI14" s="9">
        <f t="shared" si="8"/>
        <v>310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50</v>
      </c>
      <c r="B15" s="9" t="s">
        <v>41</v>
      </c>
      <c r="C15" s="9">
        <v>164</v>
      </c>
      <c r="D15" s="9">
        <v>148</v>
      </c>
      <c r="E15" s="9">
        <v>203</v>
      </c>
      <c r="F15" s="9">
        <v>94</v>
      </c>
      <c r="G15" s="7">
        <v>0.25</v>
      </c>
      <c r="H15" s="9">
        <v>120</v>
      </c>
      <c r="I15" s="9" t="s">
        <v>42</v>
      </c>
      <c r="J15" s="9"/>
      <c r="K15" s="9">
        <v>206</v>
      </c>
      <c r="L15" s="9">
        <f t="shared" si="2"/>
        <v>-3</v>
      </c>
      <c r="M15" s="9">
        <f t="shared" si="3"/>
        <v>204</v>
      </c>
      <c r="N15" s="9">
        <v>-1</v>
      </c>
      <c r="O15" s="9">
        <v>200</v>
      </c>
      <c r="P15" s="9">
        <v>150</v>
      </c>
      <c r="Q15" s="9">
        <f t="shared" si="4"/>
        <v>40.799999999999997</v>
      </c>
      <c r="R15" s="4">
        <f t="shared" si="11"/>
        <v>127.19999999999993</v>
      </c>
      <c r="S15" s="21">
        <f t="shared" si="12"/>
        <v>188</v>
      </c>
      <c r="T15" s="4">
        <v>150</v>
      </c>
      <c r="U15" s="9"/>
      <c r="V15" s="9">
        <f t="shared" si="7"/>
        <v>15.490196078431374</v>
      </c>
      <c r="W15" s="9">
        <f t="shared" si="5"/>
        <v>10.882352941176471</v>
      </c>
      <c r="X15" s="9">
        <v>42.4</v>
      </c>
      <c r="Y15" s="9">
        <v>37.4</v>
      </c>
      <c r="Z15" s="9">
        <v>33.799999999999997</v>
      </c>
      <c r="AA15" s="9">
        <v>32.799999999999997</v>
      </c>
      <c r="AB15" s="9">
        <v>28.6</v>
      </c>
      <c r="AC15" s="9">
        <v>32.799999999999997</v>
      </c>
      <c r="AD15" s="9">
        <v>30</v>
      </c>
      <c r="AE15" s="9">
        <v>20.399999999999999</v>
      </c>
      <c r="AF15" s="9">
        <v>35.200000000000003</v>
      </c>
      <c r="AG15" s="9">
        <v>31.4</v>
      </c>
      <c r="AH15" s="9"/>
      <c r="AI15" s="9">
        <f t="shared" si="8"/>
        <v>47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51</v>
      </c>
      <c r="B16" s="9" t="s">
        <v>38</v>
      </c>
      <c r="C16" s="9">
        <v>79.59</v>
      </c>
      <c r="D16" s="9">
        <v>119.254</v>
      </c>
      <c r="E16" s="9">
        <v>147.90100000000001</v>
      </c>
      <c r="F16" s="9">
        <v>39.9</v>
      </c>
      <c r="G16" s="7">
        <v>1</v>
      </c>
      <c r="H16" s="9">
        <v>60</v>
      </c>
      <c r="I16" s="9" t="s">
        <v>42</v>
      </c>
      <c r="J16" s="9"/>
      <c r="K16" s="9">
        <v>73.7</v>
      </c>
      <c r="L16" s="9">
        <f t="shared" si="2"/>
        <v>74.201000000000008</v>
      </c>
      <c r="M16" s="9">
        <f t="shared" si="3"/>
        <v>78.084000000000017</v>
      </c>
      <c r="N16" s="9">
        <v>69.816999999999993</v>
      </c>
      <c r="O16" s="9">
        <v>80</v>
      </c>
      <c r="P16" s="9">
        <v>50</v>
      </c>
      <c r="Q16" s="9">
        <f t="shared" si="4"/>
        <v>15.616800000000003</v>
      </c>
      <c r="R16" s="4">
        <f t="shared" si="11"/>
        <v>48.735200000000056</v>
      </c>
      <c r="S16" s="4">
        <f t="shared" ref="S16" si="13">T16</f>
        <v>50</v>
      </c>
      <c r="T16" s="4">
        <v>50</v>
      </c>
      <c r="U16" s="9"/>
      <c r="V16" s="9">
        <f t="shared" si="7"/>
        <v>14.080989703396339</v>
      </c>
      <c r="W16" s="9">
        <f t="shared" si="5"/>
        <v>10.879309461605448</v>
      </c>
      <c r="X16" s="9">
        <v>15.996</v>
      </c>
      <c r="Y16" s="9">
        <v>16.282599999999999</v>
      </c>
      <c r="Z16" s="9">
        <v>14.298999999999999</v>
      </c>
      <c r="AA16" s="9">
        <v>17.584399999999999</v>
      </c>
      <c r="AB16" s="9">
        <v>15.0162</v>
      </c>
      <c r="AC16" s="9">
        <v>17.391200000000001</v>
      </c>
      <c r="AD16" s="9">
        <v>14.589</v>
      </c>
      <c r="AE16" s="9">
        <v>12.537000000000001</v>
      </c>
      <c r="AF16" s="9">
        <v>11.4566</v>
      </c>
      <c r="AG16" s="9">
        <v>3.0215999999999998</v>
      </c>
      <c r="AH16" s="9"/>
      <c r="AI16" s="9">
        <f t="shared" si="8"/>
        <v>50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52</v>
      </c>
      <c r="B17" s="9" t="s">
        <v>41</v>
      </c>
      <c r="C17" s="9">
        <v>291</v>
      </c>
      <c r="D17" s="9">
        <v>628</v>
      </c>
      <c r="E17" s="9">
        <v>766</v>
      </c>
      <c r="F17" s="9">
        <v>144</v>
      </c>
      <c r="G17" s="7">
        <v>0.25</v>
      </c>
      <c r="H17" s="9">
        <v>120</v>
      </c>
      <c r="I17" s="9" t="s">
        <v>42</v>
      </c>
      <c r="J17" s="9"/>
      <c r="K17" s="9">
        <v>285</v>
      </c>
      <c r="L17" s="9">
        <f t="shared" si="2"/>
        <v>481</v>
      </c>
      <c r="M17" s="9">
        <f t="shared" si="3"/>
        <v>287</v>
      </c>
      <c r="N17" s="9">
        <v>479</v>
      </c>
      <c r="O17" s="9">
        <v>250</v>
      </c>
      <c r="P17" s="9">
        <v>200</v>
      </c>
      <c r="Q17" s="9">
        <f t="shared" si="4"/>
        <v>57.4</v>
      </c>
      <c r="R17" s="4">
        <f t="shared" si="11"/>
        <v>209.60000000000002</v>
      </c>
      <c r="S17" s="21">
        <f>ROUND(R17+$S$1*Q17,0)</f>
        <v>296</v>
      </c>
      <c r="T17" s="4">
        <v>200</v>
      </c>
      <c r="U17" s="9"/>
      <c r="V17" s="9">
        <f t="shared" si="7"/>
        <v>15.505226480836237</v>
      </c>
      <c r="W17" s="9">
        <f t="shared" si="5"/>
        <v>10.348432055749129</v>
      </c>
      <c r="X17" s="9">
        <v>58.4</v>
      </c>
      <c r="Y17" s="9">
        <v>50.8</v>
      </c>
      <c r="Z17" s="9">
        <v>53.6</v>
      </c>
      <c r="AA17" s="9">
        <v>43.4</v>
      </c>
      <c r="AB17" s="9">
        <v>44.2</v>
      </c>
      <c r="AC17" s="9">
        <v>49</v>
      </c>
      <c r="AD17" s="9">
        <v>50.4</v>
      </c>
      <c r="AE17" s="9">
        <v>53.8</v>
      </c>
      <c r="AF17" s="9">
        <v>50.4</v>
      </c>
      <c r="AG17" s="9">
        <v>48.6</v>
      </c>
      <c r="AH17" s="9"/>
      <c r="AI17" s="9">
        <f t="shared" si="8"/>
        <v>74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53</v>
      </c>
      <c r="B18" s="9" t="s">
        <v>41</v>
      </c>
      <c r="C18" s="9">
        <v>46</v>
      </c>
      <c r="D18" s="9">
        <v>300</v>
      </c>
      <c r="E18" s="9">
        <v>52</v>
      </c>
      <c r="F18" s="9">
        <v>270</v>
      </c>
      <c r="G18" s="7">
        <v>0.4</v>
      </c>
      <c r="H18" s="9">
        <v>60</v>
      </c>
      <c r="I18" s="9" t="s">
        <v>42</v>
      </c>
      <c r="J18" s="9"/>
      <c r="K18" s="9">
        <v>76</v>
      </c>
      <c r="L18" s="9">
        <f t="shared" si="2"/>
        <v>-24</v>
      </c>
      <c r="M18" s="9">
        <f t="shared" si="3"/>
        <v>52</v>
      </c>
      <c r="N18" s="9"/>
      <c r="O18" s="9">
        <v>70</v>
      </c>
      <c r="P18" s="9">
        <v>90</v>
      </c>
      <c r="Q18" s="9">
        <f t="shared" si="4"/>
        <v>10.4</v>
      </c>
      <c r="R18" s="4"/>
      <c r="S18" s="4">
        <f t="shared" si="6"/>
        <v>0</v>
      </c>
      <c r="T18" s="4"/>
      <c r="U18" s="9"/>
      <c r="V18" s="9">
        <f t="shared" si="7"/>
        <v>41.346153846153847</v>
      </c>
      <c r="W18" s="9">
        <f t="shared" si="5"/>
        <v>41.346153846153847</v>
      </c>
      <c r="X18" s="9">
        <v>30.2</v>
      </c>
      <c r="Y18" s="9">
        <v>33</v>
      </c>
      <c r="Z18" s="9">
        <v>16.2</v>
      </c>
      <c r="AA18" s="9">
        <v>29.4</v>
      </c>
      <c r="AB18" s="9">
        <v>21.8</v>
      </c>
      <c r="AC18" s="9">
        <v>18.8</v>
      </c>
      <c r="AD18" s="9">
        <v>25.4</v>
      </c>
      <c r="AE18" s="9">
        <v>19.8</v>
      </c>
      <c r="AF18" s="9">
        <v>17.399999999999999</v>
      </c>
      <c r="AG18" s="9">
        <v>19.2</v>
      </c>
      <c r="AH18" s="9"/>
      <c r="AI18" s="9">
        <f t="shared" si="8"/>
        <v>0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54</v>
      </c>
      <c r="B19" s="9" t="s">
        <v>38</v>
      </c>
      <c r="C19" s="9">
        <v>455.00299999999999</v>
      </c>
      <c r="D19" s="9">
        <v>935.12699999999995</v>
      </c>
      <c r="E19" s="9">
        <v>1043.932</v>
      </c>
      <c r="F19" s="9">
        <v>326.863</v>
      </c>
      <c r="G19" s="7">
        <v>1</v>
      </c>
      <c r="H19" s="9">
        <v>45</v>
      </c>
      <c r="I19" s="9" t="s">
        <v>42</v>
      </c>
      <c r="J19" s="9"/>
      <c r="K19" s="9">
        <v>343.3</v>
      </c>
      <c r="L19" s="9">
        <f t="shared" si="2"/>
        <v>700.63200000000006</v>
      </c>
      <c r="M19" s="9">
        <f t="shared" si="3"/>
        <v>371.23</v>
      </c>
      <c r="N19" s="9">
        <v>672.702</v>
      </c>
      <c r="O19" s="9">
        <v>200</v>
      </c>
      <c r="P19" s="9">
        <v>150</v>
      </c>
      <c r="Q19" s="9">
        <f t="shared" si="4"/>
        <v>74.246000000000009</v>
      </c>
      <c r="R19" s="4">
        <f t="shared" si="11"/>
        <v>362.58100000000019</v>
      </c>
      <c r="S19" s="4">
        <f>T19</f>
        <v>400</v>
      </c>
      <c r="T19" s="4">
        <v>400</v>
      </c>
      <c r="U19" s="9"/>
      <c r="V19" s="9">
        <f t="shared" si="7"/>
        <v>14.503986746760766</v>
      </c>
      <c r="W19" s="9">
        <f t="shared" si="5"/>
        <v>9.1164911241009605</v>
      </c>
      <c r="X19" s="9">
        <v>66.57820000000001</v>
      </c>
      <c r="Y19" s="9">
        <v>70.940799999999996</v>
      </c>
      <c r="Z19" s="9">
        <v>71.435200000000009</v>
      </c>
      <c r="AA19" s="9">
        <v>48.566800000000001</v>
      </c>
      <c r="AB19" s="9">
        <v>81.202600000000004</v>
      </c>
      <c r="AC19" s="9">
        <v>73.794799999999995</v>
      </c>
      <c r="AD19" s="9">
        <v>60.906399999999998</v>
      </c>
      <c r="AE19" s="9">
        <v>66.009799999999998</v>
      </c>
      <c r="AF19" s="9">
        <v>62.093800000000002</v>
      </c>
      <c r="AG19" s="9">
        <v>56.831000000000003</v>
      </c>
      <c r="AH19" s="9"/>
      <c r="AI19" s="9">
        <f t="shared" si="8"/>
        <v>400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11" t="s">
        <v>55</v>
      </c>
      <c r="B20" s="11" t="s">
        <v>41</v>
      </c>
      <c r="C20" s="11"/>
      <c r="D20" s="11">
        <v>240</v>
      </c>
      <c r="E20" s="11">
        <v>240</v>
      </c>
      <c r="F20" s="11"/>
      <c r="G20" s="12">
        <v>0</v>
      </c>
      <c r="H20" s="11" t="e">
        <v>#N/A</v>
      </c>
      <c r="I20" s="11" t="s">
        <v>39</v>
      </c>
      <c r="J20" s="11"/>
      <c r="K20" s="11"/>
      <c r="L20" s="11">
        <f t="shared" si="2"/>
        <v>240</v>
      </c>
      <c r="M20" s="11">
        <f t="shared" si="3"/>
        <v>0</v>
      </c>
      <c r="N20" s="11">
        <v>240</v>
      </c>
      <c r="O20" s="11">
        <v>0</v>
      </c>
      <c r="P20" s="11"/>
      <c r="Q20" s="11">
        <f t="shared" si="4"/>
        <v>0</v>
      </c>
      <c r="R20" s="13"/>
      <c r="S20" s="4">
        <f t="shared" si="6"/>
        <v>0</v>
      </c>
      <c r="T20" s="13"/>
      <c r="U20" s="11"/>
      <c r="V20" s="9" t="e">
        <f t="shared" si="7"/>
        <v>#DIV/0!</v>
      </c>
      <c r="W20" s="11" t="e">
        <f t="shared" si="5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/>
      <c r="AI20" s="9">
        <f t="shared" si="8"/>
        <v>0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56</v>
      </c>
      <c r="B21" s="9" t="s">
        <v>41</v>
      </c>
      <c r="C21" s="9">
        <v>127</v>
      </c>
      <c r="D21" s="9">
        <v>802</v>
      </c>
      <c r="E21" s="9">
        <v>620</v>
      </c>
      <c r="F21" s="9">
        <v>303</v>
      </c>
      <c r="G21" s="7">
        <v>0.12</v>
      </c>
      <c r="H21" s="9">
        <v>60</v>
      </c>
      <c r="I21" s="9" t="s">
        <v>42</v>
      </c>
      <c r="J21" s="9"/>
      <c r="K21" s="9">
        <v>267</v>
      </c>
      <c r="L21" s="9">
        <f t="shared" si="2"/>
        <v>353</v>
      </c>
      <c r="M21" s="9">
        <f t="shared" si="3"/>
        <v>220</v>
      </c>
      <c r="N21" s="9">
        <v>400</v>
      </c>
      <c r="O21" s="9">
        <v>230</v>
      </c>
      <c r="P21" s="9">
        <v>170</v>
      </c>
      <c r="Q21" s="9">
        <f t="shared" si="4"/>
        <v>44</v>
      </c>
      <c r="R21" s="4"/>
      <c r="S21" s="4">
        <v>100</v>
      </c>
      <c r="T21" s="4">
        <v>150</v>
      </c>
      <c r="U21" s="9"/>
      <c r="V21" s="9">
        <f t="shared" si="7"/>
        <v>18.25</v>
      </c>
      <c r="W21" s="9">
        <f t="shared" si="5"/>
        <v>15.977272727272727</v>
      </c>
      <c r="X21" s="9">
        <v>59</v>
      </c>
      <c r="Y21" s="9">
        <v>58.4</v>
      </c>
      <c r="Z21" s="9">
        <v>48.6</v>
      </c>
      <c r="AA21" s="9">
        <v>55.4</v>
      </c>
      <c r="AB21" s="9">
        <v>49.4</v>
      </c>
      <c r="AC21" s="9">
        <v>53.2</v>
      </c>
      <c r="AD21" s="9">
        <v>44</v>
      </c>
      <c r="AE21" s="9">
        <v>64.599999999999994</v>
      </c>
      <c r="AF21" s="9">
        <v>24.6</v>
      </c>
      <c r="AG21" s="9">
        <v>59</v>
      </c>
      <c r="AH21" s="9"/>
      <c r="AI21" s="9">
        <f t="shared" si="8"/>
        <v>12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57</v>
      </c>
      <c r="B22" s="9" t="s">
        <v>41</v>
      </c>
      <c r="C22" s="9">
        <v>256</v>
      </c>
      <c r="D22" s="9">
        <v>105</v>
      </c>
      <c r="E22" s="9">
        <v>327</v>
      </c>
      <c r="F22" s="9">
        <v>17</v>
      </c>
      <c r="G22" s="7">
        <v>0.25</v>
      </c>
      <c r="H22" s="9">
        <v>120</v>
      </c>
      <c r="I22" s="9" t="s">
        <v>42</v>
      </c>
      <c r="J22" s="9"/>
      <c r="K22" s="9">
        <v>333</v>
      </c>
      <c r="L22" s="9">
        <f t="shared" si="2"/>
        <v>-6</v>
      </c>
      <c r="M22" s="9">
        <f t="shared" si="3"/>
        <v>327</v>
      </c>
      <c r="N22" s="9"/>
      <c r="O22" s="9">
        <v>400</v>
      </c>
      <c r="P22" s="9">
        <v>150</v>
      </c>
      <c r="Q22" s="9">
        <f t="shared" si="4"/>
        <v>65.400000000000006</v>
      </c>
      <c r="R22" s="4">
        <f t="shared" ref="R22:R28" si="14">14*Q22-P22-O22-F22</f>
        <v>348.60000000000014</v>
      </c>
      <c r="S22" s="21">
        <f>ROUND(R22+$S$1*Q22,0)</f>
        <v>447</v>
      </c>
      <c r="T22" s="4">
        <v>400</v>
      </c>
      <c r="U22" s="9"/>
      <c r="V22" s="9">
        <f t="shared" si="7"/>
        <v>15.504587155963302</v>
      </c>
      <c r="W22" s="9">
        <f t="shared" si="5"/>
        <v>8.6697247706422012</v>
      </c>
      <c r="X22" s="9">
        <v>63.8</v>
      </c>
      <c r="Y22" s="9">
        <v>53.2</v>
      </c>
      <c r="Z22" s="9">
        <v>55.6</v>
      </c>
      <c r="AA22" s="9">
        <v>51.8</v>
      </c>
      <c r="AB22" s="9">
        <v>34.200000000000003</v>
      </c>
      <c r="AC22" s="9">
        <v>48</v>
      </c>
      <c r="AD22" s="9">
        <v>27.8</v>
      </c>
      <c r="AE22" s="9">
        <v>68.2</v>
      </c>
      <c r="AF22" s="9">
        <v>46.8</v>
      </c>
      <c r="AG22" s="9">
        <v>35.799999999999997</v>
      </c>
      <c r="AH22" s="9"/>
      <c r="AI22" s="9">
        <f t="shared" si="8"/>
        <v>111.75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58</v>
      </c>
      <c r="B23" s="9" t="s">
        <v>41</v>
      </c>
      <c r="C23" s="9"/>
      <c r="D23" s="9"/>
      <c r="E23" s="9"/>
      <c r="F23" s="9"/>
      <c r="G23" s="7">
        <v>0.25</v>
      </c>
      <c r="H23" s="9">
        <v>120</v>
      </c>
      <c r="I23" s="9" t="s">
        <v>42</v>
      </c>
      <c r="J23" s="9"/>
      <c r="K23" s="9"/>
      <c r="L23" s="9">
        <f t="shared" si="2"/>
        <v>0</v>
      </c>
      <c r="M23" s="9">
        <f t="shared" si="3"/>
        <v>0</v>
      </c>
      <c r="N23" s="9"/>
      <c r="O23" s="9">
        <v>52</v>
      </c>
      <c r="P23" s="9">
        <v>48</v>
      </c>
      <c r="Q23" s="9">
        <f t="shared" si="4"/>
        <v>0</v>
      </c>
      <c r="R23" s="4"/>
      <c r="S23" s="4">
        <v>50</v>
      </c>
      <c r="T23" s="4">
        <v>100</v>
      </c>
      <c r="U23" s="9"/>
      <c r="V23" s="9" t="e">
        <f t="shared" si="7"/>
        <v>#DIV/0!</v>
      </c>
      <c r="W23" s="9" t="e">
        <f t="shared" si="5"/>
        <v>#DIV/0!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17" t="s">
        <v>59</v>
      </c>
      <c r="AI23" s="9">
        <f t="shared" si="8"/>
        <v>12.5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60</v>
      </c>
      <c r="B24" s="9" t="s">
        <v>38</v>
      </c>
      <c r="C24" s="9">
        <v>8.3130000000000006</v>
      </c>
      <c r="D24" s="9">
        <v>25.521999999999998</v>
      </c>
      <c r="E24" s="9">
        <v>11.83</v>
      </c>
      <c r="F24" s="9">
        <v>20.445</v>
      </c>
      <c r="G24" s="7">
        <v>1</v>
      </c>
      <c r="H24" s="9">
        <v>120</v>
      </c>
      <c r="I24" s="9" t="s">
        <v>42</v>
      </c>
      <c r="J24" s="9"/>
      <c r="K24" s="9">
        <v>14.2</v>
      </c>
      <c r="L24" s="9">
        <f t="shared" si="2"/>
        <v>-2.3699999999999992</v>
      </c>
      <c r="M24" s="9">
        <f t="shared" si="3"/>
        <v>11.83</v>
      </c>
      <c r="N24" s="9"/>
      <c r="O24" s="9">
        <v>30</v>
      </c>
      <c r="P24" s="9"/>
      <c r="Q24" s="9">
        <f t="shared" si="4"/>
        <v>2.3660000000000001</v>
      </c>
      <c r="R24" s="4"/>
      <c r="S24" s="4">
        <f t="shared" si="6"/>
        <v>0</v>
      </c>
      <c r="T24" s="4"/>
      <c r="U24" s="9"/>
      <c r="V24" s="9">
        <f t="shared" si="7"/>
        <v>21.320794590025358</v>
      </c>
      <c r="W24" s="9">
        <f t="shared" si="5"/>
        <v>21.320794590025358</v>
      </c>
      <c r="X24" s="9">
        <v>3.8952</v>
      </c>
      <c r="Y24" s="9">
        <v>4.6348000000000003</v>
      </c>
      <c r="Z24" s="9">
        <v>2.4569999999999999</v>
      </c>
      <c r="AA24" s="9">
        <v>3.3834</v>
      </c>
      <c r="AB24" s="9">
        <v>2.8570000000000002</v>
      </c>
      <c r="AC24" s="9">
        <v>1.6684000000000001</v>
      </c>
      <c r="AD24" s="9">
        <v>4.1772</v>
      </c>
      <c r="AE24" s="9">
        <v>4.7030000000000003</v>
      </c>
      <c r="AF24" s="9">
        <v>1.6554</v>
      </c>
      <c r="AG24" s="9">
        <v>1.3293999999999999</v>
      </c>
      <c r="AH24" s="9"/>
      <c r="AI24" s="9">
        <f t="shared" si="8"/>
        <v>0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61</v>
      </c>
      <c r="B25" s="9" t="s">
        <v>41</v>
      </c>
      <c r="C25" s="9">
        <v>385</v>
      </c>
      <c r="D25" s="9">
        <v>1</v>
      </c>
      <c r="E25" s="9">
        <v>217</v>
      </c>
      <c r="F25" s="9">
        <v>159</v>
      </c>
      <c r="G25" s="7">
        <v>0.4</v>
      </c>
      <c r="H25" s="9">
        <v>45</v>
      </c>
      <c r="I25" s="9" t="s">
        <v>42</v>
      </c>
      <c r="J25" s="9"/>
      <c r="K25" s="9">
        <v>229.5</v>
      </c>
      <c r="L25" s="9">
        <f t="shared" si="2"/>
        <v>-12.5</v>
      </c>
      <c r="M25" s="9">
        <f t="shared" si="3"/>
        <v>217</v>
      </c>
      <c r="N25" s="9"/>
      <c r="O25" s="9">
        <v>80</v>
      </c>
      <c r="P25" s="9">
        <v>70</v>
      </c>
      <c r="Q25" s="9">
        <f t="shared" si="4"/>
        <v>43.4</v>
      </c>
      <c r="R25" s="4">
        <f t="shared" si="14"/>
        <v>298.60000000000002</v>
      </c>
      <c r="S25" s="4">
        <f t="shared" ref="S25" si="15">T25</f>
        <v>300</v>
      </c>
      <c r="T25" s="4">
        <v>300</v>
      </c>
      <c r="U25" s="9"/>
      <c r="V25" s="9">
        <f t="shared" si="7"/>
        <v>14.03225806451613</v>
      </c>
      <c r="W25" s="9">
        <f t="shared" si="5"/>
        <v>7.1198156682027651</v>
      </c>
      <c r="X25" s="9">
        <v>35</v>
      </c>
      <c r="Y25" s="9">
        <v>11.6</v>
      </c>
      <c r="Z25" s="9">
        <v>56.6</v>
      </c>
      <c r="AA25" s="9">
        <v>32.6</v>
      </c>
      <c r="AB25" s="9">
        <v>30.4</v>
      </c>
      <c r="AC25" s="9">
        <v>38.799999999999997</v>
      </c>
      <c r="AD25" s="9">
        <v>43</v>
      </c>
      <c r="AE25" s="9">
        <v>56</v>
      </c>
      <c r="AF25" s="9">
        <v>1.4</v>
      </c>
      <c r="AG25" s="9">
        <v>10.199999999999999</v>
      </c>
      <c r="AH25" s="9"/>
      <c r="AI25" s="9">
        <f t="shared" si="8"/>
        <v>120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62</v>
      </c>
      <c r="B26" s="9" t="s">
        <v>38</v>
      </c>
      <c r="C26" s="9">
        <v>301.55200000000002</v>
      </c>
      <c r="D26" s="9">
        <v>197.31200000000001</v>
      </c>
      <c r="E26" s="9">
        <v>189.80799999999999</v>
      </c>
      <c r="F26" s="9">
        <v>292.74900000000002</v>
      </c>
      <c r="G26" s="7">
        <v>1</v>
      </c>
      <c r="H26" s="9">
        <v>60</v>
      </c>
      <c r="I26" s="9" t="s">
        <v>42</v>
      </c>
      <c r="J26" s="9"/>
      <c r="K26" s="9">
        <v>180.7</v>
      </c>
      <c r="L26" s="9">
        <f t="shared" si="2"/>
        <v>9.1080000000000041</v>
      </c>
      <c r="M26" s="9">
        <f t="shared" si="3"/>
        <v>189.80799999999999</v>
      </c>
      <c r="N26" s="9"/>
      <c r="O26" s="9">
        <v>0</v>
      </c>
      <c r="P26" s="9"/>
      <c r="Q26" s="9">
        <f t="shared" si="4"/>
        <v>37.961599999999997</v>
      </c>
      <c r="R26" s="4">
        <f t="shared" si="14"/>
        <v>238.71339999999998</v>
      </c>
      <c r="S26" s="21">
        <f t="shared" ref="S26:S27" si="16">ROUND(R26+$S$1*Q26,0)</f>
        <v>296</v>
      </c>
      <c r="T26" s="4">
        <v>200</v>
      </c>
      <c r="U26" s="9"/>
      <c r="V26" s="9">
        <f t="shared" si="7"/>
        <v>15.509067057236788</v>
      </c>
      <c r="W26" s="9">
        <f t="shared" si="5"/>
        <v>7.7117139425103272</v>
      </c>
      <c r="X26" s="9">
        <v>18.127800000000001</v>
      </c>
      <c r="Y26" s="9">
        <v>40.973399999999998</v>
      </c>
      <c r="Z26" s="9">
        <v>36.478999999999999</v>
      </c>
      <c r="AA26" s="9">
        <v>28.821200000000001</v>
      </c>
      <c r="AB26" s="9">
        <v>31.545200000000001</v>
      </c>
      <c r="AC26" s="9">
        <v>37.039400000000001</v>
      </c>
      <c r="AD26" s="9">
        <v>26.540199999999999</v>
      </c>
      <c r="AE26" s="9">
        <v>34.049399999999999</v>
      </c>
      <c r="AF26" s="9">
        <v>34.8108</v>
      </c>
      <c r="AG26" s="9">
        <v>28.040600000000001</v>
      </c>
      <c r="AH26" s="9"/>
      <c r="AI26" s="9">
        <f t="shared" si="8"/>
        <v>296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63</v>
      </c>
      <c r="B27" s="9" t="s">
        <v>41</v>
      </c>
      <c r="C27" s="9">
        <v>250</v>
      </c>
      <c r="D27" s="9">
        <v>685</v>
      </c>
      <c r="E27" s="9">
        <v>817</v>
      </c>
      <c r="F27" s="9">
        <v>109</v>
      </c>
      <c r="G27" s="7">
        <v>0.22</v>
      </c>
      <c r="H27" s="9">
        <v>120</v>
      </c>
      <c r="I27" s="9" t="s">
        <v>42</v>
      </c>
      <c r="J27" s="9"/>
      <c r="K27" s="9">
        <v>138</v>
      </c>
      <c r="L27" s="9">
        <f t="shared" si="2"/>
        <v>679</v>
      </c>
      <c r="M27" s="9">
        <f t="shared" si="3"/>
        <v>137</v>
      </c>
      <c r="N27" s="9">
        <v>680</v>
      </c>
      <c r="O27" s="9">
        <v>52</v>
      </c>
      <c r="P27" s="9">
        <v>48</v>
      </c>
      <c r="Q27" s="9">
        <f t="shared" si="4"/>
        <v>27.4</v>
      </c>
      <c r="R27" s="4">
        <f t="shared" si="14"/>
        <v>174.59999999999997</v>
      </c>
      <c r="S27" s="21">
        <f t="shared" si="16"/>
        <v>216</v>
      </c>
      <c r="T27" s="4">
        <v>250</v>
      </c>
      <c r="U27" s="9"/>
      <c r="V27" s="9">
        <f t="shared" si="7"/>
        <v>15.51094890510949</v>
      </c>
      <c r="W27" s="9">
        <f t="shared" si="5"/>
        <v>7.6277372262773726</v>
      </c>
      <c r="X27" s="9">
        <v>26.2</v>
      </c>
      <c r="Y27" s="9">
        <v>32.4</v>
      </c>
      <c r="Z27" s="9">
        <v>35.799999999999997</v>
      </c>
      <c r="AA27" s="9">
        <v>29.6</v>
      </c>
      <c r="AB27" s="9">
        <v>24.4</v>
      </c>
      <c r="AC27" s="9">
        <v>32.4</v>
      </c>
      <c r="AD27" s="9">
        <v>7.6</v>
      </c>
      <c r="AE27" s="9">
        <v>39.6</v>
      </c>
      <c r="AF27" s="9">
        <v>28</v>
      </c>
      <c r="AG27" s="9">
        <v>13.4</v>
      </c>
      <c r="AH27" s="9"/>
      <c r="AI27" s="9">
        <f t="shared" si="8"/>
        <v>47.52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9" t="s">
        <v>64</v>
      </c>
      <c r="B28" s="9" t="s">
        <v>41</v>
      </c>
      <c r="C28" s="9">
        <v>148</v>
      </c>
      <c r="D28" s="9">
        <v>1</v>
      </c>
      <c r="E28" s="9">
        <v>74</v>
      </c>
      <c r="F28" s="9">
        <v>70</v>
      </c>
      <c r="G28" s="7">
        <v>0.4</v>
      </c>
      <c r="H28" s="9">
        <v>60</v>
      </c>
      <c r="I28" s="9" t="s">
        <v>42</v>
      </c>
      <c r="J28" s="9"/>
      <c r="K28" s="9">
        <v>75</v>
      </c>
      <c r="L28" s="9">
        <f t="shared" si="2"/>
        <v>-1</v>
      </c>
      <c r="M28" s="9">
        <f t="shared" si="3"/>
        <v>74</v>
      </c>
      <c r="N28" s="9"/>
      <c r="O28" s="9">
        <v>0</v>
      </c>
      <c r="P28" s="9"/>
      <c r="Q28" s="9">
        <f t="shared" si="4"/>
        <v>14.8</v>
      </c>
      <c r="R28" s="4">
        <f t="shared" si="14"/>
        <v>137.20000000000002</v>
      </c>
      <c r="S28" s="4">
        <f t="shared" si="6"/>
        <v>137</v>
      </c>
      <c r="T28" s="4"/>
      <c r="U28" s="9"/>
      <c r="V28" s="9">
        <f t="shared" si="7"/>
        <v>13.986486486486486</v>
      </c>
      <c r="W28" s="9">
        <f t="shared" si="5"/>
        <v>4.7297297297297298</v>
      </c>
      <c r="X28" s="9">
        <v>0.8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 t="s">
        <v>65</v>
      </c>
      <c r="AI28" s="9">
        <f t="shared" si="8"/>
        <v>54.800000000000004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11" t="s">
        <v>66</v>
      </c>
      <c r="B29" s="11" t="s">
        <v>41</v>
      </c>
      <c r="C29" s="11"/>
      <c r="D29" s="11">
        <v>410</v>
      </c>
      <c r="E29" s="11">
        <v>410</v>
      </c>
      <c r="F29" s="11"/>
      <c r="G29" s="12">
        <v>0</v>
      </c>
      <c r="H29" s="11" t="e">
        <v>#N/A</v>
      </c>
      <c r="I29" s="11" t="s">
        <v>39</v>
      </c>
      <c r="J29" s="11"/>
      <c r="K29" s="11"/>
      <c r="L29" s="11">
        <f t="shared" si="2"/>
        <v>410</v>
      </c>
      <c r="M29" s="11">
        <f t="shared" si="3"/>
        <v>0</v>
      </c>
      <c r="N29" s="11">
        <v>410</v>
      </c>
      <c r="O29" s="11">
        <v>0</v>
      </c>
      <c r="P29" s="11"/>
      <c r="Q29" s="11">
        <f t="shared" si="4"/>
        <v>0</v>
      </c>
      <c r="R29" s="13"/>
      <c r="S29" s="4">
        <f t="shared" si="6"/>
        <v>0</v>
      </c>
      <c r="T29" s="13"/>
      <c r="U29" s="11"/>
      <c r="V29" s="9" t="e">
        <f t="shared" si="7"/>
        <v>#DIV/0!</v>
      </c>
      <c r="W29" s="11" t="e">
        <f t="shared" si="5"/>
        <v>#DIV/0!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/>
      <c r="AI29" s="9">
        <f t="shared" si="8"/>
        <v>0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67</v>
      </c>
      <c r="B30" s="9" t="s">
        <v>41</v>
      </c>
      <c r="C30" s="9">
        <v>94</v>
      </c>
      <c r="D30" s="9">
        <v>860</v>
      </c>
      <c r="E30" s="9">
        <v>842</v>
      </c>
      <c r="F30" s="9">
        <v>111</v>
      </c>
      <c r="G30" s="7">
        <v>0.09</v>
      </c>
      <c r="H30" s="9">
        <v>60</v>
      </c>
      <c r="I30" s="9" t="s">
        <v>42</v>
      </c>
      <c r="J30" s="9"/>
      <c r="K30" s="9">
        <v>62</v>
      </c>
      <c r="L30" s="9">
        <f t="shared" si="2"/>
        <v>780</v>
      </c>
      <c r="M30" s="9">
        <f t="shared" si="3"/>
        <v>62</v>
      </c>
      <c r="N30" s="9">
        <v>780</v>
      </c>
      <c r="O30" s="9">
        <v>0</v>
      </c>
      <c r="P30" s="9">
        <v>50</v>
      </c>
      <c r="Q30" s="9">
        <f t="shared" si="4"/>
        <v>12.4</v>
      </c>
      <c r="R30" s="4">
        <f>14*Q30-P30-O30-F30</f>
        <v>12.599999999999994</v>
      </c>
      <c r="S30" s="4">
        <f>T30</f>
        <v>30</v>
      </c>
      <c r="T30" s="4">
        <v>30</v>
      </c>
      <c r="U30" s="9"/>
      <c r="V30" s="9">
        <f t="shared" si="7"/>
        <v>15.403225806451612</v>
      </c>
      <c r="W30" s="9">
        <f t="shared" si="5"/>
        <v>12.983870967741936</v>
      </c>
      <c r="X30" s="9">
        <v>1.2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 t="s">
        <v>65</v>
      </c>
      <c r="AI30" s="9">
        <f t="shared" si="8"/>
        <v>2.6999999999999997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11" t="s">
        <v>68</v>
      </c>
      <c r="B31" s="11" t="s">
        <v>41</v>
      </c>
      <c r="C31" s="11"/>
      <c r="D31" s="11">
        <v>350</v>
      </c>
      <c r="E31" s="11">
        <v>350</v>
      </c>
      <c r="F31" s="11"/>
      <c r="G31" s="12">
        <v>0</v>
      </c>
      <c r="H31" s="11" t="e">
        <v>#N/A</v>
      </c>
      <c r="I31" s="11" t="s">
        <v>39</v>
      </c>
      <c r="J31" s="11"/>
      <c r="K31" s="11"/>
      <c r="L31" s="11">
        <f t="shared" si="2"/>
        <v>350</v>
      </c>
      <c r="M31" s="11">
        <f t="shared" si="3"/>
        <v>0</v>
      </c>
      <c r="N31" s="11">
        <v>350</v>
      </c>
      <c r="O31" s="11">
        <v>0</v>
      </c>
      <c r="P31" s="11"/>
      <c r="Q31" s="11">
        <f t="shared" si="4"/>
        <v>0</v>
      </c>
      <c r="R31" s="13"/>
      <c r="S31" s="4">
        <f t="shared" si="6"/>
        <v>0</v>
      </c>
      <c r="T31" s="13"/>
      <c r="U31" s="11"/>
      <c r="V31" s="9" t="e">
        <f t="shared" si="7"/>
        <v>#DIV/0!</v>
      </c>
      <c r="W31" s="11" t="e">
        <f t="shared" si="5"/>
        <v>#DIV/0!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/>
      <c r="AI31" s="9">
        <f t="shared" si="8"/>
        <v>0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69</v>
      </c>
      <c r="B32" s="9" t="s">
        <v>41</v>
      </c>
      <c r="C32" s="9"/>
      <c r="D32" s="9">
        <v>430</v>
      </c>
      <c r="E32" s="9">
        <v>338</v>
      </c>
      <c r="F32" s="9">
        <v>75</v>
      </c>
      <c r="G32" s="7">
        <v>0.09</v>
      </c>
      <c r="H32" s="9">
        <v>45</v>
      </c>
      <c r="I32" s="9" t="s">
        <v>42</v>
      </c>
      <c r="J32" s="9"/>
      <c r="K32" s="9">
        <v>12</v>
      </c>
      <c r="L32" s="9">
        <f t="shared" si="2"/>
        <v>326</v>
      </c>
      <c r="M32" s="9">
        <f t="shared" si="3"/>
        <v>8</v>
      </c>
      <c r="N32" s="9">
        <v>330</v>
      </c>
      <c r="O32" s="9">
        <v>30</v>
      </c>
      <c r="P32" s="9">
        <v>30</v>
      </c>
      <c r="Q32" s="9">
        <f t="shared" si="4"/>
        <v>1.6</v>
      </c>
      <c r="R32" s="4"/>
      <c r="S32" s="4">
        <f t="shared" si="6"/>
        <v>0</v>
      </c>
      <c r="T32" s="4"/>
      <c r="U32" s="9"/>
      <c r="V32" s="9">
        <f t="shared" si="7"/>
        <v>84.375</v>
      </c>
      <c r="W32" s="9">
        <f t="shared" si="5"/>
        <v>84.375</v>
      </c>
      <c r="X32" s="9">
        <v>10.4</v>
      </c>
      <c r="Y32" s="9">
        <v>11</v>
      </c>
      <c r="Z32" s="9">
        <v>3.2</v>
      </c>
      <c r="AA32" s="9">
        <v>8.6</v>
      </c>
      <c r="AB32" s="9">
        <v>11.8</v>
      </c>
      <c r="AC32" s="9">
        <v>7.2</v>
      </c>
      <c r="AD32" s="9">
        <v>4.8</v>
      </c>
      <c r="AE32" s="9">
        <v>16.8</v>
      </c>
      <c r="AF32" s="9">
        <v>8</v>
      </c>
      <c r="AG32" s="9">
        <v>8.1999999999999993</v>
      </c>
      <c r="AH32" s="9"/>
      <c r="AI32" s="9">
        <f t="shared" si="8"/>
        <v>0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70</v>
      </c>
      <c r="B33" s="9" t="s">
        <v>41</v>
      </c>
      <c r="C33" s="9">
        <v>1</v>
      </c>
      <c r="D33" s="9">
        <v>400</v>
      </c>
      <c r="E33" s="9">
        <v>35</v>
      </c>
      <c r="F33" s="9">
        <v>346</v>
      </c>
      <c r="G33" s="7">
        <v>0.4</v>
      </c>
      <c r="H33" s="9" t="e">
        <v>#N/A</v>
      </c>
      <c r="I33" s="9" t="s">
        <v>42</v>
      </c>
      <c r="J33" s="9"/>
      <c r="K33" s="9">
        <v>46</v>
      </c>
      <c r="L33" s="9">
        <f t="shared" si="2"/>
        <v>-11</v>
      </c>
      <c r="M33" s="9">
        <f t="shared" si="3"/>
        <v>35</v>
      </c>
      <c r="N33" s="9"/>
      <c r="O33" s="9">
        <v>50</v>
      </c>
      <c r="P33" s="9">
        <v>150</v>
      </c>
      <c r="Q33" s="9">
        <f t="shared" si="4"/>
        <v>7</v>
      </c>
      <c r="R33" s="4"/>
      <c r="S33" s="4">
        <v>160</v>
      </c>
      <c r="T33" s="4">
        <v>300</v>
      </c>
      <c r="U33" s="9"/>
      <c r="V33" s="9">
        <f t="shared" si="7"/>
        <v>100.85714285714286</v>
      </c>
      <c r="W33" s="9">
        <f t="shared" si="5"/>
        <v>78</v>
      </c>
      <c r="X33" s="9">
        <v>34.4</v>
      </c>
      <c r="Y33" s="9">
        <v>46.8</v>
      </c>
      <c r="Z33" s="9">
        <v>19.600000000000001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 t="s">
        <v>65</v>
      </c>
      <c r="AI33" s="9">
        <f t="shared" si="8"/>
        <v>64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71</v>
      </c>
      <c r="B34" s="9" t="s">
        <v>41</v>
      </c>
      <c r="C34" s="9">
        <v>90</v>
      </c>
      <c r="D34" s="9">
        <v>83</v>
      </c>
      <c r="E34" s="9">
        <v>56</v>
      </c>
      <c r="F34" s="9">
        <v>114</v>
      </c>
      <c r="G34" s="7">
        <v>0.15</v>
      </c>
      <c r="H34" s="9">
        <v>45</v>
      </c>
      <c r="I34" s="9" t="s">
        <v>42</v>
      </c>
      <c r="J34" s="9"/>
      <c r="K34" s="9">
        <v>59</v>
      </c>
      <c r="L34" s="9">
        <f t="shared" si="2"/>
        <v>-3</v>
      </c>
      <c r="M34" s="9">
        <f t="shared" si="3"/>
        <v>56</v>
      </c>
      <c r="N34" s="9"/>
      <c r="O34" s="9">
        <v>0</v>
      </c>
      <c r="P34" s="9"/>
      <c r="Q34" s="9">
        <f t="shared" si="4"/>
        <v>11.2</v>
      </c>
      <c r="R34" s="4">
        <f t="shared" ref="R34:R38" si="17">14*Q34-P34-O34-F34</f>
        <v>42.799999999999983</v>
      </c>
      <c r="S34" s="4">
        <f t="shared" ref="S34:S35" si="18">T34</f>
        <v>50</v>
      </c>
      <c r="T34" s="4">
        <v>50</v>
      </c>
      <c r="U34" s="9"/>
      <c r="V34" s="9">
        <f t="shared" si="7"/>
        <v>14.642857142857144</v>
      </c>
      <c r="W34" s="9">
        <f t="shared" si="5"/>
        <v>10.178571428571429</v>
      </c>
      <c r="X34" s="9">
        <v>1.2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 t="s">
        <v>65</v>
      </c>
      <c r="AI34" s="9">
        <f t="shared" si="8"/>
        <v>7.5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72</v>
      </c>
      <c r="B35" s="9" t="s">
        <v>38</v>
      </c>
      <c r="C35" s="9">
        <v>355.43099999999998</v>
      </c>
      <c r="D35" s="9">
        <v>262.08800000000002</v>
      </c>
      <c r="E35" s="9">
        <v>300.178</v>
      </c>
      <c r="F35" s="9">
        <v>304.12799999999999</v>
      </c>
      <c r="G35" s="7">
        <v>1</v>
      </c>
      <c r="H35" s="9">
        <v>45</v>
      </c>
      <c r="I35" s="9" t="s">
        <v>42</v>
      </c>
      <c r="J35" s="9"/>
      <c r="K35" s="9">
        <v>287</v>
      </c>
      <c r="L35" s="9">
        <f t="shared" si="2"/>
        <v>13.177999999999997</v>
      </c>
      <c r="M35" s="9">
        <f t="shared" si="3"/>
        <v>300.178</v>
      </c>
      <c r="N35" s="9"/>
      <c r="O35" s="9">
        <v>150</v>
      </c>
      <c r="P35" s="9">
        <v>150</v>
      </c>
      <c r="Q35" s="9">
        <f t="shared" si="4"/>
        <v>60.035600000000002</v>
      </c>
      <c r="R35" s="4">
        <f t="shared" si="17"/>
        <v>236.37040000000007</v>
      </c>
      <c r="S35" s="4">
        <f t="shared" si="18"/>
        <v>200</v>
      </c>
      <c r="T35" s="4">
        <v>200</v>
      </c>
      <c r="U35" s="9"/>
      <c r="V35" s="9">
        <f t="shared" si="7"/>
        <v>13.394186116237698</v>
      </c>
      <c r="W35" s="9">
        <f t="shared" si="5"/>
        <v>10.062829387896514</v>
      </c>
      <c r="X35" s="9">
        <v>56.708000000000013</v>
      </c>
      <c r="Y35" s="9">
        <v>61.292400000000001</v>
      </c>
      <c r="Z35" s="9">
        <v>57.155600000000007</v>
      </c>
      <c r="AA35" s="9">
        <v>43.434600000000003</v>
      </c>
      <c r="AB35" s="9">
        <v>60.77</v>
      </c>
      <c r="AC35" s="9">
        <v>58.315800000000003</v>
      </c>
      <c r="AD35" s="9">
        <v>43.335799999999999</v>
      </c>
      <c r="AE35" s="9">
        <v>64.100200000000001</v>
      </c>
      <c r="AF35" s="9">
        <v>53.619399999999999</v>
      </c>
      <c r="AG35" s="9">
        <v>36.131399999999999</v>
      </c>
      <c r="AH35" s="9"/>
      <c r="AI35" s="9">
        <f t="shared" si="8"/>
        <v>200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73</v>
      </c>
      <c r="B36" s="9" t="s">
        <v>41</v>
      </c>
      <c r="C36" s="9">
        <v>37</v>
      </c>
      <c r="D36" s="9">
        <v>120</v>
      </c>
      <c r="E36" s="9">
        <v>41</v>
      </c>
      <c r="F36" s="9">
        <v>107</v>
      </c>
      <c r="G36" s="7">
        <v>0.4</v>
      </c>
      <c r="H36" s="9" t="e">
        <v>#N/A</v>
      </c>
      <c r="I36" s="9" t="s">
        <v>42</v>
      </c>
      <c r="J36" s="9"/>
      <c r="K36" s="9">
        <v>44</v>
      </c>
      <c r="L36" s="9">
        <f t="shared" si="2"/>
        <v>-3</v>
      </c>
      <c r="M36" s="9">
        <f t="shared" si="3"/>
        <v>41</v>
      </c>
      <c r="N36" s="9"/>
      <c r="O36" s="9">
        <v>0</v>
      </c>
      <c r="P36" s="9"/>
      <c r="Q36" s="9">
        <f t="shared" si="4"/>
        <v>8.1999999999999993</v>
      </c>
      <c r="R36" s="4">
        <f t="shared" si="17"/>
        <v>7.7999999999999829</v>
      </c>
      <c r="S36" s="4">
        <f t="shared" si="6"/>
        <v>8</v>
      </c>
      <c r="T36" s="4"/>
      <c r="U36" s="9"/>
      <c r="V36" s="9">
        <f t="shared" si="7"/>
        <v>14.02439024390244</v>
      </c>
      <c r="W36" s="9">
        <f t="shared" si="5"/>
        <v>13.04878048780488</v>
      </c>
      <c r="X36" s="9">
        <v>11</v>
      </c>
      <c r="Y36" s="9">
        <v>15.6</v>
      </c>
      <c r="Z36" s="9">
        <v>11.4</v>
      </c>
      <c r="AA36" s="9">
        <v>13</v>
      </c>
      <c r="AB36" s="9">
        <v>21.8</v>
      </c>
      <c r="AC36" s="9">
        <v>13</v>
      </c>
      <c r="AD36" s="9">
        <v>8</v>
      </c>
      <c r="AE36" s="9">
        <v>22.4</v>
      </c>
      <c r="AF36" s="9">
        <v>11.2</v>
      </c>
      <c r="AG36" s="9">
        <v>14</v>
      </c>
      <c r="AH36" s="9"/>
      <c r="AI36" s="9">
        <f t="shared" si="8"/>
        <v>3.2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74</v>
      </c>
      <c r="B37" s="9" t="s">
        <v>41</v>
      </c>
      <c r="C37" s="9">
        <v>96</v>
      </c>
      <c r="D37" s="9">
        <v>848</v>
      </c>
      <c r="E37" s="9">
        <v>908</v>
      </c>
      <c r="F37" s="9">
        <v>35</v>
      </c>
      <c r="G37" s="7">
        <v>0.4</v>
      </c>
      <c r="H37" s="9">
        <v>60</v>
      </c>
      <c r="I37" s="9" t="s">
        <v>42</v>
      </c>
      <c r="J37" s="9"/>
      <c r="K37" s="9">
        <v>60</v>
      </c>
      <c r="L37" s="9">
        <f t="shared" si="2"/>
        <v>848</v>
      </c>
      <c r="M37" s="9">
        <f t="shared" si="3"/>
        <v>60</v>
      </c>
      <c r="N37" s="9">
        <v>848</v>
      </c>
      <c r="O37" s="9">
        <v>0</v>
      </c>
      <c r="P37" s="9"/>
      <c r="Q37" s="9">
        <f t="shared" si="4"/>
        <v>12</v>
      </c>
      <c r="R37" s="4">
        <f>12*Q37-P37-O37-F37</f>
        <v>109</v>
      </c>
      <c r="S37" s="4">
        <f t="shared" si="6"/>
        <v>109</v>
      </c>
      <c r="T37" s="4"/>
      <c r="U37" s="9"/>
      <c r="V37" s="9">
        <f t="shared" si="7"/>
        <v>12</v>
      </c>
      <c r="W37" s="9">
        <f t="shared" si="5"/>
        <v>2.9166666666666665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 t="s">
        <v>65</v>
      </c>
      <c r="AI37" s="9">
        <f t="shared" si="8"/>
        <v>43.6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75</v>
      </c>
      <c r="B38" s="9" t="s">
        <v>41</v>
      </c>
      <c r="C38" s="9">
        <v>522</v>
      </c>
      <c r="D38" s="9">
        <v>834</v>
      </c>
      <c r="E38" s="9">
        <v>1044</v>
      </c>
      <c r="F38" s="9">
        <v>290</v>
      </c>
      <c r="G38" s="7">
        <v>0.4</v>
      </c>
      <c r="H38" s="9">
        <v>60</v>
      </c>
      <c r="I38" s="9" t="s">
        <v>42</v>
      </c>
      <c r="J38" s="9"/>
      <c r="K38" s="9">
        <v>552</v>
      </c>
      <c r="L38" s="9">
        <f t="shared" ref="L38:L69" si="19">E38-K38</f>
        <v>492</v>
      </c>
      <c r="M38" s="9">
        <f t="shared" ref="M38:M69" si="20">E38-N38</f>
        <v>548</v>
      </c>
      <c r="N38" s="9">
        <v>496</v>
      </c>
      <c r="O38" s="9">
        <v>400</v>
      </c>
      <c r="P38" s="9">
        <v>300</v>
      </c>
      <c r="Q38" s="9">
        <f t="shared" ref="Q38:Q69" si="21">M38/5</f>
        <v>109.6</v>
      </c>
      <c r="R38" s="4">
        <f t="shared" si="17"/>
        <v>544.39999999999986</v>
      </c>
      <c r="S38" s="21">
        <f>ROUND(R38+$S$1*Q38,0)</f>
        <v>709</v>
      </c>
      <c r="T38" s="4">
        <v>600</v>
      </c>
      <c r="U38" s="9"/>
      <c r="V38" s="9">
        <f t="shared" si="7"/>
        <v>15.50182481751825</v>
      </c>
      <c r="W38" s="9">
        <f t="shared" ref="W38:W69" si="22">(F38+O38+P38)/Q38</f>
        <v>9.0328467153284677</v>
      </c>
      <c r="X38" s="9">
        <v>101.4</v>
      </c>
      <c r="Y38" s="9">
        <v>80.8</v>
      </c>
      <c r="Z38" s="9">
        <v>98.4</v>
      </c>
      <c r="AA38" s="9">
        <v>87.8</v>
      </c>
      <c r="AB38" s="9">
        <v>84</v>
      </c>
      <c r="AC38" s="9">
        <v>94.6</v>
      </c>
      <c r="AD38" s="9">
        <v>100.6</v>
      </c>
      <c r="AE38" s="9">
        <v>107.2</v>
      </c>
      <c r="AF38" s="9">
        <v>92.4</v>
      </c>
      <c r="AG38" s="9">
        <v>97.4</v>
      </c>
      <c r="AH38" s="9"/>
      <c r="AI38" s="9">
        <f t="shared" si="8"/>
        <v>283.60000000000002</v>
      </c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11" t="s">
        <v>76</v>
      </c>
      <c r="B39" s="11" t="s">
        <v>41</v>
      </c>
      <c r="C39" s="11"/>
      <c r="D39" s="11">
        <v>304</v>
      </c>
      <c r="E39" s="11">
        <v>304</v>
      </c>
      <c r="F39" s="11"/>
      <c r="G39" s="12">
        <v>0</v>
      </c>
      <c r="H39" s="11" t="e">
        <v>#N/A</v>
      </c>
      <c r="I39" s="11" t="s">
        <v>39</v>
      </c>
      <c r="J39" s="11"/>
      <c r="K39" s="11"/>
      <c r="L39" s="11">
        <f t="shared" si="19"/>
        <v>304</v>
      </c>
      <c r="M39" s="11">
        <f t="shared" si="20"/>
        <v>0</v>
      </c>
      <c r="N39" s="11">
        <v>304</v>
      </c>
      <c r="O39" s="11">
        <v>0</v>
      </c>
      <c r="P39" s="11"/>
      <c r="Q39" s="11">
        <f t="shared" si="21"/>
        <v>0</v>
      </c>
      <c r="R39" s="13"/>
      <c r="S39" s="4">
        <f t="shared" si="6"/>
        <v>0</v>
      </c>
      <c r="T39" s="13"/>
      <c r="U39" s="11"/>
      <c r="V39" s="9" t="e">
        <f t="shared" si="7"/>
        <v>#DIV/0!</v>
      </c>
      <c r="W39" s="11" t="e">
        <f t="shared" si="22"/>
        <v>#DIV/0!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/>
      <c r="AI39" s="9">
        <f t="shared" si="8"/>
        <v>0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77</v>
      </c>
      <c r="B40" s="9" t="s">
        <v>41</v>
      </c>
      <c r="C40" s="9">
        <v>664</v>
      </c>
      <c r="D40" s="9">
        <v>633</v>
      </c>
      <c r="E40" s="9">
        <v>856</v>
      </c>
      <c r="F40" s="9">
        <v>436</v>
      </c>
      <c r="G40" s="7">
        <v>0.4</v>
      </c>
      <c r="H40" s="9">
        <v>60</v>
      </c>
      <c r="I40" s="9" t="s">
        <v>42</v>
      </c>
      <c r="J40" s="9"/>
      <c r="K40" s="9">
        <v>456</v>
      </c>
      <c r="L40" s="9">
        <f t="shared" si="19"/>
        <v>400</v>
      </c>
      <c r="M40" s="9">
        <f t="shared" si="20"/>
        <v>456</v>
      </c>
      <c r="N40" s="9">
        <v>400</v>
      </c>
      <c r="O40" s="9">
        <v>0</v>
      </c>
      <c r="P40" s="9"/>
      <c r="Q40" s="9">
        <f t="shared" si="21"/>
        <v>91.2</v>
      </c>
      <c r="R40" s="4">
        <f t="shared" ref="R40:R54" si="23">14*Q40-P40-O40-F40</f>
        <v>840.8</v>
      </c>
      <c r="S40" s="21">
        <f t="shared" ref="S40:S41" si="24">ROUND(R40+$S$1*Q40,0)</f>
        <v>978</v>
      </c>
      <c r="T40" s="4">
        <v>800</v>
      </c>
      <c r="U40" s="9"/>
      <c r="V40" s="9">
        <f t="shared" si="7"/>
        <v>15.504385964912281</v>
      </c>
      <c r="W40" s="9">
        <f t="shared" si="22"/>
        <v>4.7807017543859649</v>
      </c>
      <c r="X40" s="9">
        <v>26.4</v>
      </c>
      <c r="Y40" s="9">
        <v>60.8</v>
      </c>
      <c r="Z40" s="9">
        <v>83</v>
      </c>
      <c r="AA40" s="9">
        <v>43.6</v>
      </c>
      <c r="AB40" s="9">
        <v>55.2</v>
      </c>
      <c r="AC40" s="9">
        <v>49.4</v>
      </c>
      <c r="AD40" s="9">
        <v>77.8</v>
      </c>
      <c r="AE40" s="9">
        <v>73.599999999999994</v>
      </c>
      <c r="AF40" s="9">
        <v>34.6</v>
      </c>
      <c r="AG40" s="9">
        <v>72.599999999999994</v>
      </c>
      <c r="AH40" s="9"/>
      <c r="AI40" s="9">
        <f t="shared" si="8"/>
        <v>391.20000000000005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78</v>
      </c>
      <c r="B41" s="9" t="s">
        <v>41</v>
      </c>
      <c r="C41" s="9">
        <v>312</v>
      </c>
      <c r="D41" s="9">
        <v>1266</v>
      </c>
      <c r="E41" s="9">
        <v>1179</v>
      </c>
      <c r="F41" s="9">
        <v>375</v>
      </c>
      <c r="G41" s="7">
        <v>0.4</v>
      </c>
      <c r="H41" s="9">
        <v>60</v>
      </c>
      <c r="I41" s="9" t="s">
        <v>42</v>
      </c>
      <c r="J41" s="9"/>
      <c r="K41" s="9">
        <v>512</v>
      </c>
      <c r="L41" s="9">
        <f t="shared" si="19"/>
        <v>667</v>
      </c>
      <c r="M41" s="9">
        <f t="shared" si="20"/>
        <v>507</v>
      </c>
      <c r="N41" s="9">
        <v>672</v>
      </c>
      <c r="O41" s="9">
        <v>300</v>
      </c>
      <c r="P41" s="9">
        <v>250</v>
      </c>
      <c r="Q41" s="9">
        <f t="shared" si="21"/>
        <v>101.4</v>
      </c>
      <c r="R41" s="4">
        <f t="shared" si="23"/>
        <v>494.60000000000014</v>
      </c>
      <c r="S41" s="21">
        <f t="shared" si="24"/>
        <v>647</v>
      </c>
      <c r="T41" s="4">
        <v>550</v>
      </c>
      <c r="U41" s="9"/>
      <c r="V41" s="9">
        <f t="shared" si="7"/>
        <v>15.502958579881655</v>
      </c>
      <c r="W41" s="9">
        <f t="shared" si="22"/>
        <v>9.1222879684418139</v>
      </c>
      <c r="X41" s="9">
        <v>96</v>
      </c>
      <c r="Y41" s="9">
        <v>81.8</v>
      </c>
      <c r="Z41" s="9">
        <v>79.599999999999994</v>
      </c>
      <c r="AA41" s="9">
        <v>80.2</v>
      </c>
      <c r="AB41" s="9">
        <v>81.400000000000006</v>
      </c>
      <c r="AC41" s="9">
        <v>60.2</v>
      </c>
      <c r="AD41" s="9">
        <v>91.2</v>
      </c>
      <c r="AE41" s="9">
        <v>94.6</v>
      </c>
      <c r="AF41" s="9">
        <v>41.2</v>
      </c>
      <c r="AG41" s="9">
        <v>81.2</v>
      </c>
      <c r="AH41" s="9"/>
      <c r="AI41" s="9">
        <f t="shared" si="8"/>
        <v>258.8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79</v>
      </c>
      <c r="B42" s="9" t="s">
        <v>41</v>
      </c>
      <c r="C42" s="9">
        <v>6</v>
      </c>
      <c r="D42" s="9">
        <v>153</v>
      </c>
      <c r="E42" s="9">
        <v>39</v>
      </c>
      <c r="F42" s="9">
        <v>108</v>
      </c>
      <c r="G42" s="7">
        <v>0.1</v>
      </c>
      <c r="H42" s="9">
        <v>45</v>
      </c>
      <c r="I42" s="9" t="s">
        <v>42</v>
      </c>
      <c r="J42" s="9"/>
      <c r="K42" s="9">
        <v>87</v>
      </c>
      <c r="L42" s="9">
        <f t="shared" si="19"/>
        <v>-48</v>
      </c>
      <c r="M42" s="9">
        <f t="shared" si="20"/>
        <v>39</v>
      </c>
      <c r="N42" s="9"/>
      <c r="O42" s="9">
        <v>70</v>
      </c>
      <c r="P42" s="9">
        <v>50</v>
      </c>
      <c r="Q42" s="9">
        <f t="shared" si="21"/>
        <v>7.8</v>
      </c>
      <c r="R42" s="4"/>
      <c r="S42" s="4">
        <f t="shared" ref="S42" si="25">T42</f>
        <v>50</v>
      </c>
      <c r="T42" s="4">
        <v>50</v>
      </c>
      <c r="U42" s="9"/>
      <c r="V42" s="9">
        <f t="shared" si="7"/>
        <v>35.641025641025642</v>
      </c>
      <c r="W42" s="9">
        <f t="shared" si="22"/>
        <v>29.23076923076923</v>
      </c>
      <c r="X42" s="9">
        <v>15.2</v>
      </c>
      <c r="Y42" s="9">
        <v>18</v>
      </c>
      <c r="Z42" s="9">
        <v>7.6</v>
      </c>
      <c r="AA42" s="9">
        <v>18.399999999999999</v>
      </c>
      <c r="AB42" s="9">
        <v>22.2</v>
      </c>
      <c r="AC42" s="9">
        <v>18.600000000000001</v>
      </c>
      <c r="AD42" s="9">
        <v>20.8</v>
      </c>
      <c r="AE42" s="9">
        <v>28.2</v>
      </c>
      <c r="AF42" s="9">
        <v>-1.8</v>
      </c>
      <c r="AG42" s="9">
        <v>16</v>
      </c>
      <c r="AH42" s="9"/>
      <c r="AI42" s="9">
        <f t="shared" si="8"/>
        <v>5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80</v>
      </c>
      <c r="B43" s="9" t="s">
        <v>41</v>
      </c>
      <c r="C43" s="9">
        <v>113</v>
      </c>
      <c r="D43" s="9">
        <v>98</v>
      </c>
      <c r="E43" s="9">
        <v>162</v>
      </c>
      <c r="F43" s="9">
        <v>43</v>
      </c>
      <c r="G43" s="7">
        <v>0.1</v>
      </c>
      <c r="H43" s="9">
        <v>60</v>
      </c>
      <c r="I43" s="9" t="s">
        <v>42</v>
      </c>
      <c r="J43" s="9"/>
      <c r="K43" s="9">
        <v>191</v>
      </c>
      <c r="L43" s="9">
        <f t="shared" si="19"/>
        <v>-29</v>
      </c>
      <c r="M43" s="9">
        <f t="shared" si="20"/>
        <v>162</v>
      </c>
      <c r="N43" s="9"/>
      <c r="O43" s="9">
        <v>250</v>
      </c>
      <c r="P43" s="9">
        <v>100</v>
      </c>
      <c r="Q43" s="9">
        <f t="shared" si="21"/>
        <v>32.4</v>
      </c>
      <c r="R43" s="4">
        <f t="shared" si="23"/>
        <v>60.599999999999966</v>
      </c>
      <c r="S43" s="21">
        <f>ROUND(R43+$S$1*Q43,0)</f>
        <v>109</v>
      </c>
      <c r="T43" s="4">
        <v>50</v>
      </c>
      <c r="U43" s="9"/>
      <c r="V43" s="9">
        <f t="shared" si="7"/>
        <v>15.493827160493828</v>
      </c>
      <c r="W43" s="9">
        <f t="shared" si="22"/>
        <v>12.12962962962963</v>
      </c>
      <c r="X43" s="9">
        <v>37.6</v>
      </c>
      <c r="Y43" s="9">
        <v>29.8</v>
      </c>
      <c r="Z43" s="9">
        <v>36.799999999999997</v>
      </c>
      <c r="AA43" s="9">
        <v>39.200000000000003</v>
      </c>
      <c r="AB43" s="9">
        <v>29.4</v>
      </c>
      <c r="AC43" s="9">
        <v>37.200000000000003</v>
      </c>
      <c r="AD43" s="9">
        <v>44.6</v>
      </c>
      <c r="AE43" s="9">
        <v>44.2</v>
      </c>
      <c r="AF43" s="9">
        <v>23.6</v>
      </c>
      <c r="AG43" s="9">
        <v>37</v>
      </c>
      <c r="AH43" s="9"/>
      <c r="AI43" s="9">
        <f t="shared" si="8"/>
        <v>10.9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81</v>
      </c>
      <c r="B44" s="9" t="s">
        <v>41</v>
      </c>
      <c r="C44" s="9">
        <v>182</v>
      </c>
      <c r="D44" s="9">
        <v>150</v>
      </c>
      <c r="E44" s="9">
        <v>324</v>
      </c>
      <c r="F44" s="9">
        <v>8</v>
      </c>
      <c r="G44" s="7">
        <v>0.1</v>
      </c>
      <c r="H44" s="9">
        <v>60</v>
      </c>
      <c r="I44" s="9" t="s">
        <v>42</v>
      </c>
      <c r="J44" s="9"/>
      <c r="K44" s="9">
        <v>217</v>
      </c>
      <c r="L44" s="9">
        <f t="shared" si="19"/>
        <v>107</v>
      </c>
      <c r="M44" s="9">
        <f t="shared" si="20"/>
        <v>174</v>
      </c>
      <c r="N44" s="9">
        <v>150</v>
      </c>
      <c r="O44" s="9">
        <v>350</v>
      </c>
      <c r="P44" s="9">
        <v>150</v>
      </c>
      <c r="Q44" s="9">
        <f t="shared" si="21"/>
        <v>34.799999999999997</v>
      </c>
      <c r="R44" s="4"/>
      <c r="S44" s="4">
        <f t="shared" si="6"/>
        <v>0</v>
      </c>
      <c r="T44" s="4"/>
      <c r="U44" s="9"/>
      <c r="V44" s="9">
        <f t="shared" si="7"/>
        <v>14.597701149425289</v>
      </c>
      <c r="W44" s="9">
        <f t="shared" si="22"/>
        <v>14.597701149425289</v>
      </c>
      <c r="X44" s="9">
        <v>46.8</v>
      </c>
      <c r="Y44" s="9">
        <v>19</v>
      </c>
      <c r="Z44" s="9">
        <v>32.6</v>
      </c>
      <c r="AA44" s="9">
        <v>36.200000000000003</v>
      </c>
      <c r="AB44" s="9">
        <v>29.6</v>
      </c>
      <c r="AC44" s="9">
        <v>33.799999999999997</v>
      </c>
      <c r="AD44" s="9">
        <v>37</v>
      </c>
      <c r="AE44" s="9">
        <v>38.6</v>
      </c>
      <c r="AF44" s="9">
        <v>24.4</v>
      </c>
      <c r="AG44" s="9">
        <v>36.200000000000003</v>
      </c>
      <c r="AH44" s="9"/>
      <c r="AI44" s="9">
        <f t="shared" si="8"/>
        <v>0</v>
      </c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82</v>
      </c>
      <c r="B45" s="9" t="s">
        <v>41</v>
      </c>
      <c r="C45" s="9">
        <v>94</v>
      </c>
      <c r="D45" s="9">
        <v>80</v>
      </c>
      <c r="E45" s="9">
        <v>40</v>
      </c>
      <c r="F45" s="9">
        <v>134</v>
      </c>
      <c r="G45" s="7">
        <v>0.1</v>
      </c>
      <c r="H45" s="9">
        <v>45</v>
      </c>
      <c r="I45" s="9" t="s">
        <v>42</v>
      </c>
      <c r="J45" s="9"/>
      <c r="K45" s="9">
        <v>40</v>
      </c>
      <c r="L45" s="9">
        <f t="shared" si="19"/>
        <v>0</v>
      </c>
      <c r="M45" s="9">
        <f t="shared" si="20"/>
        <v>40</v>
      </c>
      <c r="N45" s="9"/>
      <c r="O45" s="9">
        <v>20</v>
      </c>
      <c r="P45" s="9"/>
      <c r="Q45" s="9">
        <f t="shared" si="21"/>
        <v>8</v>
      </c>
      <c r="R45" s="4"/>
      <c r="S45" s="4">
        <v>0</v>
      </c>
      <c r="T45" s="4">
        <v>30</v>
      </c>
      <c r="U45" s="9"/>
      <c r="V45" s="9">
        <f t="shared" si="7"/>
        <v>19.25</v>
      </c>
      <c r="W45" s="9">
        <f t="shared" si="22"/>
        <v>19.25</v>
      </c>
      <c r="X45" s="9">
        <v>1.2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 t="s">
        <v>65</v>
      </c>
      <c r="AI45" s="9">
        <f t="shared" si="8"/>
        <v>0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83</v>
      </c>
      <c r="B46" s="9" t="s">
        <v>41</v>
      </c>
      <c r="C46" s="9"/>
      <c r="D46" s="9">
        <v>973</v>
      </c>
      <c r="E46" s="9">
        <v>588</v>
      </c>
      <c r="F46" s="9">
        <v>376</v>
      </c>
      <c r="G46" s="7">
        <v>0.4</v>
      </c>
      <c r="H46" s="9">
        <v>45</v>
      </c>
      <c r="I46" s="9" t="s">
        <v>42</v>
      </c>
      <c r="J46" s="9"/>
      <c r="K46" s="9">
        <v>144</v>
      </c>
      <c r="L46" s="9">
        <f t="shared" si="19"/>
        <v>444</v>
      </c>
      <c r="M46" s="9">
        <f t="shared" si="20"/>
        <v>114</v>
      </c>
      <c r="N46" s="9">
        <v>474</v>
      </c>
      <c r="O46" s="9">
        <v>270</v>
      </c>
      <c r="P46" s="9">
        <v>180</v>
      </c>
      <c r="Q46" s="9">
        <f t="shared" si="21"/>
        <v>22.8</v>
      </c>
      <c r="R46" s="4"/>
      <c r="S46" s="4">
        <f t="shared" si="6"/>
        <v>0</v>
      </c>
      <c r="T46" s="4"/>
      <c r="U46" s="9"/>
      <c r="V46" s="9">
        <f t="shared" si="7"/>
        <v>36.228070175438596</v>
      </c>
      <c r="W46" s="9">
        <f t="shared" si="22"/>
        <v>36.228070175438596</v>
      </c>
      <c r="X46" s="9">
        <v>67.8</v>
      </c>
      <c r="Y46" s="9">
        <v>69.8</v>
      </c>
      <c r="Z46" s="9">
        <v>49.6</v>
      </c>
      <c r="AA46" s="9">
        <v>59.4</v>
      </c>
      <c r="AB46" s="9">
        <v>56.8</v>
      </c>
      <c r="AC46" s="9">
        <v>46.8</v>
      </c>
      <c r="AD46" s="9">
        <v>24.2</v>
      </c>
      <c r="AE46" s="9">
        <v>79</v>
      </c>
      <c r="AF46" s="9">
        <v>2.2000000000000002</v>
      </c>
      <c r="AG46" s="9">
        <v>30</v>
      </c>
      <c r="AH46" s="9"/>
      <c r="AI46" s="9">
        <f t="shared" si="8"/>
        <v>0</v>
      </c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84</v>
      </c>
      <c r="B47" s="9" t="s">
        <v>38</v>
      </c>
      <c r="C47" s="9">
        <v>298.59699999999998</v>
      </c>
      <c r="D47" s="9"/>
      <c r="E47" s="9">
        <v>171.833</v>
      </c>
      <c r="F47" s="9">
        <v>108.38800000000001</v>
      </c>
      <c r="G47" s="7">
        <v>1</v>
      </c>
      <c r="H47" s="9">
        <v>60</v>
      </c>
      <c r="I47" s="9" t="s">
        <v>42</v>
      </c>
      <c r="J47" s="9"/>
      <c r="K47" s="9">
        <v>168.5</v>
      </c>
      <c r="L47" s="9">
        <f t="shared" si="19"/>
        <v>3.3329999999999984</v>
      </c>
      <c r="M47" s="9">
        <f t="shared" si="20"/>
        <v>171.833</v>
      </c>
      <c r="N47" s="9"/>
      <c r="O47" s="9">
        <v>120</v>
      </c>
      <c r="P47" s="9">
        <v>80</v>
      </c>
      <c r="Q47" s="9">
        <f t="shared" si="21"/>
        <v>34.366599999999998</v>
      </c>
      <c r="R47" s="4">
        <f t="shared" si="23"/>
        <v>172.74439999999996</v>
      </c>
      <c r="S47" s="21">
        <f>ROUND(R47+$S$1*Q47,0)</f>
        <v>224</v>
      </c>
      <c r="T47" s="4">
        <v>150</v>
      </c>
      <c r="U47" s="9"/>
      <c r="V47" s="9">
        <f t="shared" si="7"/>
        <v>15.491436452835021</v>
      </c>
      <c r="W47" s="9">
        <f t="shared" si="22"/>
        <v>8.9734800649467807</v>
      </c>
      <c r="X47" s="9">
        <v>35.64</v>
      </c>
      <c r="Y47" s="9">
        <v>23.305</v>
      </c>
      <c r="Z47" s="9">
        <v>37.3872</v>
      </c>
      <c r="AA47" s="9">
        <v>31.943200000000001</v>
      </c>
      <c r="AB47" s="9">
        <v>33.900799999999997</v>
      </c>
      <c r="AC47" s="9">
        <v>30.3796</v>
      </c>
      <c r="AD47" s="9">
        <v>35.927599999999998</v>
      </c>
      <c r="AE47" s="9">
        <v>33.181800000000003</v>
      </c>
      <c r="AF47" s="9">
        <v>28.456199999999999</v>
      </c>
      <c r="AG47" s="9">
        <v>41.143799999999999</v>
      </c>
      <c r="AH47" s="9"/>
      <c r="AI47" s="9">
        <f t="shared" si="8"/>
        <v>224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 t="s">
        <v>85</v>
      </c>
      <c r="B48" s="9" t="s">
        <v>38</v>
      </c>
      <c r="C48" s="9">
        <v>93.15</v>
      </c>
      <c r="D48" s="9">
        <v>390.27100000000002</v>
      </c>
      <c r="E48" s="9">
        <v>370.43400000000003</v>
      </c>
      <c r="F48" s="9">
        <v>93.177000000000007</v>
      </c>
      <c r="G48" s="7">
        <v>1</v>
      </c>
      <c r="H48" s="9">
        <v>45</v>
      </c>
      <c r="I48" s="9" t="s">
        <v>42</v>
      </c>
      <c r="J48" s="9"/>
      <c r="K48" s="9">
        <v>137</v>
      </c>
      <c r="L48" s="9">
        <f t="shared" si="19"/>
        <v>233.43400000000003</v>
      </c>
      <c r="M48" s="9">
        <f t="shared" si="20"/>
        <v>140.26900000000003</v>
      </c>
      <c r="N48" s="9">
        <v>230.16499999999999</v>
      </c>
      <c r="O48" s="9">
        <v>300</v>
      </c>
      <c r="P48" s="9">
        <v>100</v>
      </c>
      <c r="Q48" s="9">
        <f t="shared" si="21"/>
        <v>28.053800000000006</v>
      </c>
      <c r="R48" s="4"/>
      <c r="S48" s="4">
        <f t="shared" si="6"/>
        <v>0</v>
      </c>
      <c r="T48" s="4"/>
      <c r="U48" s="9"/>
      <c r="V48" s="9">
        <f t="shared" si="7"/>
        <v>17.579686174422001</v>
      </c>
      <c r="W48" s="9">
        <f t="shared" si="22"/>
        <v>17.579686174422001</v>
      </c>
      <c r="X48" s="9">
        <v>41.59620000000001</v>
      </c>
      <c r="Y48" s="9">
        <v>32.63280000000001</v>
      </c>
      <c r="Z48" s="9">
        <v>25.422800000000009</v>
      </c>
      <c r="AA48" s="9">
        <v>36.624600000000001</v>
      </c>
      <c r="AB48" s="9">
        <v>48.1128</v>
      </c>
      <c r="AC48" s="9">
        <v>28.823</v>
      </c>
      <c r="AD48" s="9">
        <v>32.454000000000001</v>
      </c>
      <c r="AE48" s="9">
        <v>45.6008</v>
      </c>
      <c r="AF48" s="9">
        <v>0.279200000000003</v>
      </c>
      <c r="AG48" s="9">
        <v>24.774799999999999</v>
      </c>
      <c r="AH48" s="9"/>
      <c r="AI48" s="9">
        <f t="shared" si="8"/>
        <v>0</v>
      </c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86</v>
      </c>
      <c r="B49" s="9" t="s">
        <v>38</v>
      </c>
      <c r="C49" s="9">
        <v>317.18</v>
      </c>
      <c r="D49" s="9">
        <v>314.64600000000002</v>
      </c>
      <c r="E49" s="9">
        <v>503.47</v>
      </c>
      <c r="F49" s="9">
        <v>105.842</v>
      </c>
      <c r="G49" s="7">
        <v>1</v>
      </c>
      <c r="H49" s="9">
        <v>45</v>
      </c>
      <c r="I49" s="9" t="s">
        <v>42</v>
      </c>
      <c r="J49" s="9"/>
      <c r="K49" s="9">
        <v>285</v>
      </c>
      <c r="L49" s="9">
        <f t="shared" si="19"/>
        <v>218.47000000000003</v>
      </c>
      <c r="M49" s="9">
        <f t="shared" si="20"/>
        <v>189.875</v>
      </c>
      <c r="N49" s="9">
        <v>313.59500000000003</v>
      </c>
      <c r="O49" s="9">
        <v>300</v>
      </c>
      <c r="P49" s="9">
        <v>100</v>
      </c>
      <c r="Q49" s="9">
        <f t="shared" si="21"/>
        <v>37.975000000000001</v>
      </c>
      <c r="R49" s="4">
        <f t="shared" si="23"/>
        <v>25.807999999999979</v>
      </c>
      <c r="S49" s="4">
        <f t="shared" si="6"/>
        <v>26</v>
      </c>
      <c r="T49" s="4"/>
      <c r="U49" s="9"/>
      <c r="V49" s="9">
        <f t="shared" si="7"/>
        <v>14.005055957867016</v>
      </c>
      <c r="W49" s="9">
        <f t="shared" si="22"/>
        <v>13.320394996708361</v>
      </c>
      <c r="X49" s="9">
        <v>45.761599999999987</v>
      </c>
      <c r="Y49" s="9">
        <v>43.857999999999997</v>
      </c>
      <c r="Z49" s="9">
        <v>47.867199999999997</v>
      </c>
      <c r="AA49" s="9">
        <v>45.256799999999998</v>
      </c>
      <c r="AB49" s="9">
        <v>48.191400000000002</v>
      </c>
      <c r="AC49" s="9">
        <v>46.33</v>
      </c>
      <c r="AD49" s="9">
        <v>16.440999999999999</v>
      </c>
      <c r="AE49" s="9">
        <v>48.304000000000002</v>
      </c>
      <c r="AF49" s="9">
        <v>50.658799999999999</v>
      </c>
      <c r="AG49" s="9">
        <v>33.056600000000003</v>
      </c>
      <c r="AH49" s="9"/>
      <c r="AI49" s="9">
        <f t="shared" si="8"/>
        <v>26</v>
      </c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87</v>
      </c>
      <c r="B50" s="9" t="s">
        <v>41</v>
      </c>
      <c r="C50" s="9"/>
      <c r="D50" s="9"/>
      <c r="E50" s="9">
        <v>-2</v>
      </c>
      <c r="F50" s="9"/>
      <c r="G50" s="7">
        <v>0.09</v>
      </c>
      <c r="H50" s="9">
        <v>45</v>
      </c>
      <c r="I50" s="9" t="s">
        <v>42</v>
      </c>
      <c r="J50" s="9"/>
      <c r="K50" s="9">
        <v>1</v>
      </c>
      <c r="L50" s="9">
        <f t="shared" si="19"/>
        <v>-3</v>
      </c>
      <c r="M50" s="9">
        <f t="shared" si="20"/>
        <v>-2</v>
      </c>
      <c r="N50" s="9"/>
      <c r="O50" s="9">
        <v>40</v>
      </c>
      <c r="P50" s="9">
        <v>40</v>
      </c>
      <c r="Q50" s="9">
        <f t="shared" si="21"/>
        <v>-0.4</v>
      </c>
      <c r="R50" s="4"/>
      <c r="S50" s="4">
        <f t="shared" si="6"/>
        <v>0</v>
      </c>
      <c r="T50" s="4"/>
      <c r="U50" s="9"/>
      <c r="V50" s="9">
        <f t="shared" si="7"/>
        <v>-200</v>
      </c>
      <c r="W50" s="9">
        <f t="shared" si="22"/>
        <v>-200</v>
      </c>
      <c r="X50" s="9">
        <v>5.6</v>
      </c>
      <c r="Y50" s="9">
        <v>1.8</v>
      </c>
      <c r="Z50" s="9">
        <v>1.8</v>
      </c>
      <c r="AA50" s="9">
        <v>2.6</v>
      </c>
      <c r="AB50" s="9">
        <v>2</v>
      </c>
      <c r="AC50" s="9">
        <v>-0.2</v>
      </c>
      <c r="AD50" s="9">
        <v>2</v>
      </c>
      <c r="AE50" s="9">
        <v>-0.4</v>
      </c>
      <c r="AF50" s="9">
        <v>0.2</v>
      </c>
      <c r="AG50" s="9">
        <v>1.2</v>
      </c>
      <c r="AH50" s="10" t="s">
        <v>88</v>
      </c>
      <c r="AI50" s="9">
        <f t="shared" si="8"/>
        <v>0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89</v>
      </c>
      <c r="B51" s="9" t="s">
        <v>41</v>
      </c>
      <c r="C51" s="9">
        <v>13</v>
      </c>
      <c r="D51" s="9">
        <v>144</v>
      </c>
      <c r="E51" s="9">
        <v>85</v>
      </c>
      <c r="F51" s="9">
        <v>67</v>
      </c>
      <c r="G51" s="7">
        <v>0.35</v>
      </c>
      <c r="H51" s="9">
        <v>45</v>
      </c>
      <c r="I51" s="9" t="s">
        <v>42</v>
      </c>
      <c r="J51" s="9"/>
      <c r="K51" s="9">
        <v>116</v>
      </c>
      <c r="L51" s="9">
        <f t="shared" si="19"/>
        <v>-31</v>
      </c>
      <c r="M51" s="9">
        <f t="shared" si="20"/>
        <v>85</v>
      </c>
      <c r="N51" s="9"/>
      <c r="O51" s="9">
        <v>0</v>
      </c>
      <c r="P51" s="9"/>
      <c r="Q51" s="9">
        <f t="shared" si="21"/>
        <v>17</v>
      </c>
      <c r="R51" s="4">
        <f>13*Q51-P51-O51-F51</f>
        <v>154</v>
      </c>
      <c r="S51" s="4">
        <f t="shared" ref="S51:S52" si="26">T51</f>
        <v>100</v>
      </c>
      <c r="T51" s="4">
        <v>100</v>
      </c>
      <c r="U51" s="9"/>
      <c r="V51" s="9">
        <f t="shared" si="7"/>
        <v>9.8235294117647065</v>
      </c>
      <c r="W51" s="9">
        <f t="shared" si="22"/>
        <v>3.9411764705882355</v>
      </c>
      <c r="X51" s="9">
        <v>5.6</v>
      </c>
      <c r="Y51" s="9">
        <v>15.6</v>
      </c>
      <c r="Z51" s="9">
        <v>9</v>
      </c>
      <c r="AA51" s="9">
        <v>18.2</v>
      </c>
      <c r="AB51" s="9">
        <v>2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 t="s">
        <v>90</v>
      </c>
      <c r="AI51" s="9">
        <f t="shared" si="8"/>
        <v>35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91</v>
      </c>
      <c r="B52" s="9" t="s">
        <v>38</v>
      </c>
      <c r="C52" s="9">
        <v>285.42</v>
      </c>
      <c r="D52" s="9">
        <v>310.95499999999998</v>
      </c>
      <c r="E52" s="9">
        <v>474.48399999999998</v>
      </c>
      <c r="F52" s="9">
        <v>104.755</v>
      </c>
      <c r="G52" s="7">
        <v>1</v>
      </c>
      <c r="H52" s="9">
        <v>45</v>
      </c>
      <c r="I52" s="9" t="s">
        <v>42</v>
      </c>
      <c r="J52" s="9"/>
      <c r="K52" s="9">
        <v>156</v>
      </c>
      <c r="L52" s="9">
        <f t="shared" si="19"/>
        <v>318.48399999999998</v>
      </c>
      <c r="M52" s="9">
        <f t="shared" si="20"/>
        <v>164.53699999999998</v>
      </c>
      <c r="N52" s="9">
        <v>309.947</v>
      </c>
      <c r="O52" s="9">
        <v>120</v>
      </c>
      <c r="P52" s="9">
        <v>80</v>
      </c>
      <c r="Q52" s="9">
        <f t="shared" si="21"/>
        <v>32.907399999999996</v>
      </c>
      <c r="R52" s="4">
        <f t="shared" si="23"/>
        <v>155.94859999999994</v>
      </c>
      <c r="S52" s="4">
        <f t="shared" si="26"/>
        <v>180</v>
      </c>
      <c r="T52" s="4">
        <v>180</v>
      </c>
      <c r="U52" s="9"/>
      <c r="V52" s="9">
        <f t="shared" si="7"/>
        <v>14.730881199973259</v>
      </c>
      <c r="W52" s="9">
        <f t="shared" si="22"/>
        <v>9.2609868904866399</v>
      </c>
      <c r="X52" s="9">
        <v>30.246399999999991</v>
      </c>
      <c r="Y52" s="9">
        <v>30.3752</v>
      </c>
      <c r="Z52" s="9">
        <v>37.577800000000003</v>
      </c>
      <c r="AA52" s="9">
        <v>35.057000000000002</v>
      </c>
      <c r="AB52" s="9">
        <v>16.769400000000001</v>
      </c>
      <c r="AC52" s="9">
        <v>37.715000000000003</v>
      </c>
      <c r="AD52" s="9">
        <v>37.833799999999997</v>
      </c>
      <c r="AE52" s="9">
        <v>30.785</v>
      </c>
      <c r="AF52" s="9">
        <v>38.028399999999998</v>
      </c>
      <c r="AG52" s="9">
        <v>36.332000000000001</v>
      </c>
      <c r="AH52" s="9"/>
      <c r="AI52" s="9">
        <f t="shared" si="8"/>
        <v>180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92</v>
      </c>
      <c r="B53" s="9" t="s">
        <v>41</v>
      </c>
      <c r="C53" s="9">
        <v>95</v>
      </c>
      <c r="D53" s="9">
        <v>205</v>
      </c>
      <c r="E53" s="9">
        <v>100</v>
      </c>
      <c r="F53" s="9">
        <v>172</v>
      </c>
      <c r="G53" s="7">
        <v>0.4</v>
      </c>
      <c r="H53" s="9">
        <v>45</v>
      </c>
      <c r="I53" s="9" t="s">
        <v>42</v>
      </c>
      <c r="J53" s="9"/>
      <c r="K53" s="9">
        <v>117</v>
      </c>
      <c r="L53" s="9">
        <f t="shared" si="19"/>
        <v>-17</v>
      </c>
      <c r="M53" s="9">
        <f t="shared" si="20"/>
        <v>100</v>
      </c>
      <c r="N53" s="9"/>
      <c r="O53" s="9">
        <v>50</v>
      </c>
      <c r="P53" s="9">
        <v>50</v>
      </c>
      <c r="Q53" s="9">
        <f t="shared" si="21"/>
        <v>20</v>
      </c>
      <c r="R53" s="4">
        <f t="shared" si="23"/>
        <v>8</v>
      </c>
      <c r="S53" s="4">
        <v>80</v>
      </c>
      <c r="T53" s="4">
        <v>150</v>
      </c>
      <c r="U53" s="9"/>
      <c r="V53" s="9">
        <f t="shared" si="7"/>
        <v>17.600000000000001</v>
      </c>
      <c r="W53" s="9">
        <f t="shared" si="22"/>
        <v>13.6</v>
      </c>
      <c r="X53" s="9">
        <v>5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 t="s">
        <v>65</v>
      </c>
      <c r="AI53" s="9">
        <f t="shared" si="8"/>
        <v>32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 t="s">
        <v>93</v>
      </c>
      <c r="B54" s="9" t="s">
        <v>41</v>
      </c>
      <c r="C54" s="9">
        <v>542</v>
      </c>
      <c r="D54" s="9">
        <v>9</v>
      </c>
      <c r="E54" s="9">
        <v>283</v>
      </c>
      <c r="F54" s="9">
        <v>210</v>
      </c>
      <c r="G54" s="7">
        <v>0.3</v>
      </c>
      <c r="H54" s="9" t="e">
        <v>#N/A</v>
      </c>
      <c r="I54" s="9" t="s">
        <v>42</v>
      </c>
      <c r="J54" s="9"/>
      <c r="K54" s="9">
        <v>290</v>
      </c>
      <c r="L54" s="9">
        <f t="shared" si="19"/>
        <v>-7</v>
      </c>
      <c r="M54" s="9">
        <f t="shared" si="20"/>
        <v>283</v>
      </c>
      <c r="N54" s="9"/>
      <c r="O54" s="9">
        <v>300</v>
      </c>
      <c r="P54" s="9">
        <v>200</v>
      </c>
      <c r="Q54" s="9">
        <f t="shared" si="21"/>
        <v>56.6</v>
      </c>
      <c r="R54" s="4">
        <f t="shared" si="23"/>
        <v>82.399999999999977</v>
      </c>
      <c r="S54" s="4">
        <v>300</v>
      </c>
      <c r="T54" s="4">
        <v>450</v>
      </c>
      <c r="U54" s="9"/>
      <c r="V54" s="9">
        <f t="shared" si="7"/>
        <v>17.844522968197879</v>
      </c>
      <c r="W54" s="9">
        <f t="shared" si="22"/>
        <v>12.544169611307421</v>
      </c>
      <c r="X54" s="9">
        <v>71.8</v>
      </c>
      <c r="Y54" s="9">
        <v>32.799999999999997</v>
      </c>
      <c r="Z54" s="9">
        <v>70.599999999999994</v>
      </c>
      <c r="AA54" s="9">
        <v>62.2</v>
      </c>
      <c r="AB54" s="9">
        <v>54.2</v>
      </c>
      <c r="AC54" s="9">
        <v>42.2</v>
      </c>
      <c r="AD54" s="9">
        <v>71</v>
      </c>
      <c r="AE54" s="9">
        <v>63.4</v>
      </c>
      <c r="AF54" s="9">
        <v>48.6</v>
      </c>
      <c r="AG54" s="9">
        <v>31.8</v>
      </c>
      <c r="AH54" s="9"/>
      <c r="AI54" s="9">
        <f t="shared" si="8"/>
        <v>90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11" t="s">
        <v>94</v>
      </c>
      <c r="B55" s="11" t="s">
        <v>38</v>
      </c>
      <c r="C55" s="11">
        <v>19.122</v>
      </c>
      <c r="D55" s="11"/>
      <c r="E55" s="11">
        <v>15.172000000000001</v>
      </c>
      <c r="F55" s="11">
        <v>1.5620000000000001</v>
      </c>
      <c r="G55" s="12">
        <v>0</v>
      </c>
      <c r="H55" s="11">
        <v>30</v>
      </c>
      <c r="I55" s="11" t="s">
        <v>39</v>
      </c>
      <c r="J55" s="11"/>
      <c r="K55" s="11">
        <v>47.06</v>
      </c>
      <c r="L55" s="11">
        <f t="shared" si="19"/>
        <v>-31.888000000000002</v>
      </c>
      <c r="M55" s="11">
        <f t="shared" si="20"/>
        <v>15.172000000000001</v>
      </c>
      <c r="N55" s="11"/>
      <c r="O55" s="11">
        <v>0</v>
      </c>
      <c r="P55" s="11"/>
      <c r="Q55" s="11">
        <f t="shared" si="21"/>
        <v>3.0344000000000002</v>
      </c>
      <c r="R55" s="13"/>
      <c r="S55" s="4">
        <f t="shared" si="6"/>
        <v>0</v>
      </c>
      <c r="T55" s="13"/>
      <c r="U55" s="11"/>
      <c r="V55" s="9">
        <f t="shared" si="7"/>
        <v>0.51476403901924594</v>
      </c>
      <c r="W55" s="11">
        <f t="shared" si="22"/>
        <v>0.51476403901924594</v>
      </c>
      <c r="X55" s="11">
        <v>8.6539999999999999</v>
      </c>
      <c r="Y55" s="11">
        <v>6.2228000000000003</v>
      </c>
      <c r="Z55" s="11">
        <v>11.7552</v>
      </c>
      <c r="AA55" s="11">
        <v>9.8379999999999992</v>
      </c>
      <c r="AB55" s="11">
        <v>1.8704000000000001</v>
      </c>
      <c r="AC55" s="11">
        <v>10.986800000000001</v>
      </c>
      <c r="AD55" s="11">
        <v>3.032</v>
      </c>
      <c r="AE55" s="11">
        <v>5.2308000000000003</v>
      </c>
      <c r="AF55" s="11">
        <v>10.2088</v>
      </c>
      <c r="AG55" s="11">
        <v>4.2248000000000001</v>
      </c>
      <c r="AH55" s="11"/>
      <c r="AI55" s="9">
        <f t="shared" si="8"/>
        <v>0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9" t="s">
        <v>95</v>
      </c>
      <c r="B56" s="9" t="s">
        <v>38</v>
      </c>
      <c r="C56" s="9">
        <v>120.488</v>
      </c>
      <c r="D56" s="9">
        <v>261.14699999999999</v>
      </c>
      <c r="E56" s="9">
        <v>149.06</v>
      </c>
      <c r="F56" s="9">
        <v>198.54499999999999</v>
      </c>
      <c r="G56" s="7">
        <v>1</v>
      </c>
      <c r="H56" s="9">
        <v>45</v>
      </c>
      <c r="I56" s="9" t="s">
        <v>42</v>
      </c>
      <c r="J56" s="9"/>
      <c r="K56" s="9">
        <v>148</v>
      </c>
      <c r="L56" s="9">
        <f t="shared" si="19"/>
        <v>1.0600000000000023</v>
      </c>
      <c r="M56" s="9">
        <f t="shared" si="20"/>
        <v>149.06</v>
      </c>
      <c r="N56" s="9"/>
      <c r="O56" s="9">
        <v>30</v>
      </c>
      <c r="P56" s="9">
        <v>20</v>
      </c>
      <c r="Q56" s="9">
        <f t="shared" si="21"/>
        <v>29.812000000000001</v>
      </c>
      <c r="R56" s="4">
        <f t="shared" ref="R56:R57" si="27">14*Q56-P56-O56-F56</f>
        <v>168.82300000000001</v>
      </c>
      <c r="S56" s="4">
        <f t="shared" ref="S56:S58" si="28">T56</f>
        <v>150</v>
      </c>
      <c r="T56" s="4">
        <v>150</v>
      </c>
      <c r="U56" s="9"/>
      <c r="V56" s="9">
        <f t="shared" si="7"/>
        <v>13.368609955722526</v>
      </c>
      <c r="W56" s="9">
        <f t="shared" si="22"/>
        <v>8.3370790285790957</v>
      </c>
      <c r="X56" s="9">
        <v>28.040199999999999</v>
      </c>
      <c r="Y56" s="9">
        <v>35.634599999999999</v>
      </c>
      <c r="Z56" s="9">
        <v>7.5018000000000002</v>
      </c>
      <c r="AA56" s="9">
        <v>30.632999999999999</v>
      </c>
      <c r="AB56" s="9">
        <v>27.914000000000001</v>
      </c>
      <c r="AC56" s="9">
        <v>19.046399999999998</v>
      </c>
      <c r="AD56" s="9">
        <v>20.0106</v>
      </c>
      <c r="AE56" s="9">
        <v>40.477400000000003</v>
      </c>
      <c r="AF56" s="9">
        <v>21.309200000000001</v>
      </c>
      <c r="AG56" s="9">
        <v>9.9591999999999992</v>
      </c>
      <c r="AH56" s="9"/>
      <c r="AI56" s="9">
        <f t="shared" si="8"/>
        <v>150</v>
      </c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96</v>
      </c>
      <c r="B57" s="9" t="s">
        <v>41</v>
      </c>
      <c r="C57" s="9">
        <v>349</v>
      </c>
      <c r="D57" s="9">
        <v>991</v>
      </c>
      <c r="E57" s="9">
        <v>935</v>
      </c>
      <c r="F57" s="9">
        <v>360</v>
      </c>
      <c r="G57" s="7">
        <v>0.35</v>
      </c>
      <c r="H57" s="9">
        <v>45</v>
      </c>
      <c r="I57" s="9" t="s">
        <v>42</v>
      </c>
      <c r="J57" s="9"/>
      <c r="K57" s="9">
        <v>657</v>
      </c>
      <c r="L57" s="9">
        <f t="shared" si="19"/>
        <v>278</v>
      </c>
      <c r="M57" s="9">
        <f t="shared" si="20"/>
        <v>639</v>
      </c>
      <c r="N57" s="9">
        <v>296</v>
      </c>
      <c r="O57" s="9">
        <v>100</v>
      </c>
      <c r="P57" s="9">
        <v>150</v>
      </c>
      <c r="Q57" s="9">
        <f t="shared" si="21"/>
        <v>127.8</v>
      </c>
      <c r="R57" s="4">
        <f t="shared" si="27"/>
        <v>1179.2</v>
      </c>
      <c r="S57" s="4">
        <f t="shared" si="28"/>
        <v>1100</v>
      </c>
      <c r="T57" s="4">
        <v>1100</v>
      </c>
      <c r="U57" s="9"/>
      <c r="V57" s="9">
        <f t="shared" si="7"/>
        <v>13.380281690140846</v>
      </c>
      <c r="W57" s="9">
        <f t="shared" si="22"/>
        <v>4.7730829420970267</v>
      </c>
      <c r="X57" s="9">
        <v>82.4</v>
      </c>
      <c r="Y57" s="9">
        <v>107.6</v>
      </c>
      <c r="Z57" s="9">
        <v>111.4</v>
      </c>
      <c r="AA57" s="9">
        <v>111.4</v>
      </c>
      <c r="AB57" s="9">
        <v>102.4</v>
      </c>
      <c r="AC57" s="9">
        <v>102.8</v>
      </c>
      <c r="AD57" s="9">
        <v>113</v>
      </c>
      <c r="AE57" s="9">
        <v>112.6</v>
      </c>
      <c r="AF57" s="9">
        <v>101.4</v>
      </c>
      <c r="AG57" s="9">
        <v>108</v>
      </c>
      <c r="AH57" s="9"/>
      <c r="AI57" s="9">
        <f t="shared" si="8"/>
        <v>385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97</v>
      </c>
      <c r="B58" s="9" t="s">
        <v>41</v>
      </c>
      <c r="C58" s="9">
        <v>724</v>
      </c>
      <c r="D58" s="9">
        <v>752</v>
      </c>
      <c r="E58" s="9">
        <v>1146</v>
      </c>
      <c r="F58" s="9">
        <v>312</v>
      </c>
      <c r="G58" s="7">
        <v>0.41</v>
      </c>
      <c r="H58" s="9">
        <v>45</v>
      </c>
      <c r="I58" s="9" t="s">
        <v>42</v>
      </c>
      <c r="J58" s="9"/>
      <c r="K58" s="9">
        <v>442</v>
      </c>
      <c r="L58" s="9">
        <f t="shared" si="19"/>
        <v>704</v>
      </c>
      <c r="M58" s="9">
        <f t="shared" si="20"/>
        <v>442</v>
      </c>
      <c r="N58" s="9">
        <v>704</v>
      </c>
      <c r="O58" s="9">
        <v>0</v>
      </c>
      <c r="P58" s="9"/>
      <c r="Q58" s="9">
        <f t="shared" si="21"/>
        <v>88.4</v>
      </c>
      <c r="R58" s="4">
        <f>13*Q58-P58-O58-F58</f>
        <v>837.2</v>
      </c>
      <c r="S58" s="4">
        <f t="shared" si="28"/>
        <v>850</v>
      </c>
      <c r="T58" s="4">
        <v>850</v>
      </c>
      <c r="U58" s="9"/>
      <c r="V58" s="9">
        <f t="shared" si="7"/>
        <v>13.144796380090497</v>
      </c>
      <c r="W58" s="9">
        <f t="shared" si="22"/>
        <v>3.5294117647058822</v>
      </c>
      <c r="X58" s="9">
        <v>25.8</v>
      </c>
      <c r="Y58" s="9">
        <v>64.599999999999994</v>
      </c>
      <c r="Z58" s="9">
        <v>91.8</v>
      </c>
      <c r="AA58" s="9">
        <v>55.8</v>
      </c>
      <c r="AB58" s="9">
        <v>62.8</v>
      </c>
      <c r="AC58" s="9">
        <v>86.6</v>
      </c>
      <c r="AD58" s="9">
        <v>34.4</v>
      </c>
      <c r="AE58" s="9">
        <v>90</v>
      </c>
      <c r="AF58" s="9">
        <v>79.599999999999994</v>
      </c>
      <c r="AG58" s="9">
        <v>38</v>
      </c>
      <c r="AH58" s="9"/>
      <c r="AI58" s="9">
        <f t="shared" si="8"/>
        <v>348.5</v>
      </c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98</v>
      </c>
      <c r="B59" s="9" t="s">
        <v>41</v>
      </c>
      <c r="C59" s="9">
        <v>100</v>
      </c>
      <c r="D59" s="9">
        <v>80</v>
      </c>
      <c r="E59" s="9">
        <v>46</v>
      </c>
      <c r="F59" s="9">
        <v>133</v>
      </c>
      <c r="G59" s="7">
        <v>0.41</v>
      </c>
      <c r="H59" s="9">
        <v>45</v>
      </c>
      <c r="I59" s="9" t="s">
        <v>42</v>
      </c>
      <c r="J59" s="9"/>
      <c r="K59" s="9">
        <v>47</v>
      </c>
      <c r="L59" s="9">
        <f t="shared" si="19"/>
        <v>-1</v>
      </c>
      <c r="M59" s="9">
        <f t="shared" si="20"/>
        <v>46</v>
      </c>
      <c r="N59" s="9"/>
      <c r="O59" s="9">
        <v>0</v>
      </c>
      <c r="P59" s="9"/>
      <c r="Q59" s="9">
        <f t="shared" si="21"/>
        <v>9.1999999999999993</v>
      </c>
      <c r="R59" s="4"/>
      <c r="S59" s="4">
        <f t="shared" si="6"/>
        <v>0</v>
      </c>
      <c r="T59" s="4"/>
      <c r="U59" s="9"/>
      <c r="V59" s="9">
        <f t="shared" si="7"/>
        <v>14.456521739130435</v>
      </c>
      <c r="W59" s="9">
        <f t="shared" si="22"/>
        <v>14.456521739130435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 t="s">
        <v>65</v>
      </c>
      <c r="AI59" s="9">
        <f t="shared" si="8"/>
        <v>0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11" t="s">
        <v>99</v>
      </c>
      <c r="B60" s="11" t="s">
        <v>41</v>
      </c>
      <c r="C60" s="11"/>
      <c r="D60" s="11">
        <v>472</v>
      </c>
      <c r="E60" s="11">
        <v>472</v>
      </c>
      <c r="F60" s="11"/>
      <c r="G60" s="12">
        <v>0</v>
      </c>
      <c r="H60" s="11" t="e">
        <v>#N/A</v>
      </c>
      <c r="I60" s="11" t="s">
        <v>39</v>
      </c>
      <c r="J60" s="11"/>
      <c r="K60" s="11"/>
      <c r="L60" s="11">
        <f t="shared" si="19"/>
        <v>472</v>
      </c>
      <c r="M60" s="11">
        <f t="shared" si="20"/>
        <v>0</v>
      </c>
      <c r="N60" s="11">
        <v>472</v>
      </c>
      <c r="O60" s="11">
        <v>0</v>
      </c>
      <c r="P60" s="11"/>
      <c r="Q60" s="11">
        <f t="shared" si="21"/>
        <v>0</v>
      </c>
      <c r="R60" s="13"/>
      <c r="S60" s="4">
        <f t="shared" si="6"/>
        <v>0</v>
      </c>
      <c r="T60" s="13"/>
      <c r="U60" s="11"/>
      <c r="V60" s="9" t="e">
        <f t="shared" si="7"/>
        <v>#DIV/0!</v>
      </c>
      <c r="W60" s="11" t="e">
        <f t="shared" si="22"/>
        <v>#DIV/0!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/>
      <c r="AI60" s="9">
        <f t="shared" si="8"/>
        <v>0</v>
      </c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11" t="s">
        <v>100</v>
      </c>
      <c r="B61" s="11" t="s">
        <v>41</v>
      </c>
      <c r="C61" s="11">
        <v>4</v>
      </c>
      <c r="D61" s="11"/>
      <c r="E61" s="11">
        <v>-3</v>
      </c>
      <c r="F61" s="11">
        <v>4</v>
      </c>
      <c r="G61" s="12">
        <v>0</v>
      </c>
      <c r="H61" s="11">
        <v>30</v>
      </c>
      <c r="I61" s="11" t="s">
        <v>39</v>
      </c>
      <c r="J61" s="11"/>
      <c r="K61" s="11"/>
      <c r="L61" s="11">
        <f t="shared" si="19"/>
        <v>-3</v>
      </c>
      <c r="M61" s="11">
        <f t="shared" si="20"/>
        <v>-3</v>
      </c>
      <c r="N61" s="11"/>
      <c r="O61" s="11">
        <v>0</v>
      </c>
      <c r="P61" s="11"/>
      <c r="Q61" s="11">
        <f t="shared" si="21"/>
        <v>-0.6</v>
      </c>
      <c r="R61" s="13"/>
      <c r="S61" s="4">
        <f t="shared" si="6"/>
        <v>0</v>
      </c>
      <c r="T61" s="13"/>
      <c r="U61" s="11"/>
      <c r="V61" s="9">
        <f t="shared" si="7"/>
        <v>-6.666666666666667</v>
      </c>
      <c r="W61" s="11">
        <f t="shared" si="22"/>
        <v>-6.666666666666667</v>
      </c>
      <c r="X61" s="11">
        <v>-0.4</v>
      </c>
      <c r="Y61" s="11">
        <v>2.4</v>
      </c>
      <c r="Z61" s="11">
        <v>6.4</v>
      </c>
      <c r="AA61" s="11">
        <v>0</v>
      </c>
      <c r="AB61" s="11">
        <v>13.2</v>
      </c>
      <c r="AC61" s="11">
        <v>9.6</v>
      </c>
      <c r="AD61" s="11">
        <v>7.4</v>
      </c>
      <c r="AE61" s="11">
        <v>12.2</v>
      </c>
      <c r="AF61" s="11">
        <v>9.1999999999999993</v>
      </c>
      <c r="AG61" s="11">
        <v>2.6</v>
      </c>
      <c r="AH61" s="11"/>
      <c r="AI61" s="9">
        <f t="shared" si="8"/>
        <v>0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11" t="s">
        <v>101</v>
      </c>
      <c r="B62" s="11" t="s">
        <v>38</v>
      </c>
      <c r="C62" s="11">
        <v>11.26</v>
      </c>
      <c r="D62" s="11"/>
      <c r="E62" s="11">
        <v>11.294</v>
      </c>
      <c r="F62" s="11">
        <v>-3.4000000000000002E-2</v>
      </c>
      <c r="G62" s="12">
        <v>0</v>
      </c>
      <c r="H62" s="11">
        <v>30</v>
      </c>
      <c r="I62" s="11" t="s">
        <v>39</v>
      </c>
      <c r="J62" s="11"/>
      <c r="K62" s="11">
        <v>21</v>
      </c>
      <c r="L62" s="11">
        <f t="shared" si="19"/>
        <v>-9.7059999999999995</v>
      </c>
      <c r="M62" s="11">
        <f t="shared" si="20"/>
        <v>11.294</v>
      </c>
      <c r="N62" s="11"/>
      <c r="O62" s="11">
        <v>0</v>
      </c>
      <c r="P62" s="11"/>
      <c r="Q62" s="11">
        <f t="shared" si="21"/>
        <v>2.2587999999999999</v>
      </c>
      <c r="R62" s="13"/>
      <c r="S62" s="4">
        <f t="shared" si="6"/>
        <v>0</v>
      </c>
      <c r="T62" s="13"/>
      <c r="U62" s="11"/>
      <c r="V62" s="9">
        <f t="shared" si="7"/>
        <v>-1.505224012750133E-2</v>
      </c>
      <c r="W62" s="11">
        <f t="shared" si="22"/>
        <v>-1.505224012750133E-2</v>
      </c>
      <c r="X62" s="11">
        <v>2.2679999999999998</v>
      </c>
      <c r="Y62" s="11">
        <v>1.8602000000000001</v>
      </c>
      <c r="Z62" s="11">
        <v>8.0000000000000004E-4</v>
      </c>
      <c r="AA62" s="11">
        <v>2.1507999999999998</v>
      </c>
      <c r="AB62" s="11">
        <v>1.5147999999999999</v>
      </c>
      <c r="AC62" s="11">
        <v>-0.1014</v>
      </c>
      <c r="AD62" s="11">
        <v>1.3018000000000001</v>
      </c>
      <c r="AE62" s="11">
        <v>2.1145999999999998</v>
      </c>
      <c r="AF62" s="11">
        <v>1.2396</v>
      </c>
      <c r="AG62" s="11">
        <v>0.2044</v>
      </c>
      <c r="AH62" s="11"/>
      <c r="AI62" s="9">
        <f t="shared" si="8"/>
        <v>0</v>
      </c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11" t="s">
        <v>102</v>
      </c>
      <c r="B63" s="11" t="s">
        <v>41</v>
      </c>
      <c r="C63" s="11">
        <v>4</v>
      </c>
      <c r="D63" s="11"/>
      <c r="E63" s="11"/>
      <c r="F63" s="11">
        <v>4</v>
      </c>
      <c r="G63" s="12">
        <v>0</v>
      </c>
      <c r="H63" s="11">
        <v>45</v>
      </c>
      <c r="I63" s="11" t="s">
        <v>39</v>
      </c>
      <c r="J63" s="11"/>
      <c r="K63" s="11"/>
      <c r="L63" s="11">
        <f t="shared" si="19"/>
        <v>0</v>
      </c>
      <c r="M63" s="11">
        <f t="shared" si="20"/>
        <v>0</v>
      </c>
      <c r="N63" s="11"/>
      <c r="O63" s="11">
        <v>0</v>
      </c>
      <c r="P63" s="11"/>
      <c r="Q63" s="11">
        <f t="shared" si="21"/>
        <v>0</v>
      </c>
      <c r="R63" s="13"/>
      <c r="S63" s="4">
        <f t="shared" si="6"/>
        <v>0</v>
      </c>
      <c r="T63" s="13"/>
      <c r="U63" s="11"/>
      <c r="V63" s="9" t="e">
        <f t="shared" si="7"/>
        <v>#DIV/0!</v>
      </c>
      <c r="W63" s="11" t="e">
        <f t="shared" si="22"/>
        <v>#DIV/0!</v>
      </c>
      <c r="X63" s="11">
        <v>-0.2</v>
      </c>
      <c r="Y63" s="11">
        <v>6.8</v>
      </c>
      <c r="Z63" s="11">
        <v>22.4</v>
      </c>
      <c r="AA63" s="11">
        <v>10.199999999999999</v>
      </c>
      <c r="AB63" s="11">
        <v>9.8000000000000007</v>
      </c>
      <c r="AC63" s="11">
        <v>7.8</v>
      </c>
      <c r="AD63" s="11">
        <v>22.6</v>
      </c>
      <c r="AE63" s="11">
        <v>10.6</v>
      </c>
      <c r="AF63" s="11">
        <v>13.4</v>
      </c>
      <c r="AG63" s="11">
        <v>14.6</v>
      </c>
      <c r="AH63" s="11"/>
      <c r="AI63" s="9">
        <f t="shared" si="8"/>
        <v>0</v>
      </c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11" t="s">
        <v>103</v>
      </c>
      <c r="B64" s="11" t="s">
        <v>38</v>
      </c>
      <c r="C64" s="11">
        <v>-9.5000000000000001E-2</v>
      </c>
      <c r="D64" s="11"/>
      <c r="E64" s="11">
        <v>-2.0270000000000001</v>
      </c>
      <c r="F64" s="11">
        <v>-9.5000000000000001E-2</v>
      </c>
      <c r="G64" s="12">
        <v>0</v>
      </c>
      <c r="H64" s="11">
        <v>45</v>
      </c>
      <c r="I64" s="11" t="s">
        <v>39</v>
      </c>
      <c r="J64" s="11"/>
      <c r="K64" s="11"/>
      <c r="L64" s="11">
        <f t="shared" si="19"/>
        <v>-2.0270000000000001</v>
      </c>
      <c r="M64" s="11">
        <f t="shared" si="20"/>
        <v>-2.0270000000000001</v>
      </c>
      <c r="N64" s="11"/>
      <c r="O64" s="11">
        <v>0</v>
      </c>
      <c r="P64" s="11"/>
      <c r="Q64" s="11">
        <f t="shared" si="21"/>
        <v>-0.40540000000000004</v>
      </c>
      <c r="R64" s="13"/>
      <c r="S64" s="4">
        <f t="shared" si="6"/>
        <v>0</v>
      </c>
      <c r="T64" s="13"/>
      <c r="U64" s="11"/>
      <c r="V64" s="9">
        <f t="shared" si="7"/>
        <v>0.23433645781943757</v>
      </c>
      <c r="W64" s="11">
        <f t="shared" si="22"/>
        <v>0.23433645781943757</v>
      </c>
      <c r="X64" s="11">
        <v>0.85899999999999999</v>
      </c>
      <c r="Y64" s="11">
        <v>0</v>
      </c>
      <c r="Z64" s="11">
        <v>3.2242000000000002</v>
      </c>
      <c r="AA64" s="11">
        <v>1.0608</v>
      </c>
      <c r="AB64" s="11">
        <v>1.4574</v>
      </c>
      <c r="AC64" s="11">
        <v>1.7272000000000001</v>
      </c>
      <c r="AD64" s="11">
        <v>1.9476</v>
      </c>
      <c r="AE64" s="11">
        <v>1.8774</v>
      </c>
      <c r="AF64" s="11">
        <v>2.3894000000000002</v>
      </c>
      <c r="AG64" s="11">
        <v>1.8348</v>
      </c>
      <c r="AH64" s="11"/>
      <c r="AI64" s="9">
        <f t="shared" si="8"/>
        <v>0</v>
      </c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 t="s">
        <v>104</v>
      </c>
      <c r="B65" s="9" t="s">
        <v>41</v>
      </c>
      <c r="C65" s="9">
        <v>97</v>
      </c>
      <c r="D65" s="9">
        <v>246</v>
      </c>
      <c r="E65" s="9">
        <v>174</v>
      </c>
      <c r="F65" s="9">
        <v>151</v>
      </c>
      <c r="G65" s="7">
        <v>0.36</v>
      </c>
      <c r="H65" s="9">
        <v>45</v>
      </c>
      <c r="I65" s="9" t="s">
        <v>42</v>
      </c>
      <c r="J65" s="9"/>
      <c r="K65" s="9">
        <v>218</v>
      </c>
      <c r="L65" s="9">
        <f t="shared" si="19"/>
        <v>-44</v>
      </c>
      <c r="M65" s="9">
        <f t="shared" si="20"/>
        <v>174</v>
      </c>
      <c r="N65" s="9"/>
      <c r="O65" s="9">
        <v>70</v>
      </c>
      <c r="P65" s="9">
        <v>80</v>
      </c>
      <c r="Q65" s="9">
        <f t="shared" si="21"/>
        <v>34.799999999999997</v>
      </c>
      <c r="R65" s="4">
        <f>14*Q65-P65-O65-F65</f>
        <v>186.19999999999993</v>
      </c>
      <c r="S65" s="4">
        <f>T65</f>
        <v>250</v>
      </c>
      <c r="T65" s="4">
        <v>250</v>
      </c>
      <c r="U65" s="9"/>
      <c r="V65" s="9">
        <f t="shared" si="7"/>
        <v>15.833333333333334</v>
      </c>
      <c r="W65" s="9">
        <f t="shared" si="22"/>
        <v>8.6494252873563227</v>
      </c>
      <c r="X65" s="9">
        <v>31.2</v>
      </c>
      <c r="Y65" s="9">
        <v>35.4</v>
      </c>
      <c r="Z65" s="9">
        <v>28.4</v>
      </c>
      <c r="AA65" s="9">
        <v>32.6</v>
      </c>
      <c r="AB65" s="9">
        <v>27.4</v>
      </c>
      <c r="AC65" s="9">
        <v>49.6</v>
      </c>
      <c r="AD65" s="9">
        <v>42.8</v>
      </c>
      <c r="AE65" s="9">
        <v>36</v>
      </c>
      <c r="AF65" s="9">
        <v>37.4</v>
      </c>
      <c r="AG65" s="9">
        <v>32.6</v>
      </c>
      <c r="AH65" s="9"/>
      <c r="AI65" s="9">
        <f t="shared" si="8"/>
        <v>90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11" t="s">
        <v>105</v>
      </c>
      <c r="B66" s="11" t="s">
        <v>38</v>
      </c>
      <c r="C66" s="11">
        <v>0.03</v>
      </c>
      <c r="D66" s="11"/>
      <c r="E66" s="11"/>
      <c r="F66" s="11">
        <v>0.03</v>
      </c>
      <c r="G66" s="12">
        <v>0</v>
      </c>
      <c r="H66" s="11">
        <v>45</v>
      </c>
      <c r="I66" s="11" t="s">
        <v>39</v>
      </c>
      <c r="J66" s="11"/>
      <c r="K66" s="11">
        <v>9</v>
      </c>
      <c r="L66" s="11">
        <f t="shared" si="19"/>
        <v>-9</v>
      </c>
      <c r="M66" s="11">
        <f t="shared" si="20"/>
        <v>0</v>
      </c>
      <c r="N66" s="11"/>
      <c r="O66" s="11">
        <v>0</v>
      </c>
      <c r="P66" s="11"/>
      <c r="Q66" s="11">
        <f t="shared" si="21"/>
        <v>0</v>
      </c>
      <c r="R66" s="13"/>
      <c r="S66" s="4">
        <f t="shared" si="6"/>
        <v>0</v>
      </c>
      <c r="T66" s="13"/>
      <c r="U66" s="11"/>
      <c r="V66" s="9" t="e">
        <f t="shared" si="7"/>
        <v>#DIV/0!</v>
      </c>
      <c r="W66" s="11" t="e">
        <f t="shared" si="22"/>
        <v>#DIV/0!</v>
      </c>
      <c r="X66" s="11">
        <v>-0.21460000000000001</v>
      </c>
      <c r="Y66" s="11">
        <v>4.274</v>
      </c>
      <c r="Z66" s="11">
        <v>7.0801999999999996</v>
      </c>
      <c r="AA66" s="11">
        <v>3.6334</v>
      </c>
      <c r="AB66" s="11">
        <v>5.3513999999999999</v>
      </c>
      <c r="AC66" s="11">
        <v>5.4882</v>
      </c>
      <c r="AD66" s="11">
        <v>4.4206000000000003</v>
      </c>
      <c r="AE66" s="11">
        <v>8.3469999999999995</v>
      </c>
      <c r="AF66" s="11">
        <v>2.5701999999999998</v>
      </c>
      <c r="AG66" s="11">
        <v>6.6150000000000002</v>
      </c>
      <c r="AH66" s="11"/>
      <c r="AI66" s="9">
        <f t="shared" si="8"/>
        <v>0</v>
      </c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106</v>
      </c>
      <c r="B67" s="9" t="s">
        <v>41</v>
      </c>
      <c r="C67" s="9">
        <v>156</v>
      </c>
      <c r="D67" s="9"/>
      <c r="E67" s="9">
        <v>133</v>
      </c>
      <c r="F67" s="9">
        <v>16</v>
      </c>
      <c r="G67" s="7">
        <v>0.41</v>
      </c>
      <c r="H67" s="9">
        <v>45</v>
      </c>
      <c r="I67" s="9" t="s">
        <v>42</v>
      </c>
      <c r="J67" s="9"/>
      <c r="K67" s="9">
        <v>131</v>
      </c>
      <c r="L67" s="9">
        <f t="shared" si="19"/>
        <v>2</v>
      </c>
      <c r="M67" s="9">
        <f t="shared" si="20"/>
        <v>133</v>
      </c>
      <c r="N67" s="9"/>
      <c r="O67" s="9">
        <v>0</v>
      </c>
      <c r="P67" s="9"/>
      <c r="Q67" s="9">
        <f t="shared" si="21"/>
        <v>26.6</v>
      </c>
      <c r="R67" s="4">
        <f>10*Q67-P67-O67-F67</f>
        <v>250</v>
      </c>
      <c r="S67" s="4">
        <f t="shared" ref="S67" si="29">T67</f>
        <v>200</v>
      </c>
      <c r="T67" s="4">
        <v>200</v>
      </c>
      <c r="U67" s="9"/>
      <c r="V67" s="9">
        <f t="shared" si="7"/>
        <v>8.1203007518796984</v>
      </c>
      <c r="W67" s="9">
        <f t="shared" si="22"/>
        <v>0.60150375939849621</v>
      </c>
      <c r="X67" s="9">
        <v>2</v>
      </c>
      <c r="Y67" s="9">
        <v>8.4</v>
      </c>
      <c r="Z67" s="9">
        <v>19.8</v>
      </c>
      <c r="AA67" s="9">
        <v>10.4</v>
      </c>
      <c r="AB67" s="9">
        <v>5.4</v>
      </c>
      <c r="AC67" s="9">
        <v>5.4</v>
      </c>
      <c r="AD67" s="9">
        <v>19.8</v>
      </c>
      <c r="AE67" s="9">
        <v>9.8000000000000007</v>
      </c>
      <c r="AF67" s="9">
        <v>9</v>
      </c>
      <c r="AG67" s="9">
        <v>13</v>
      </c>
      <c r="AH67" s="9"/>
      <c r="AI67" s="9">
        <f t="shared" si="8"/>
        <v>82</v>
      </c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107</v>
      </c>
      <c r="B68" s="9" t="s">
        <v>41</v>
      </c>
      <c r="C68" s="9"/>
      <c r="D68" s="9">
        <v>48</v>
      </c>
      <c r="E68" s="9">
        <v>13</v>
      </c>
      <c r="F68" s="9">
        <v>34</v>
      </c>
      <c r="G68" s="7">
        <v>0.41</v>
      </c>
      <c r="H68" s="9">
        <v>45</v>
      </c>
      <c r="I68" s="9" t="s">
        <v>42</v>
      </c>
      <c r="J68" s="9"/>
      <c r="K68" s="9">
        <v>13</v>
      </c>
      <c r="L68" s="9">
        <f t="shared" si="19"/>
        <v>0</v>
      </c>
      <c r="M68" s="9">
        <f t="shared" si="20"/>
        <v>13</v>
      </c>
      <c r="N68" s="9"/>
      <c r="O68" s="9">
        <v>30</v>
      </c>
      <c r="P68" s="9"/>
      <c r="Q68" s="9">
        <f t="shared" si="21"/>
        <v>2.6</v>
      </c>
      <c r="R68" s="4"/>
      <c r="S68" s="4">
        <v>30</v>
      </c>
      <c r="T68" s="4">
        <v>50</v>
      </c>
      <c r="U68" s="9"/>
      <c r="V68" s="9">
        <f t="shared" si="7"/>
        <v>36.153846153846153</v>
      </c>
      <c r="W68" s="9">
        <f t="shared" si="22"/>
        <v>24.615384615384613</v>
      </c>
      <c r="X68" s="9">
        <v>4.5999999999999996</v>
      </c>
      <c r="Y68" s="9">
        <v>5.2</v>
      </c>
      <c r="Z68" s="9">
        <v>-0.2</v>
      </c>
      <c r="AA68" s="9">
        <v>3.8</v>
      </c>
      <c r="AB68" s="9">
        <v>10</v>
      </c>
      <c r="AC68" s="9">
        <v>3.6</v>
      </c>
      <c r="AD68" s="9">
        <v>0.4</v>
      </c>
      <c r="AE68" s="9">
        <v>10</v>
      </c>
      <c r="AF68" s="9">
        <v>2</v>
      </c>
      <c r="AG68" s="9">
        <v>4.8</v>
      </c>
      <c r="AH68" s="9" t="s">
        <v>108</v>
      </c>
      <c r="AI68" s="9">
        <f t="shared" si="8"/>
        <v>12.299999999999999</v>
      </c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11" t="s">
        <v>109</v>
      </c>
      <c r="B69" s="11" t="s">
        <v>41</v>
      </c>
      <c r="C69" s="11"/>
      <c r="D69" s="11">
        <v>552</v>
      </c>
      <c r="E69" s="11">
        <v>552</v>
      </c>
      <c r="F69" s="11"/>
      <c r="G69" s="12">
        <v>0</v>
      </c>
      <c r="H69" s="11" t="e">
        <v>#N/A</v>
      </c>
      <c r="I69" s="11" t="s">
        <v>39</v>
      </c>
      <c r="J69" s="11"/>
      <c r="K69" s="11"/>
      <c r="L69" s="11">
        <f t="shared" si="19"/>
        <v>552</v>
      </c>
      <c r="M69" s="11">
        <f t="shared" si="20"/>
        <v>0</v>
      </c>
      <c r="N69" s="11">
        <v>552</v>
      </c>
      <c r="O69" s="11">
        <v>0</v>
      </c>
      <c r="P69" s="11"/>
      <c r="Q69" s="11">
        <f t="shared" si="21"/>
        <v>0</v>
      </c>
      <c r="R69" s="13"/>
      <c r="S69" s="4">
        <f t="shared" si="6"/>
        <v>0</v>
      </c>
      <c r="T69" s="13"/>
      <c r="U69" s="11"/>
      <c r="V69" s="9" t="e">
        <f t="shared" si="7"/>
        <v>#DIV/0!</v>
      </c>
      <c r="W69" s="11" t="e">
        <f t="shared" si="22"/>
        <v>#DIV/0!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/>
      <c r="AI69" s="9">
        <f t="shared" si="8"/>
        <v>0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110</v>
      </c>
      <c r="B70" s="9" t="s">
        <v>41</v>
      </c>
      <c r="C70" s="9">
        <v>32</v>
      </c>
      <c r="D70" s="9">
        <v>1</v>
      </c>
      <c r="E70" s="9">
        <v>29</v>
      </c>
      <c r="F70" s="9">
        <v>1</v>
      </c>
      <c r="G70" s="7">
        <v>0.33</v>
      </c>
      <c r="H70" s="9" t="e">
        <v>#N/A</v>
      </c>
      <c r="I70" s="9" t="s">
        <v>42</v>
      </c>
      <c r="J70" s="9"/>
      <c r="K70" s="9">
        <v>37</v>
      </c>
      <c r="L70" s="9">
        <f t="shared" ref="L70:L101" si="30">E70-K70</f>
        <v>-8</v>
      </c>
      <c r="M70" s="9">
        <f t="shared" ref="M70:M101" si="31">E70-N70</f>
        <v>29</v>
      </c>
      <c r="N70" s="9"/>
      <c r="O70" s="9">
        <v>68</v>
      </c>
      <c r="P70" s="9">
        <v>32</v>
      </c>
      <c r="Q70" s="9">
        <f t="shared" ref="Q70:Q101" si="32">M70/5</f>
        <v>5.8</v>
      </c>
      <c r="R70" s="4"/>
      <c r="S70" s="4">
        <f>T70</f>
        <v>30</v>
      </c>
      <c r="T70" s="4">
        <v>30</v>
      </c>
      <c r="U70" s="9"/>
      <c r="V70" s="9">
        <f t="shared" si="7"/>
        <v>22.586206896551726</v>
      </c>
      <c r="W70" s="9">
        <f t="shared" ref="W70:W101" si="33">(F70+O70+P70)/Q70</f>
        <v>17.413793103448278</v>
      </c>
      <c r="X70" s="9">
        <v>11.4</v>
      </c>
      <c r="Y70" s="9">
        <v>5.2</v>
      </c>
      <c r="Z70" s="9">
        <v>8.1999999999999993</v>
      </c>
      <c r="AA70" s="9">
        <v>11.4</v>
      </c>
      <c r="AB70" s="9">
        <v>3</v>
      </c>
      <c r="AC70" s="9">
        <v>9.1999999999999993</v>
      </c>
      <c r="AD70" s="9">
        <v>13.2</v>
      </c>
      <c r="AE70" s="9">
        <v>9.6</v>
      </c>
      <c r="AF70" s="9">
        <v>9</v>
      </c>
      <c r="AG70" s="9">
        <v>2</v>
      </c>
      <c r="AH70" s="9"/>
      <c r="AI70" s="9">
        <f t="shared" si="8"/>
        <v>9.9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111</v>
      </c>
      <c r="B71" s="9" t="s">
        <v>41</v>
      </c>
      <c r="C71" s="9">
        <v>2</v>
      </c>
      <c r="D71" s="9">
        <v>40</v>
      </c>
      <c r="E71" s="9">
        <v>19</v>
      </c>
      <c r="F71" s="9">
        <v>20</v>
      </c>
      <c r="G71" s="7">
        <v>0.33</v>
      </c>
      <c r="H71" s="9">
        <v>45</v>
      </c>
      <c r="I71" s="9" t="s">
        <v>42</v>
      </c>
      <c r="J71" s="9"/>
      <c r="K71" s="9">
        <v>19</v>
      </c>
      <c r="L71" s="9">
        <f t="shared" si="30"/>
        <v>0</v>
      </c>
      <c r="M71" s="9">
        <f t="shared" si="31"/>
        <v>19</v>
      </c>
      <c r="N71" s="9"/>
      <c r="O71" s="9">
        <v>68</v>
      </c>
      <c r="P71" s="9">
        <v>32</v>
      </c>
      <c r="Q71" s="9">
        <f t="shared" si="32"/>
        <v>3.8</v>
      </c>
      <c r="R71" s="4"/>
      <c r="S71" s="4">
        <f t="shared" si="6"/>
        <v>0</v>
      </c>
      <c r="T71" s="4"/>
      <c r="U71" s="9"/>
      <c r="V71" s="9">
        <f t="shared" si="7"/>
        <v>31.578947368421055</v>
      </c>
      <c r="W71" s="9">
        <f t="shared" si="33"/>
        <v>31.578947368421055</v>
      </c>
      <c r="X71" s="9">
        <v>11.8</v>
      </c>
      <c r="Y71" s="9">
        <v>6.4</v>
      </c>
      <c r="Z71" s="9">
        <v>5.8</v>
      </c>
      <c r="AA71" s="9">
        <v>13</v>
      </c>
      <c r="AB71" s="9">
        <v>0.4</v>
      </c>
      <c r="AC71" s="9">
        <v>0.6</v>
      </c>
      <c r="AD71" s="9">
        <v>11.4</v>
      </c>
      <c r="AE71" s="9">
        <v>7.2</v>
      </c>
      <c r="AF71" s="9">
        <v>6.4</v>
      </c>
      <c r="AG71" s="9">
        <v>9.8000000000000007</v>
      </c>
      <c r="AH71" s="9"/>
      <c r="AI71" s="9">
        <f t="shared" si="8"/>
        <v>0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112</v>
      </c>
      <c r="B72" s="9" t="s">
        <v>41</v>
      </c>
      <c r="C72" s="9">
        <v>291</v>
      </c>
      <c r="D72" s="9">
        <v>146</v>
      </c>
      <c r="E72" s="9">
        <v>256</v>
      </c>
      <c r="F72" s="9">
        <v>167</v>
      </c>
      <c r="G72" s="7">
        <v>0.33</v>
      </c>
      <c r="H72" s="9">
        <v>45</v>
      </c>
      <c r="I72" s="9" t="s">
        <v>42</v>
      </c>
      <c r="J72" s="9"/>
      <c r="K72" s="9">
        <v>260</v>
      </c>
      <c r="L72" s="9">
        <f t="shared" si="30"/>
        <v>-4</v>
      </c>
      <c r="M72" s="9">
        <f t="shared" si="31"/>
        <v>192</v>
      </c>
      <c r="N72" s="9">
        <v>64</v>
      </c>
      <c r="O72" s="9">
        <v>0</v>
      </c>
      <c r="P72" s="9"/>
      <c r="Q72" s="9">
        <f t="shared" si="32"/>
        <v>38.4</v>
      </c>
      <c r="R72" s="4">
        <f>13*Q72-P72-O72-F72</f>
        <v>332.2</v>
      </c>
      <c r="S72" s="4">
        <f>T72</f>
        <v>350</v>
      </c>
      <c r="T72" s="4">
        <v>350</v>
      </c>
      <c r="U72" s="9"/>
      <c r="V72" s="9">
        <f t="shared" ref="V72:V125" si="34">(F72+O72+P72+S72)/Q72</f>
        <v>13.463541666666668</v>
      </c>
      <c r="W72" s="9">
        <f t="shared" si="33"/>
        <v>4.3489583333333339</v>
      </c>
      <c r="X72" s="9">
        <v>9.1999999999999993</v>
      </c>
      <c r="Y72" s="9">
        <v>34</v>
      </c>
      <c r="Z72" s="9">
        <v>39.200000000000003</v>
      </c>
      <c r="AA72" s="9">
        <v>25</v>
      </c>
      <c r="AB72" s="9">
        <v>33.200000000000003</v>
      </c>
      <c r="AC72" s="9">
        <v>27.8</v>
      </c>
      <c r="AD72" s="9">
        <v>31</v>
      </c>
      <c r="AE72" s="9">
        <v>45.4</v>
      </c>
      <c r="AF72" s="9">
        <v>9.8000000000000007</v>
      </c>
      <c r="AG72" s="9">
        <v>17.600000000000001</v>
      </c>
      <c r="AH72" s="9"/>
      <c r="AI72" s="9">
        <f t="shared" ref="AI72:AI125" si="35">G72*S72</f>
        <v>115.5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113</v>
      </c>
      <c r="B73" s="9" t="s">
        <v>41</v>
      </c>
      <c r="C73" s="9">
        <v>1</v>
      </c>
      <c r="D73" s="9">
        <v>104</v>
      </c>
      <c r="E73" s="9">
        <v>70</v>
      </c>
      <c r="F73" s="9">
        <v>24</v>
      </c>
      <c r="G73" s="7">
        <v>0.33</v>
      </c>
      <c r="H73" s="9">
        <v>45</v>
      </c>
      <c r="I73" s="9" t="s">
        <v>42</v>
      </c>
      <c r="J73" s="9"/>
      <c r="K73" s="9">
        <v>6</v>
      </c>
      <c r="L73" s="9">
        <f t="shared" si="30"/>
        <v>64</v>
      </c>
      <c r="M73" s="9">
        <f t="shared" si="31"/>
        <v>-2</v>
      </c>
      <c r="N73" s="9">
        <v>72</v>
      </c>
      <c r="O73" s="9">
        <v>68</v>
      </c>
      <c r="P73" s="9">
        <v>32</v>
      </c>
      <c r="Q73" s="9">
        <f t="shared" si="32"/>
        <v>-0.4</v>
      </c>
      <c r="R73" s="4"/>
      <c r="S73" s="4">
        <f t="shared" ref="S73:S125" si="36">ROUND(R73,0)</f>
        <v>0</v>
      </c>
      <c r="T73" s="4"/>
      <c r="U73" s="9"/>
      <c r="V73" s="9">
        <f t="shared" si="34"/>
        <v>-310</v>
      </c>
      <c r="W73" s="9">
        <f t="shared" si="33"/>
        <v>-310</v>
      </c>
      <c r="X73" s="9">
        <v>15.8</v>
      </c>
      <c r="Y73" s="9">
        <v>9</v>
      </c>
      <c r="Z73" s="9">
        <v>3.4</v>
      </c>
      <c r="AA73" s="9">
        <v>15</v>
      </c>
      <c r="AB73" s="9">
        <v>13.4</v>
      </c>
      <c r="AC73" s="9">
        <v>4.4000000000000004</v>
      </c>
      <c r="AD73" s="9">
        <v>10</v>
      </c>
      <c r="AE73" s="9">
        <v>14.6</v>
      </c>
      <c r="AF73" s="9">
        <v>8.1999999999999993</v>
      </c>
      <c r="AG73" s="9">
        <v>6</v>
      </c>
      <c r="AH73" s="9"/>
      <c r="AI73" s="9">
        <f t="shared" si="35"/>
        <v>0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114</v>
      </c>
      <c r="B74" s="9" t="s">
        <v>41</v>
      </c>
      <c r="C74" s="9">
        <v>213</v>
      </c>
      <c r="D74" s="9"/>
      <c r="E74" s="9">
        <v>212</v>
      </c>
      <c r="F74" s="9"/>
      <c r="G74" s="7">
        <v>0.36</v>
      </c>
      <c r="H74" s="9">
        <v>45</v>
      </c>
      <c r="I74" s="9" t="s">
        <v>42</v>
      </c>
      <c r="J74" s="9"/>
      <c r="K74" s="9">
        <v>253</v>
      </c>
      <c r="L74" s="9">
        <f t="shared" si="30"/>
        <v>-41</v>
      </c>
      <c r="M74" s="9">
        <f t="shared" si="31"/>
        <v>212</v>
      </c>
      <c r="N74" s="9"/>
      <c r="O74" s="9">
        <v>200</v>
      </c>
      <c r="P74" s="9">
        <v>100</v>
      </c>
      <c r="Q74" s="9">
        <f t="shared" si="32"/>
        <v>42.4</v>
      </c>
      <c r="R74" s="4">
        <f t="shared" ref="R74:R78" si="37">14*Q74-P74-O74-F74</f>
        <v>293.60000000000002</v>
      </c>
      <c r="S74" s="4">
        <f t="shared" ref="S74:S78" si="38">T74</f>
        <v>300</v>
      </c>
      <c r="T74" s="4">
        <v>300</v>
      </c>
      <c r="U74" s="9"/>
      <c r="V74" s="9">
        <f t="shared" si="34"/>
        <v>14.150943396226415</v>
      </c>
      <c r="W74" s="9">
        <f t="shared" si="33"/>
        <v>7.0754716981132075</v>
      </c>
      <c r="X74" s="9">
        <v>32</v>
      </c>
      <c r="Y74" s="9">
        <v>19.8</v>
      </c>
      <c r="Z74" s="9">
        <v>31.4</v>
      </c>
      <c r="AA74" s="9">
        <v>23</v>
      </c>
      <c r="AB74" s="9">
        <v>26</v>
      </c>
      <c r="AC74" s="9">
        <v>20.2</v>
      </c>
      <c r="AD74" s="9">
        <v>24.2</v>
      </c>
      <c r="AE74" s="9">
        <v>43.8</v>
      </c>
      <c r="AF74" s="9">
        <v>21.6</v>
      </c>
      <c r="AG74" s="9">
        <v>24.6</v>
      </c>
      <c r="AH74" s="9"/>
      <c r="AI74" s="9">
        <f t="shared" si="35"/>
        <v>108</v>
      </c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 t="s">
        <v>115</v>
      </c>
      <c r="B75" s="9" t="s">
        <v>38</v>
      </c>
      <c r="C75" s="9">
        <v>99.066999999999993</v>
      </c>
      <c r="D75" s="9">
        <v>2501.8679999999999</v>
      </c>
      <c r="E75" s="9">
        <v>1632.4</v>
      </c>
      <c r="F75" s="9">
        <v>871.73599999999999</v>
      </c>
      <c r="G75" s="7">
        <v>1</v>
      </c>
      <c r="H75" s="9">
        <v>45</v>
      </c>
      <c r="I75" s="9" t="s">
        <v>42</v>
      </c>
      <c r="J75" s="9"/>
      <c r="K75" s="9">
        <v>341</v>
      </c>
      <c r="L75" s="9">
        <f t="shared" si="30"/>
        <v>1291.4000000000001</v>
      </c>
      <c r="M75" s="9">
        <f t="shared" si="31"/>
        <v>215.72199999999998</v>
      </c>
      <c r="N75" s="9">
        <v>1416.6780000000001</v>
      </c>
      <c r="O75" s="9">
        <v>300</v>
      </c>
      <c r="P75" s="9">
        <v>350</v>
      </c>
      <c r="Q75" s="9">
        <f t="shared" si="32"/>
        <v>43.144399999999997</v>
      </c>
      <c r="R75" s="4"/>
      <c r="S75" s="4">
        <v>130</v>
      </c>
      <c r="T75" s="4">
        <v>250</v>
      </c>
      <c r="U75" s="9"/>
      <c r="V75" s="9">
        <f t="shared" si="34"/>
        <v>38.283902429979328</v>
      </c>
      <c r="W75" s="9">
        <f t="shared" si="33"/>
        <v>35.270765151444913</v>
      </c>
      <c r="X75" s="9">
        <v>121.5442</v>
      </c>
      <c r="Y75" s="9">
        <v>149.67580000000001</v>
      </c>
      <c r="Z75" s="9">
        <v>105.1088</v>
      </c>
      <c r="AA75" s="9">
        <v>134.00219999999999</v>
      </c>
      <c r="AB75" s="9">
        <v>142.73660000000001</v>
      </c>
      <c r="AC75" s="9">
        <v>95.061400000000006</v>
      </c>
      <c r="AD75" s="9">
        <v>107.208</v>
      </c>
      <c r="AE75" s="9">
        <v>131.41159999999999</v>
      </c>
      <c r="AF75" s="9">
        <v>95.568600000000004</v>
      </c>
      <c r="AG75" s="9">
        <v>131.2552</v>
      </c>
      <c r="AH75" s="9"/>
      <c r="AI75" s="9">
        <f t="shared" si="35"/>
        <v>130</v>
      </c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 t="s">
        <v>116</v>
      </c>
      <c r="B76" s="9" t="s">
        <v>41</v>
      </c>
      <c r="C76" s="9">
        <v>27</v>
      </c>
      <c r="D76" s="9">
        <v>240</v>
      </c>
      <c r="E76" s="9">
        <v>233</v>
      </c>
      <c r="F76" s="9">
        <v>29</v>
      </c>
      <c r="G76" s="7">
        <v>0.1</v>
      </c>
      <c r="H76" s="9">
        <v>60</v>
      </c>
      <c r="I76" s="9" t="s">
        <v>42</v>
      </c>
      <c r="J76" s="9"/>
      <c r="K76" s="9">
        <v>28</v>
      </c>
      <c r="L76" s="9">
        <f t="shared" si="30"/>
        <v>205</v>
      </c>
      <c r="M76" s="9">
        <f t="shared" si="31"/>
        <v>23</v>
      </c>
      <c r="N76" s="9">
        <v>210</v>
      </c>
      <c r="O76" s="9">
        <v>0</v>
      </c>
      <c r="P76" s="9"/>
      <c r="Q76" s="9">
        <f t="shared" si="32"/>
        <v>4.5999999999999996</v>
      </c>
      <c r="R76" s="4">
        <f t="shared" si="37"/>
        <v>35.399999999999991</v>
      </c>
      <c r="S76" s="4">
        <f t="shared" si="38"/>
        <v>30</v>
      </c>
      <c r="T76" s="4">
        <v>30</v>
      </c>
      <c r="U76" s="9"/>
      <c r="V76" s="9">
        <f t="shared" si="34"/>
        <v>12.82608695652174</v>
      </c>
      <c r="W76" s="9">
        <f t="shared" si="33"/>
        <v>6.304347826086957</v>
      </c>
      <c r="X76" s="9">
        <v>0.8</v>
      </c>
      <c r="Y76" s="9">
        <v>4.8</v>
      </c>
      <c r="Z76" s="9">
        <v>3.6</v>
      </c>
      <c r="AA76" s="9">
        <v>3</v>
      </c>
      <c r="AB76" s="9">
        <v>2.6</v>
      </c>
      <c r="AC76" s="9">
        <v>6.6</v>
      </c>
      <c r="AD76" s="9">
        <v>6</v>
      </c>
      <c r="AE76" s="9">
        <v>4.8</v>
      </c>
      <c r="AF76" s="9">
        <v>0</v>
      </c>
      <c r="AG76" s="9">
        <v>1.6</v>
      </c>
      <c r="AH76" s="9" t="s">
        <v>117</v>
      </c>
      <c r="AI76" s="9">
        <f t="shared" si="35"/>
        <v>3</v>
      </c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118</v>
      </c>
      <c r="B77" s="9" t="s">
        <v>41</v>
      </c>
      <c r="C77" s="9">
        <v>102</v>
      </c>
      <c r="D77" s="9">
        <v>78</v>
      </c>
      <c r="E77" s="9">
        <v>116</v>
      </c>
      <c r="F77" s="9">
        <v>40</v>
      </c>
      <c r="G77" s="7">
        <v>0.4</v>
      </c>
      <c r="H77" s="9">
        <v>45</v>
      </c>
      <c r="I77" s="9" t="s">
        <v>42</v>
      </c>
      <c r="J77" s="9"/>
      <c r="K77" s="9">
        <v>110</v>
      </c>
      <c r="L77" s="9">
        <f t="shared" si="30"/>
        <v>6</v>
      </c>
      <c r="M77" s="9">
        <f t="shared" si="31"/>
        <v>116</v>
      </c>
      <c r="N77" s="9"/>
      <c r="O77" s="9">
        <v>0</v>
      </c>
      <c r="P77" s="9"/>
      <c r="Q77" s="9">
        <f t="shared" si="32"/>
        <v>23.2</v>
      </c>
      <c r="R77" s="4">
        <f>11*Q77-P77-O77-F77</f>
        <v>215.2</v>
      </c>
      <c r="S77" s="4">
        <f t="shared" si="38"/>
        <v>250</v>
      </c>
      <c r="T77" s="4">
        <v>250</v>
      </c>
      <c r="U77" s="9"/>
      <c r="V77" s="9">
        <f t="shared" si="34"/>
        <v>12.5</v>
      </c>
      <c r="W77" s="9">
        <f t="shared" si="33"/>
        <v>1.7241379310344829</v>
      </c>
      <c r="X77" s="9">
        <v>3.6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 t="s">
        <v>65</v>
      </c>
      <c r="AI77" s="9">
        <f t="shared" si="35"/>
        <v>100</v>
      </c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 t="s">
        <v>119</v>
      </c>
      <c r="B78" s="9" t="s">
        <v>38</v>
      </c>
      <c r="C78" s="9">
        <v>109.2</v>
      </c>
      <c r="D78" s="9">
        <v>30.23</v>
      </c>
      <c r="E78" s="9">
        <v>56.99</v>
      </c>
      <c r="F78" s="9">
        <v>79.474999999999994</v>
      </c>
      <c r="G78" s="7">
        <v>1</v>
      </c>
      <c r="H78" s="9">
        <v>60</v>
      </c>
      <c r="I78" s="9" t="s">
        <v>42</v>
      </c>
      <c r="J78" s="9"/>
      <c r="K78" s="9">
        <v>58.1</v>
      </c>
      <c r="L78" s="9">
        <f t="shared" si="30"/>
        <v>-1.1099999999999994</v>
      </c>
      <c r="M78" s="9">
        <f t="shared" si="31"/>
        <v>56.99</v>
      </c>
      <c r="N78" s="9"/>
      <c r="O78" s="9">
        <v>10</v>
      </c>
      <c r="P78" s="9"/>
      <c r="Q78" s="9">
        <f t="shared" si="32"/>
        <v>11.398</v>
      </c>
      <c r="R78" s="4">
        <f t="shared" si="37"/>
        <v>70.097000000000008</v>
      </c>
      <c r="S78" s="4">
        <f t="shared" si="38"/>
        <v>80</v>
      </c>
      <c r="T78" s="4">
        <v>80</v>
      </c>
      <c r="U78" s="9"/>
      <c r="V78" s="9">
        <f t="shared" si="34"/>
        <v>14.868836638006668</v>
      </c>
      <c r="W78" s="9">
        <f t="shared" si="33"/>
        <v>7.850061414283207</v>
      </c>
      <c r="X78" s="9">
        <v>7.8180000000000014</v>
      </c>
      <c r="Y78" s="9">
        <v>11.747</v>
      </c>
      <c r="Z78" s="9">
        <v>12.051</v>
      </c>
      <c r="AA78" s="9">
        <v>13.86</v>
      </c>
      <c r="AB78" s="9">
        <v>16.614999999999998</v>
      </c>
      <c r="AC78" s="9">
        <v>4.2210000000000001</v>
      </c>
      <c r="AD78" s="9">
        <v>14.983000000000001</v>
      </c>
      <c r="AE78" s="9">
        <v>12.590999999999999</v>
      </c>
      <c r="AF78" s="9">
        <v>10.573</v>
      </c>
      <c r="AG78" s="9">
        <v>9.6432000000000002</v>
      </c>
      <c r="AH78" s="9"/>
      <c r="AI78" s="9">
        <f t="shared" si="35"/>
        <v>80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 t="s">
        <v>121</v>
      </c>
      <c r="B79" s="9" t="s">
        <v>38</v>
      </c>
      <c r="C79" s="9"/>
      <c r="D79" s="9"/>
      <c r="E79" s="9"/>
      <c r="F79" s="9"/>
      <c r="G79" s="7">
        <v>1</v>
      </c>
      <c r="H79" s="9">
        <v>90</v>
      </c>
      <c r="I79" s="10" t="s">
        <v>122</v>
      </c>
      <c r="J79" s="9"/>
      <c r="K79" s="9"/>
      <c r="L79" s="9">
        <f t="shared" si="30"/>
        <v>0</v>
      </c>
      <c r="M79" s="9">
        <f t="shared" si="31"/>
        <v>0</v>
      </c>
      <c r="N79" s="9"/>
      <c r="O79" s="9">
        <v>0</v>
      </c>
      <c r="P79" s="9"/>
      <c r="Q79" s="9">
        <f t="shared" si="32"/>
        <v>0</v>
      </c>
      <c r="R79" s="4">
        <v>0</v>
      </c>
      <c r="S79" s="4">
        <f t="shared" si="36"/>
        <v>0</v>
      </c>
      <c r="T79" s="4"/>
      <c r="U79" s="9"/>
      <c r="V79" s="9" t="e">
        <f t="shared" si="34"/>
        <v>#DIV/0!</v>
      </c>
      <c r="W79" s="9" t="e">
        <f t="shared" si="33"/>
        <v>#DIV/0!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/>
      <c r="AI79" s="9">
        <f t="shared" si="35"/>
        <v>0</v>
      </c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14" t="s">
        <v>123</v>
      </c>
      <c r="B80" s="14" t="s">
        <v>41</v>
      </c>
      <c r="C80" s="14"/>
      <c r="D80" s="14"/>
      <c r="E80" s="18">
        <f>-2+E123</f>
        <v>434</v>
      </c>
      <c r="F80" s="14"/>
      <c r="G80" s="15">
        <v>0</v>
      </c>
      <c r="H80" s="14" t="e">
        <v>#N/A</v>
      </c>
      <c r="I80" s="14" t="s">
        <v>42</v>
      </c>
      <c r="J80" s="14"/>
      <c r="K80" s="14"/>
      <c r="L80" s="14">
        <f t="shared" si="30"/>
        <v>434</v>
      </c>
      <c r="M80" s="14">
        <f t="shared" si="31"/>
        <v>-4</v>
      </c>
      <c r="N80" s="18">
        <f>0+N123</f>
        <v>438</v>
      </c>
      <c r="O80" s="14">
        <v>0</v>
      </c>
      <c r="P80" s="14"/>
      <c r="Q80" s="14">
        <f t="shared" si="32"/>
        <v>-0.8</v>
      </c>
      <c r="R80" s="16"/>
      <c r="S80" s="4">
        <f t="shared" si="36"/>
        <v>0</v>
      </c>
      <c r="T80" s="16"/>
      <c r="U80" s="14"/>
      <c r="V80" s="9">
        <f t="shared" si="34"/>
        <v>0</v>
      </c>
      <c r="W80" s="14">
        <f t="shared" si="33"/>
        <v>0</v>
      </c>
      <c r="X80" s="14">
        <v>-0.8</v>
      </c>
      <c r="Y80" s="14">
        <v>6</v>
      </c>
      <c r="Z80" s="14">
        <v>21.2</v>
      </c>
      <c r="AA80" s="14">
        <v>4.2</v>
      </c>
      <c r="AB80" s="14">
        <v>1.8</v>
      </c>
      <c r="AC80" s="14">
        <v>16</v>
      </c>
      <c r="AD80" s="14">
        <v>1</v>
      </c>
      <c r="AE80" s="14">
        <v>-1.4</v>
      </c>
      <c r="AF80" s="14">
        <v>11.8</v>
      </c>
      <c r="AG80" s="14">
        <v>3</v>
      </c>
      <c r="AH80" s="14" t="s">
        <v>124</v>
      </c>
      <c r="AI80" s="9">
        <f t="shared" si="35"/>
        <v>0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11" t="s">
        <v>125</v>
      </c>
      <c r="B81" s="11" t="s">
        <v>41</v>
      </c>
      <c r="C81" s="11"/>
      <c r="D81" s="11">
        <v>400</v>
      </c>
      <c r="E81" s="11">
        <v>400</v>
      </c>
      <c r="F81" s="11"/>
      <c r="G81" s="12">
        <v>0</v>
      </c>
      <c r="H81" s="11" t="e">
        <v>#N/A</v>
      </c>
      <c r="I81" s="11" t="s">
        <v>39</v>
      </c>
      <c r="J81" s="11"/>
      <c r="K81" s="11"/>
      <c r="L81" s="11">
        <f t="shared" si="30"/>
        <v>400</v>
      </c>
      <c r="M81" s="11">
        <f t="shared" si="31"/>
        <v>0</v>
      </c>
      <c r="N81" s="11">
        <v>400</v>
      </c>
      <c r="O81" s="11">
        <v>0</v>
      </c>
      <c r="P81" s="11"/>
      <c r="Q81" s="11">
        <f t="shared" si="32"/>
        <v>0</v>
      </c>
      <c r="R81" s="13"/>
      <c r="S81" s="4">
        <f t="shared" si="36"/>
        <v>0</v>
      </c>
      <c r="T81" s="13"/>
      <c r="U81" s="11"/>
      <c r="V81" s="9" t="e">
        <f t="shared" si="34"/>
        <v>#DIV/0!</v>
      </c>
      <c r="W81" s="11" t="e">
        <f t="shared" si="33"/>
        <v>#DIV/0!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/>
      <c r="AI81" s="9">
        <f t="shared" si="35"/>
        <v>0</v>
      </c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11" t="s">
        <v>126</v>
      </c>
      <c r="B82" s="11" t="s">
        <v>41</v>
      </c>
      <c r="C82" s="11"/>
      <c r="D82" s="11">
        <v>88</v>
      </c>
      <c r="E82" s="11">
        <v>88</v>
      </c>
      <c r="F82" s="11"/>
      <c r="G82" s="12">
        <v>0</v>
      </c>
      <c r="H82" s="11" t="e">
        <v>#N/A</v>
      </c>
      <c r="I82" s="11" t="s">
        <v>39</v>
      </c>
      <c r="J82" s="11"/>
      <c r="K82" s="11"/>
      <c r="L82" s="11">
        <f t="shared" si="30"/>
        <v>88</v>
      </c>
      <c r="M82" s="11">
        <f t="shared" si="31"/>
        <v>0</v>
      </c>
      <c r="N82" s="11">
        <v>88</v>
      </c>
      <c r="O82" s="11"/>
      <c r="P82" s="11"/>
      <c r="Q82" s="11">
        <f t="shared" si="32"/>
        <v>0</v>
      </c>
      <c r="R82" s="13"/>
      <c r="S82" s="4">
        <f t="shared" si="36"/>
        <v>0</v>
      </c>
      <c r="T82" s="13"/>
      <c r="U82" s="11"/>
      <c r="V82" s="9" t="e">
        <f t="shared" si="34"/>
        <v>#DIV/0!</v>
      </c>
      <c r="W82" s="11" t="e">
        <f t="shared" si="33"/>
        <v>#DIV/0!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/>
      <c r="AI82" s="9">
        <f t="shared" si="35"/>
        <v>0</v>
      </c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 t="s">
        <v>127</v>
      </c>
      <c r="B83" s="9" t="s">
        <v>38</v>
      </c>
      <c r="C83" s="9">
        <v>285.524</v>
      </c>
      <c r="D83" s="9">
        <v>1.04</v>
      </c>
      <c r="E83" s="9">
        <v>122.672</v>
      </c>
      <c r="F83" s="9">
        <v>153.96</v>
      </c>
      <c r="G83" s="7">
        <v>1</v>
      </c>
      <c r="H83" s="9">
        <v>45</v>
      </c>
      <c r="I83" s="9" t="s">
        <v>42</v>
      </c>
      <c r="J83" s="9"/>
      <c r="K83" s="9">
        <v>119</v>
      </c>
      <c r="L83" s="9">
        <f t="shared" si="30"/>
        <v>3.671999999999997</v>
      </c>
      <c r="M83" s="9">
        <f t="shared" si="31"/>
        <v>122.672</v>
      </c>
      <c r="N83" s="9"/>
      <c r="O83" s="9">
        <v>50</v>
      </c>
      <c r="P83" s="9">
        <v>50</v>
      </c>
      <c r="Q83" s="9">
        <f t="shared" si="32"/>
        <v>24.534399999999998</v>
      </c>
      <c r="R83" s="4">
        <f t="shared" ref="R83:R85" si="39">14*Q83-P83-O83-F83</f>
        <v>89.52159999999995</v>
      </c>
      <c r="S83" s="4">
        <f t="shared" ref="S83" si="40">T83</f>
        <v>100</v>
      </c>
      <c r="T83" s="4">
        <v>100</v>
      </c>
      <c r="U83" s="9"/>
      <c r="V83" s="9">
        <f t="shared" si="34"/>
        <v>14.427090126516241</v>
      </c>
      <c r="W83" s="9">
        <f t="shared" si="33"/>
        <v>10.351180383461589</v>
      </c>
      <c r="X83" s="9">
        <v>27.2104</v>
      </c>
      <c r="Y83" s="9">
        <v>26.845600000000001</v>
      </c>
      <c r="Z83" s="9">
        <v>37.5002</v>
      </c>
      <c r="AA83" s="9">
        <v>27.477399999999999</v>
      </c>
      <c r="AB83" s="9">
        <v>33.110799999999998</v>
      </c>
      <c r="AC83" s="9">
        <v>32.638199999999998</v>
      </c>
      <c r="AD83" s="9">
        <v>38.726199999999999</v>
      </c>
      <c r="AE83" s="9">
        <v>34.983800000000002</v>
      </c>
      <c r="AF83" s="9">
        <v>0.34139999999999998</v>
      </c>
      <c r="AG83" s="9">
        <v>29.696999999999999</v>
      </c>
      <c r="AH83" s="9"/>
      <c r="AI83" s="9">
        <f t="shared" si="35"/>
        <v>100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128</v>
      </c>
      <c r="B84" s="9" t="s">
        <v>41</v>
      </c>
      <c r="C84" s="9">
        <v>1043</v>
      </c>
      <c r="D84" s="9">
        <v>1321</v>
      </c>
      <c r="E84" s="18">
        <f>1685+E124</f>
        <v>1711</v>
      </c>
      <c r="F84" s="18">
        <f>612+F124</f>
        <v>644</v>
      </c>
      <c r="G84" s="7">
        <v>0.41</v>
      </c>
      <c r="H84" s="9">
        <v>50</v>
      </c>
      <c r="I84" s="9" t="s">
        <v>42</v>
      </c>
      <c r="J84" s="9"/>
      <c r="K84" s="9">
        <v>765</v>
      </c>
      <c r="L84" s="9">
        <f t="shared" si="30"/>
        <v>946</v>
      </c>
      <c r="M84" s="9">
        <f t="shared" si="31"/>
        <v>741</v>
      </c>
      <c r="N84" s="9">
        <v>970</v>
      </c>
      <c r="O84" s="9">
        <v>70</v>
      </c>
      <c r="P84" s="9">
        <v>50</v>
      </c>
      <c r="Q84" s="9">
        <f t="shared" si="32"/>
        <v>148.19999999999999</v>
      </c>
      <c r="R84" s="4">
        <f t="shared" si="39"/>
        <v>1310.7999999999997</v>
      </c>
      <c r="S84" s="21">
        <f t="shared" ref="S84:S85" si="41">ROUND(R84+$S$1*Q84,0)</f>
        <v>1533</v>
      </c>
      <c r="T84" s="4">
        <v>1350</v>
      </c>
      <c r="U84" s="9"/>
      <c r="V84" s="9">
        <f t="shared" si="34"/>
        <v>15.499325236167342</v>
      </c>
      <c r="W84" s="9">
        <f t="shared" si="33"/>
        <v>5.1551956815114712</v>
      </c>
      <c r="X84" s="9">
        <v>77.2</v>
      </c>
      <c r="Y84" s="9">
        <v>131.4</v>
      </c>
      <c r="Z84" s="9">
        <v>139.4</v>
      </c>
      <c r="AA84" s="9">
        <v>109.8</v>
      </c>
      <c r="AB84" s="9">
        <v>121.2</v>
      </c>
      <c r="AC84" s="9">
        <v>100.2</v>
      </c>
      <c r="AD84" s="9">
        <v>102.6</v>
      </c>
      <c r="AE84" s="9">
        <v>142.19999999999999</v>
      </c>
      <c r="AF84" s="9">
        <v>2.2000000000000002</v>
      </c>
      <c r="AG84" s="9">
        <v>96</v>
      </c>
      <c r="AH84" s="9"/>
      <c r="AI84" s="9">
        <f t="shared" si="35"/>
        <v>628.53</v>
      </c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 t="s">
        <v>129</v>
      </c>
      <c r="B85" s="9" t="s">
        <v>38</v>
      </c>
      <c r="C85" s="9">
        <v>644.904</v>
      </c>
      <c r="D85" s="9">
        <v>824.45699999999999</v>
      </c>
      <c r="E85" s="18">
        <f>1183.425+E125</f>
        <v>1209.999</v>
      </c>
      <c r="F85" s="18">
        <f>201.919+F125</f>
        <v>231.91900000000001</v>
      </c>
      <c r="G85" s="7">
        <v>1</v>
      </c>
      <c r="H85" s="9">
        <v>50</v>
      </c>
      <c r="I85" s="9" t="s">
        <v>42</v>
      </c>
      <c r="J85" s="9"/>
      <c r="K85" s="9">
        <v>346</v>
      </c>
      <c r="L85" s="9">
        <f t="shared" si="30"/>
        <v>863.99900000000002</v>
      </c>
      <c r="M85" s="9">
        <f t="shared" si="31"/>
        <v>387.125</v>
      </c>
      <c r="N85" s="9">
        <v>822.87400000000002</v>
      </c>
      <c r="O85" s="9">
        <v>250</v>
      </c>
      <c r="P85" s="9">
        <v>250</v>
      </c>
      <c r="Q85" s="9">
        <f t="shared" si="32"/>
        <v>77.424999999999997</v>
      </c>
      <c r="R85" s="4">
        <f t="shared" si="39"/>
        <v>352.03100000000006</v>
      </c>
      <c r="S85" s="21">
        <f t="shared" si="41"/>
        <v>468</v>
      </c>
      <c r="T85" s="4">
        <v>350</v>
      </c>
      <c r="U85" s="9"/>
      <c r="V85" s="9">
        <f t="shared" si="34"/>
        <v>15.497823700355182</v>
      </c>
      <c r="W85" s="9">
        <f t="shared" si="33"/>
        <v>9.4532644494672269</v>
      </c>
      <c r="X85" s="9">
        <v>77.406599999999997</v>
      </c>
      <c r="Y85" s="9">
        <v>58.01700000000001</v>
      </c>
      <c r="Z85" s="9">
        <v>85.480800000000002</v>
      </c>
      <c r="AA85" s="9">
        <v>66.446799999999996</v>
      </c>
      <c r="AB85" s="9">
        <v>70.889200000000002</v>
      </c>
      <c r="AC85" s="9">
        <v>74.456999999999994</v>
      </c>
      <c r="AD85" s="9">
        <v>63.508800000000001</v>
      </c>
      <c r="AE85" s="9">
        <v>36.018599999999999</v>
      </c>
      <c r="AF85" s="9">
        <v>69.262799999999999</v>
      </c>
      <c r="AG85" s="9">
        <v>81.545000000000002</v>
      </c>
      <c r="AH85" s="9"/>
      <c r="AI85" s="9">
        <f t="shared" si="35"/>
        <v>468</v>
      </c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" t="s">
        <v>130</v>
      </c>
      <c r="B86" s="9" t="s">
        <v>41</v>
      </c>
      <c r="C86" s="9">
        <v>88</v>
      </c>
      <c r="D86" s="9"/>
      <c r="E86" s="9">
        <v>79</v>
      </c>
      <c r="F86" s="9">
        <v>9</v>
      </c>
      <c r="G86" s="7">
        <v>0.35</v>
      </c>
      <c r="H86" s="9">
        <v>50</v>
      </c>
      <c r="I86" s="9" t="s">
        <v>42</v>
      </c>
      <c r="J86" s="9"/>
      <c r="K86" s="9">
        <v>84</v>
      </c>
      <c r="L86" s="9">
        <f t="shared" si="30"/>
        <v>-5</v>
      </c>
      <c r="M86" s="9">
        <f t="shared" si="31"/>
        <v>79</v>
      </c>
      <c r="N86" s="9"/>
      <c r="O86" s="9">
        <v>160</v>
      </c>
      <c r="P86" s="9">
        <v>90</v>
      </c>
      <c r="Q86" s="9">
        <f t="shared" si="32"/>
        <v>15.8</v>
      </c>
      <c r="R86" s="4"/>
      <c r="S86" s="4">
        <f t="shared" si="36"/>
        <v>0</v>
      </c>
      <c r="T86" s="4"/>
      <c r="U86" s="9"/>
      <c r="V86" s="9">
        <f t="shared" si="34"/>
        <v>16.39240506329114</v>
      </c>
      <c r="W86" s="9">
        <f t="shared" si="33"/>
        <v>16.39240506329114</v>
      </c>
      <c r="X86" s="9">
        <v>29</v>
      </c>
      <c r="Y86" s="9">
        <v>5.6</v>
      </c>
      <c r="Z86" s="9">
        <v>23.6</v>
      </c>
      <c r="AA86" s="9">
        <v>20.8</v>
      </c>
      <c r="AB86" s="9">
        <v>13.6</v>
      </c>
      <c r="AC86" s="9">
        <v>20.2</v>
      </c>
      <c r="AD86" s="9">
        <v>18.600000000000001</v>
      </c>
      <c r="AE86" s="9">
        <v>22.8</v>
      </c>
      <c r="AF86" s="9">
        <v>24.6</v>
      </c>
      <c r="AG86" s="9">
        <v>27.6</v>
      </c>
      <c r="AH86" s="9"/>
      <c r="AI86" s="9">
        <f t="shared" si="35"/>
        <v>0</v>
      </c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11" t="s">
        <v>131</v>
      </c>
      <c r="B87" s="11" t="s">
        <v>41</v>
      </c>
      <c r="C87" s="11"/>
      <c r="D87" s="11">
        <v>360</v>
      </c>
      <c r="E87" s="11">
        <v>360</v>
      </c>
      <c r="F87" s="11"/>
      <c r="G87" s="12">
        <v>0</v>
      </c>
      <c r="H87" s="11" t="e">
        <v>#N/A</v>
      </c>
      <c r="I87" s="11" t="s">
        <v>39</v>
      </c>
      <c r="J87" s="11"/>
      <c r="K87" s="11"/>
      <c r="L87" s="11">
        <f t="shared" si="30"/>
        <v>360</v>
      </c>
      <c r="M87" s="11">
        <f t="shared" si="31"/>
        <v>0</v>
      </c>
      <c r="N87" s="11">
        <v>360</v>
      </c>
      <c r="O87" s="11">
        <v>0</v>
      </c>
      <c r="P87" s="11"/>
      <c r="Q87" s="11">
        <f t="shared" si="32"/>
        <v>0</v>
      </c>
      <c r="R87" s="13"/>
      <c r="S87" s="4">
        <f t="shared" si="36"/>
        <v>0</v>
      </c>
      <c r="T87" s="13"/>
      <c r="U87" s="11"/>
      <c r="V87" s="9" t="e">
        <f t="shared" si="34"/>
        <v>#DIV/0!</v>
      </c>
      <c r="W87" s="11" t="e">
        <f t="shared" si="33"/>
        <v>#DIV/0!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/>
      <c r="AI87" s="9">
        <f t="shared" si="35"/>
        <v>0</v>
      </c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132</v>
      </c>
      <c r="B88" s="9" t="s">
        <v>38</v>
      </c>
      <c r="C88" s="9">
        <v>113.90600000000001</v>
      </c>
      <c r="D88" s="9">
        <v>75.006</v>
      </c>
      <c r="E88" s="9">
        <v>130.75800000000001</v>
      </c>
      <c r="F88" s="9">
        <v>47.216000000000001</v>
      </c>
      <c r="G88" s="7">
        <v>1</v>
      </c>
      <c r="H88" s="9">
        <v>50</v>
      </c>
      <c r="I88" s="9" t="s">
        <v>42</v>
      </c>
      <c r="J88" s="9"/>
      <c r="K88" s="9">
        <v>124.2</v>
      </c>
      <c r="L88" s="9">
        <f t="shared" si="30"/>
        <v>6.5580000000000069</v>
      </c>
      <c r="M88" s="9">
        <f t="shared" si="31"/>
        <v>130.75800000000001</v>
      </c>
      <c r="N88" s="9"/>
      <c r="O88" s="9">
        <v>100</v>
      </c>
      <c r="P88" s="9"/>
      <c r="Q88" s="9">
        <f t="shared" si="32"/>
        <v>26.151600000000002</v>
      </c>
      <c r="R88" s="4">
        <f t="shared" ref="R88:R92" si="42">14*Q88-P88-O88-F88</f>
        <v>218.90640000000002</v>
      </c>
      <c r="S88" s="21">
        <f t="shared" ref="S88:S91" si="43">ROUND(R88+$S$1*Q88,0)</f>
        <v>258</v>
      </c>
      <c r="T88" s="4">
        <v>200</v>
      </c>
      <c r="U88" s="9"/>
      <c r="V88" s="9">
        <f t="shared" si="34"/>
        <v>15.494883678245307</v>
      </c>
      <c r="W88" s="9">
        <f t="shared" si="33"/>
        <v>5.6293305189739824</v>
      </c>
      <c r="X88" s="9">
        <v>19.748999999999999</v>
      </c>
      <c r="Y88" s="9">
        <v>19.466799999999999</v>
      </c>
      <c r="Z88" s="9">
        <v>19.0336</v>
      </c>
      <c r="AA88" s="9">
        <v>18.823599999999999</v>
      </c>
      <c r="AB88" s="9">
        <v>20.316800000000001</v>
      </c>
      <c r="AC88" s="9">
        <v>18.8522</v>
      </c>
      <c r="AD88" s="9">
        <v>18.167200000000001</v>
      </c>
      <c r="AE88" s="9">
        <v>18.421800000000001</v>
      </c>
      <c r="AF88" s="9">
        <v>25.818999999999999</v>
      </c>
      <c r="AG88" s="9">
        <v>12.0862</v>
      </c>
      <c r="AH88" s="9"/>
      <c r="AI88" s="9">
        <f t="shared" si="35"/>
        <v>258</v>
      </c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133</v>
      </c>
      <c r="B89" s="9" t="s">
        <v>41</v>
      </c>
      <c r="C89" s="9">
        <v>154</v>
      </c>
      <c r="D89" s="9">
        <v>767</v>
      </c>
      <c r="E89" s="9">
        <v>562</v>
      </c>
      <c r="F89" s="9">
        <v>327</v>
      </c>
      <c r="G89" s="7">
        <v>0.4</v>
      </c>
      <c r="H89" s="9">
        <v>50</v>
      </c>
      <c r="I89" s="9" t="s">
        <v>42</v>
      </c>
      <c r="J89" s="9"/>
      <c r="K89" s="9">
        <v>350</v>
      </c>
      <c r="L89" s="9">
        <f t="shared" si="30"/>
        <v>212</v>
      </c>
      <c r="M89" s="9">
        <f t="shared" si="31"/>
        <v>302</v>
      </c>
      <c r="N89" s="9">
        <v>260</v>
      </c>
      <c r="O89" s="9">
        <v>60</v>
      </c>
      <c r="P89" s="9"/>
      <c r="Q89" s="9">
        <f t="shared" si="32"/>
        <v>60.4</v>
      </c>
      <c r="R89" s="4">
        <f t="shared" si="42"/>
        <v>458.6</v>
      </c>
      <c r="S89" s="21">
        <f t="shared" si="43"/>
        <v>549</v>
      </c>
      <c r="T89" s="4">
        <v>550</v>
      </c>
      <c r="U89" s="9"/>
      <c r="V89" s="9">
        <f t="shared" si="34"/>
        <v>15.496688741721854</v>
      </c>
      <c r="W89" s="9">
        <f t="shared" si="33"/>
        <v>6.4072847682119205</v>
      </c>
      <c r="X89" s="9">
        <v>39</v>
      </c>
      <c r="Y89" s="9">
        <v>54</v>
      </c>
      <c r="Z89" s="9">
        <v>42.4</v>
      </c>
      <c r="AA89" s="9">
        <v>13.6</v>
      </c>
      <c r="AB89" s="9">
        <v>84.6</v>
      </c>
      <c r="AC89" s="9">
        <v>87.2</v>
      </c>
      <c r="AD89" s="9">
        <v>25.2</v>
      </c>
      <c r="AE89" s="9">
        <v>16</v>
      </c>
      <c r="AF89" s="9">
        <v>96.4</v>
      </c>
      <c r="AG89" s="9">
        <v>51</v>
      </c>
      <c r="AH89" s="9"/>
      <c r="AI89" s="9">
        <f t="shared" si="35"/>
        <v>219.60000000000002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134</v>
      </c>
      <c r="B90" s="9" t="s">
        <v>41</v>
      </c>
      <c r="C90" s="9">
        <v>606</v>
      </c>
      <c r="D90" s="9">
        <v>1485</v>
      </c>
      <c r="E90" s="9">
        <v>1448</v>
      </c>
      <c r="F90" s="9">
        <v>600</v>
      </c>
      <c r="G90" s="7">
        <v>0.41</v>
      </c>
      <c r="H90" s="9">
        <v>50</v>
      </c>
      <c r="I90" s="9" t="s">
        <v>42</v>
      </c>
      <c r="J90" s="9"/>
      <c r="K90" s="9">
        <v>604</v>
      </c>
      <c r="L90" s="9">
        <f t="shared" si="30"/>
        <v>844</v>
      </c>
      <c r="M90" s="9">
        <f t="shared" si="31"/>
        <v>598</v>
      </c>
      <c r="N90" s="9">
        <v>850</v>
      </c>
      <c r="O90" s="9">
        <v>350</v>
      </c>
      <c r="P90" s="9">
        <v>350</v>
      </c>
      <c r="Q90" s="9">
        <f t="shared" si="32"/>
        <v>119.6</v>
      </c>
      <c r="R90" s="4">
        <f t="shared" si="42"/>
        <v>374.39999999999986</v>
      </c>
      <c r="S90" s="21">
        <f t="shared" si="43"/>
        <v>554</v>
      </c>
      <c r="T90" s="4">
        <v>400</v>
      </c>
      <c r="U90" s="9"/>
      <c r="V90" s="9">
        <f t="shared" si="34"/>
        <v>15.501672240802677</v>
      </c>
      <c r="W90" s="9">
        <f t="shared" si="33"/>
        <v>10.869565217391305</v>
      </c>
      <c r="X90" s="9">
        <v>129.4</v>
      </c>
      <c r="Y90" s="9">
        <v>111.2</v>
      </c>
      <c r="Z90" s="9">
        <v>121.4</v>
      </c>
      <c r="AA90" s="9">
        <v>110</v>
      </c>
      <c r="AB90" s="9">
        <v>101.4</v>
      </c>
      <c r="AC90" s="9">
        <v>84.8</v>
      </c>
      <c r="AD90" s="9">
        <v>105.6</v>
      </c>
      <c r="AE90" s="9">
        <v>121.8</v>
      </c>
      <c r="AF90" s="9">
        <v>13</v>
      </c>
      <c r="AG90" s="9">
        <v>93</v>
      </c>
      <c r="AH90" s="9"/>
      <c r="AI90" s="9">
        <f t="shared" si="35"/>
        <v>227.14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135</v>
      </c>
      <c r="B91" s="9" t="s">
        <v>38</v>
      </c>
      <c r="C91" s="9">
        <v>416.34100000000001</v>
      </c>
      <c r="D91" s="9">
        <v>668.66</v>
      </c>
      <c r="E91" s="9">
        <v>977.31399999999996</v>
      </c>
      <c r="F91" s="9">
        <v>62.343000000000004</v>
      </c>
      <c r="G91" s="7">
        <v>1</v>
      </c>
      <c r="H91" s="9">
        <v>50</v>
      </c>
      <c r="I91" s="9" t="s">
        <v>42</v>
      </c>
      <c r="J91" s="9"/>
      <c r="K91" s="9">
        <v>339.74400000000003</v>
      </c>
      <c r="L91" s="9">
        <f t="shared" si="30"/>
        <v>637.56999999999994</v>
      </c>
      <c r="M91" s="9">
        <f t="shared" si="31"/>
        <v>359.80099999999993</v>
      </c>
      <c r="N91" s="9">
        <v>617.51300000000003</v>
      </c>
      <c r="O91" s="9">
        <v>450</v>
      </c>
      <c r="P91" s="9">
        <v>200</v>
      </c>
      <c r="Q91" s="9">
        <f t="shared" si="32"/>
        <v>71.960199999999986</v>
      </c>
      <c r="R91" s="4">
        <f t="shared" si="42"/>
        <v>295.09979999999979</v>
      </c>
      <c r="S91" s="21">
        <f t="shared" si="43"/>
        <v>403</v>
      </c>
      <c r="T91" s="4">
        <v>300</v>
      </c>
      <c r="U91" s="9"/>
      <c r="V91" s="9">
        <f t="shared" si="34"/>
        <v>15.499442747518769</v>
      </c>
      <c r="W91" s="9">
        <f t="shared" si="33"/>
        <v>9.8991247939833418</v>
      </c>
      <c r="X91" s="9">
        <v>73.940399999999983</v>
      </c>
      <c r="Y91" s="9">
        <v>57.224800000000002</v>
      </c>
      <c r="Z91" s="9">
        <v>66.688600000000008</v>
      </c>
      <c r="AA91" s="9">
        <v>63.038200000000003</v>
      </c>
      <c r="AB91" s="9">
        <v>63.094200000000001</v>
      </c>
      <c r="AC91" s="9">
        <v>66.133600000000001</v>
      </c>
      <c r="AD91" s="9">
        <v>56.564799999999998</v>
      </c>
      <c r="AE91" s="9">
        <v>70.238600000000005</v>
      </c>
      <c r="AF91" s="9">
        <v>63.274999999999999</v>
      </c>
      <c r="AG91" s="9">
        <v>65.872399999999999</v>
      </c>
      <c r="AH91" s="9"/>
      <c r="AI91" s="9">
        <f t="shared" si="35"/>
        <v>403</v>
      </c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136</v>
      </c>
      <c r="B92" s="9" t="s">
        <v>41</v>
      </c>
      <c r="C92" s="9">
        <v>82</v>
      </c>
      <c r="D92" s="9">
        <v>78</v>
      </c>
      <c r="E92" s="9">
        <v>84</v>
      </c>
      <c r="F92" s="9">
        <v>63</v>
      </c>
      <c r="G92" s="7">
        <v>0.3</v>
      </c>
      <c r="H92" s="9">
        <v>50</v>
      </c>
      <c r="I92" s="9" t="s">
        <v>42</v>
      </c>
      <c r="J92" s="9"/>
      <c r="K92" s="9">
        <v>89</v>
      </c>
      <c r="L92" s="9">
        <f t="shared" si="30"/>
        <v>-5</v>
      </c>
      <c r="M92" s="9">
        <f t="shared" si="31"/>
        <v>84</v>
      </c>
      <c r="N92" s="9"/>
      <c r="O92" s="9">
        <v>100</v>
      </c>
      <c r="P92" s="9"/>
      <c r="Q92" s="9">
        <f t="shared" si="32"/>
        <v>16.8</v>
      </c>
      <c r="R92" s="4">
        <f t="shared" si="42"/>
        <v>72.200000000000017</v>
      </c>
      <c r="S92" s="4">
        <f t="shared" ref="S92" si="44">T92</f>
        <v>50</v>
      </c>
      <c r="T92" s="4">
        <v>50</v>
      </c>
      <c r="U92" s="9"/>
      <c r="V92" s="9">
        <f t="shared" si="34"/>
        <v>12.678571428571429</v>
      </c>
      <c r="W92" s="9">
        <f t="shared" si="33"/>
        <v>9.7023809523809526</v>
      </c>
      <c r="X92" s="9">
        <v>16.600000000000001</v>
      </c>
      <c r="Y92" s="9">
        <v>20.8</v>
      </c>
      <c r="Z92" s="9">
        <v>5</v>
      </c>
      <c r="AA92" s="9">
        <v>19.8</v>
      </c>
      <c r="AB92" s="9">
        <v>18.600000000000001</v>
      </c>
      <c r="AC92" s="9">
        <v>9</v>
      </c>
      <c r="AD92" s="9">
        <v>-1</v>
      </c>
      <c r="AE92" s="9">
        <v>22.6</v>
      </c>
      <c r="AF92" s="9">
        <v>-0.8</v>
      </c>
      <c r="AG92" s="9">
        <v>9.6</v>
      </c>
      <c r="AH92" s="9"/>
      <c r="AI92" s="9">
        <f t="shared" si="35"/>
        <v>15</v>
      </c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 t="s">
        <v>137</v>
      </c>
      <c r="B93" s="9" t="s">
        <v>41</v>
      </c>
      <c r="C93" s="9">
        <v>100</v>
      </c>
      <c r="D93" s="9">
        <v>150</v>
      </c>
      <c r="E93" s="9">
        <v>47</v>
      </c>
      <c r="F93" s="9">
        <v>197</v>
      </c>
      <c r="G93" s="7">
        <v>0.14000000000000001</v>
      </c>
      <c r="H93" s="9">
        <v>50</v>
      </c>
      <c r="I93" s="9" t="s">
        <v>42</v>
      </c>
      <c r="J93" s="9"/>
      <c r="K93" s="9">
        <v>47</v>
      </c>
      <c r="L93" s="9">
        <f t="shared" si="30"/>
        <v>0</v>
      </c>
      <c r="M93" s="9">
        <f t="shared" si="31"/>
        <v>47</v>
      </c>
      <c r="N93" s="9"/>
      <c r="O93" s="9">
        <v>50</v>
      </c>
      <c r="P93" s="9"/>
      <c r="Q93" s="9">
        <f t="shared" si="32"/>
        <v>9.4</v>
      </c>
      <c r="R93" s="4"/>
      <c r="S93" s="4">
        <v>0</v>
      </c>
      <c r="T93" s="4">
        <v>50</v>
      </c>
      <c r="U93" s="9"/>
      <c r="V93" s="9">
        <f t="shared" si="34"/>
        <v>26.276595744680851</v>
      </c>
      <c r="W93" s="9">
        <f t="shared" si="33"/>
        <v>26.276595744680851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 t="s">
        <v>65</v>
      </c>
      <c r="AI93" s="9">
        <f t="shared" si="35"/>
        <v>0</v>
      </c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 t="s">
        <v>138</v>
      </c>
      <c r="B94" s="9" t="s">
        <v>41</v>
      </c>
      <c r="C94" s="9">
        <v>204</v>
      </c>
      <c r="D94" s="9">
        <v>783</v>
      </c>
      <c r="E94" s="9">
        <v>926</v>
      </c>
      <c r="F94" s="9">
        <v>53</v>
      </c>
      <c r="G94" s="7">
        <v>0.18</v>
      </c>
      <c r="H94" s="9">
        <v>50</v>
      </c>
      <c r="I94" s="9" t="s">
        <v>42</v>
      </c>
      <c r="J94" s="9"/>
      <c r="K94" s="9">
        <v>249</v>
      </c>
      <c r="L94" s="9">
        <f t="shared" si="30"/>
        <v>677</v>
      </c>
      <c r="M94" s="9">
        <f t="shared" si="31"/>
        <v>246</v>
      </c>
      <c r="N94" s="9">
        <v>680</v>
      </c>
      <c r="O94" s="9">
        <v>84</v>
      </c>
      <c r="P94" s="9"/>
      <c r="Q94" s="9">
        <f t="shared" si="32"/>
        <v>49.2</v>
      </c>
      <c r="R94" s="4">
        <f>12*Q94-P94-O94-F94</f>
        <v>453.40000000000009</v>
      </c>
      <c r="S94" s="21">
        <f>ROUND(R94+$S$1*Q94,0)</f>
        <v>527</v>
      </c>
      <c r="T94" s="4">
        <v>400</v>
      </c>
      <c r="U94" s="9"/>
      <c r="V94" s="9">
        <f t="shared" si="34"/>
        <v>13.495934959349592</v>
      </c>
      <c r="W94" s="9">
        <f t="shared" si="33"/>
        <v>2.7845528455284549</v>
      </c>
      <c r="X94" s="9">
        <v>24.2</v>
      </c>
      <c r="Y94" s="9">
        <v>39</v>
      </c>
      <c r="Z94" s="9">
        <v>34</v>
      </c>
      <c r="AA94" s="9">
        <v>28.8</v>
      </c>
      <c r="AB94" s="9">
        <v>34.200000000000003</v>
      </c>
      <c r="AC94" s="9">
        <v>30.4</v>
      </c>
      <c r="AD94" s="9">
        <v>4.4000000000000004</v>
      </c>
      <c r="AE94" s="9">
        <v>22.8</v>
      </c>
      <c r="AF94" s="9">
        <v>16.600000000000001</v>
      </c>
      <c r="AG94" s="9">
        <v>8.8000000000000007</v>
      </c>
      <c r="AH94" s="9"/>
      <c r="AI94" s="9">
        <f t="shared" si="35"/>
        <v>94.86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11" t="s">
        <v>139</v>
      </c>
      <c r="B95" s="11" t="s">
        <v>38</v>
      </c>
      <c r="C95" s="11">
        <v>2.6930000000000001</v>
      </c>
      <c r="D95" s="11"/>
      <c r="E95" s="11">
        <v>2.6930000000000001</v>
      </c>
      <c r="F95" s="11"/>
      <c r="G95" s="12">
        <v>0</v>
      </c>
      <c r="H95" s="11" t="e">
        <v>#N/A</v>
      </c>
      <c r="I95" s="11" t="s">
        <v>39</v>
      </c>
      <c r="J95" s="11"/>
      <c r="K95" s="11">
        <v>3.3</v>
      </c>
      <c r="L95" s="11">
        <f t="shared" si="30"/>
        <v>-0.60699999999999976</v>
      </c>
      <c r="M95" s="11">
        <f t="shared" si="31"/>
        <v>2.6930000000000001</v>
      </c>
      <c r="N95" s="11"/>
      <c r="O95" s="11">
        <v>0</v>
      </c>
      <c r="P95" s="11"/>
      <c r="Q95" s="11">
        <f t="shared" si="32"/>
        <v>0.53859999999999997</v>
      </c>
      <c r="R95" s="13"/>
      <c r="S95" s="4">
        <f t="shared" si="36"/>
        <v>0</v>
      </c>
      <c r="T95" s="13"/>
      <c r="U95" s="11"/>
      <c r="V95" s="9">
        <f t="shared" si="34"/>
        <v>0</v>
      </c>
      <c r="W95" s="11">
        <f t="shared" si="33"/>
        <v>0</v>
      </c>
      <c r="X95" s="11">
        <v>3.2307999999999999</v>
      </c>
      <c r="Y95" s="11">
        <v>0.26979999999999998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/>
      <c r="AI95" s="9">
        <f t="shared" si="35"/>
        <v>0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" t="s">
        <v>140</v>
      </c>
      <c r="B96" s="9" t="s">
        <v>41</v>
      </c>
      <c r="C96" s="9">
        <v>75</v>
      </c>
      <c r="D96" s="9">
        <v>473</v>
      </c>
      <c r="E96" s="9">
        <v>506</v>
      </c>
      <c r="F96" s="9">
        <v>36</v>
      </c>
      <c r="G96" s="7">
        <v>0.4</v>
      </c>
      <c r="H96" s="9">
        <v>60</v>
      </c>
      <c r="I96" s="9" t="s">
        <v>42</v>
      </c>
      <c r="J96" s="9"/>
      <c r="K96" s="9">
        <v>65.3</v>
      </c>
      <c r="L96" s="9">
        <f t="shared" si="30"/>
        <v>440.7</v>
      </c>
      <c r="M96" s="9">
        <f t="shared" si="31"/>
        <v>66</v>
      </c>
      <c r="N96" s="9">
        <v>440</v>
      </c>
      <c r="O96" s="9">
        <v>58</v>
      </c>
      <c r="P96" s="9"/>
      <c r="Q96" s="9">
        <f t="shared" si="32"/>
        <v>13.2</v>
      </c>
      <c r="R96" s="4">
        <f t="shared" ref="R96" si="45">14*Q96-P96-O96-F96</f>
        <v>90.799999999999983</v>
      </c>
      <c r="S96" s="4">
        <f t="shared" ref="S96:S97" si="46">T96</f>
        <v>100</v>
      </c>
      <c r="T96" s="4">
        <v>100</v>
      </c>
      <c r="U96" s="9"/>
      <c r="V96" s="9">
        <f t="shared" si="34"/>
        <v>14.696969696969697</v>
      </c>
      <c r="W96" s="9">
        <f t="shared" si="33"/>
        <v>7.121212121212122</v>
      </c>
      <c r="X96" s="9">
        <v>11.6</v>
      </c>
      <c r="Y96" s="9">
        <v>11</v>
      </c>
      <c r="Z96" s="9">
        <v>12.6</v>
      </c>
      <c r="AA96" s="9">
        <v>0.4</v>
      </c>
      <c r="AB96" s="9">
        <v>14.2</v>
      </c>
      <c r="AC96" s="9">
        <v>9.8000000000000007</v>
      </c>
      <c r="AD96" s="9">
        <v>2.4</v>
      </c>
      <c r="AE96" s="9">
        <v>12.4</v>
      </c>
      <c r="AF96" s="9">
        <v>5</v>
      </c>
      <c r="AG96" s="9">
        <v>4.4000000000000004</v>
      </c>
      <c r="AH96" s="9"/>
      <c r="AI96" s="9">
        <f t="shared" si="35"/>
        <v>40</v>
      </c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" t="s">
        <v>141</v>
      </c>
      <c r="B97" s="9" t="s">
        <v>38</v>
      </c>
      <c r="C97" s="9">
        <v>76.521000000000001</v>
      </c>
      <c r="D97" s="9">
        <v>146.16300000000001</v>
      </c>
      <c r="E97" s="9">
        <v>161.63</v>
      </c>
      <c r="F97" s="9">
        <v>59.34</v>
      </c>
      <c r="G97" s="7">
        <v>1</v>
      </c>
      <c r="H97" s="9" t="e">
        <v>#N/A</v>
      </c>
      <c r="I97" s="9" t="s">
        <v>42</v>
      </c>
      <c r="J97" s="9"/>
      <c r="K97" s="9">
        <v>64.84</v>
      </c>
      <c r="L97" s="9">
        <f t="shared" si="30"/>
        <v>96.789999999999992</v>
      </c>
      <c r="M97" s="9">
        <f t="shared" si="31"/>
        <v>69.330999999999989</v>
      </c>
      <c r="N97" s="9">
        <v>92.299000000000007</v>
      </c>
      <c r="O97" s="9">
        <v>0</v>
      </c>
      <c r="P97" s="9"/>
      <c r="Q97" s="9">
        <f t="shared" si="32"/>
        <v>13.866199999999997</v>
      </c>
      <c r="R97" s="4">
        <f>13*Q97-P97-O97-F97</f>
        <v>120.92059999999995</v>
      </c>
      <c r="S97" s="4">
        <f t="shared" si="46"/>
        <v>150</v>
      </c>
      <c r="T97" s="4">
        <v>150</v>
      </c>
      <c r="U97" s="9"/>
      <c r="V97" s="9">
        <f t="shared" si="34"/>
        <v>15.097142692302148</v>
      </c>
      <c r="W97" s="9">
        <f t="shared" si="33"/>
        <v>4.279470943733684</v>
      </c>
      <c r="X97" s="9">
        <v>6.8435999999999977</v>
      </c>
      <c r="Y97" s="9">
        <v>11.391</v>
      </c>
      <c r="Z97" s="9">
        <v>11.128399999999999</v>
      </c>
      <c r="AA97" s="9">
        <v>5.2055999999999996</v>
      </c>
      <c r="AB97" s="9">
        <v>9.8434000000000008</v>
      </c>
      <c r="AC97" s="9">
        <v>11.0268</v>
      </c>
      <c r="AD97" s="9">
        <v>5.9359999999999999</v>
      </c>
      <c r="AE97" s="9">
        <v>9.7655999999999992</v>
      </c>
      <c r="AF97" s="9">
        <v>2.7431999999999999</v>
      </c>
      <c r="AG97" s="9">
        <v>3.7538</v>
      </c>
      <c r="AH97" s="9"/>
      <c r="AI97" s="9">
        <f t="shared" si="35"/>
        <v>150</v>
      </c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11" t="s">
        <v>142</v>
      </c>
      <c r="B98" s="11" t="s">
        <v>38</v>
      </c>
      <c r="C98" s="11"/>
      <c r="D98" s="11">
        <v>81.75</v>
      </c>
      <c r="E98" s="11">
        <v>81.75</v>
      </c>
      <c r="F98" s="11"/>
      <c r="G98" s="12">
        <v>0</v>
      </c>
      <c r="H98" s="11" t="e">
        <v>#N/A</v>
      </c>
      <c r="I98" s="11" t="s">
        <v>39</v>
      </c>
      <c r="J98" s="11"/>
      <c r="K98" s="11"/>
      <c r="L98" s="11">
        <f t="shared" si="30"/>
        <v>81.75</v>
      </c>
      <c r="M98" s="11">
        <f t="shared" si="31"/>
        <v>0</v>
      </c>
      <c r="N98" s="11">
        <v>81.75</v>
      </c>
      <c r="O98" s="11">
        <v>0</v>
      </c>
      <c r="P98" s="11"/>
      <c r="Q98" s="11">
        <f t="shared" si="32"/>
        <v>0</v>
      </c>
      <c r="R98" s="13"/>
      <c r="S98" s="4">
        <f t="shared" si="36"/>
        <v>0</v>
      </c>
      <c r="T98" s="13"/>
      <c r="U98" s="11"/>
      <c r="V98" s="9" t="e">
        <f t="shared" si="34"/>
        <v>#DIV/0!</v>
      </c>
      <c r="W98" s="11" t="e">
        <f t="shared" si="33"/>
        <v>#DIV/0!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/>
      <c r="AI98" s="9">
        <f t="shared" si="35"/>
        <v>0</v>
      </c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11" t="s">
        <v>143</v>
      </c>
      <c r="B99" s="11" t="s">
        <v>38</v>
      </c>
      <c r="C99" s="11">
        <v>1.66</v>
      </c>
      <c r="D99" s="11"/>
      <c r="E99" s="11">
        <v>-0.83</v>
      </c>
      <c r="F99" s="11">
        <v>1.66</v>
      </c>
      <c r="G99" s="12">
        <v>0</v>
      </c>
      <c r="H99" s="11" t="e">
        <v>#N/A</v>
      </c>
      <c r="I99" s="11" t="s">
        <v>39</v>
      </c>
      <c r="J99" s="11"/>
      <c r="K99" s="11">
        <v>1.4</v>
      </c>
      <c r="L99" s="11">
        <f t="shared" si="30"/>
        <v>-2.23</v>
      </c>
      <c r="M99" s="11">
        <f t="shared" si="31"/>
        <v>-0.83</v>
      </c>
      <c r="N99" s="11"/>
      <c r="O99" s="11">
        <v>0</v>
      </c>
      <c r="P99" s="11"/>
      <c r="Q99" s="11">
        <f t="shared" si="32"/>
        <v>-0.16599999999999998</v>
      </c>
      <c r="R99" s="13"/>
      <c r="S99" s="4">
        <f t="shared" si="36"/>
        <v>0</v>
      </c>
      <c r="T99" s="13"/>
      <c r="U99" s="11"/>
      <c r="V99" s="9">
        <f t="shared" si="34"/>
        <v>-10</v>
      </c>
      <c r="W99" s="11">
        <f t="shared" si="33"/>
        <v>-10</v>
      </c>
      <c r="X99" s="11">
        <v>0.16800000000000001</v>
      </c>
      <c r="Y99" s="11">
        <v>0.50580000000000003</v>
      </c>
      <c r="Z99" s="11">
        <v>0.33600000000000002</v>
      </c>
      <c r="AA99" s="11">
        <v>0.67379999999999995</v>
      </c>
      <c r="AB99" s="11">
        <v>0</v>
      </c>
      <c r="AC99" s="11">
        <v>-0.1744</v>
      </c>
      <c r="AD99" s="11">
        <v>1.3426</v>
      </c>
      <c r="AE99" s="11">
        <v>0</v>
      </c>
      <c r="AF99" s="11">
        <v>1.8548</v>
      </c>
      <c r="AG99" s="11">
        <v>1.3506</v>
      </c>
      <c r="AH99" s="11" t="s">
        <v>144</v>
      </c>
      <c r="AI99" s="9">
        <f t="shared" si="35"/>
        <v>0</v>
      </c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 t="s">
        <v>145</v>
      </c>
      <c r="B100" s="9" t="s">
        <v>41</v>
      </c>
      <c r="C100" s="9">
        <v>50</v>
      </c>
      <c r="D100" s="9"/>
      <c r="E100" s="9">
        <v>22</v>
      </c>
      <c r="F100" s="9">
        <v>27</v>
      </c>
      <c r="G100" s="7">
        <v>0.22</v>
      </c>
      <c r="H100" s="9" t="e">
        <v>#N/A</v>
      </c>
      <c r="I100" s="9" t="s">
        <v>42</v>
      </c>
      <c r="J100" s="9"/>
      <c r="K100" s="9">
        <v>19</v>
      </c>
      <c r="L100" s="9">
        <f t="shared" si="30"/>
        <v>3</v>
      </c>
      <c r="M100" s="9">
        <f t="shared" si="31"/>
        <v>22</v>
      </c>
      <c r="N100" s="9"/>
      <c r="O100" s="9">
        <v>0</v>
      </c>
      <c r="P100" s="9"/>
      <c r="Q100" s="9">
        <f t="shared" si="32"/>
        <v>4.4000000000000004</v>
      </c>
      <c r="R100" s="4">
        <f t="shared" ref="R100" si="47">14*Q100-P100-O100-F100</f>
        <v>34.600000000000009</v>
      </c>
      <c r="S100" s="4">
        <f>T100</f>
        <v>30</v>
      </c>
      <c r="T100" s="4">
        <v>30</v>
      </c>
      <c r="U100" s="9"/>
      <c r="V100" s="9">
        <f t="shared" si="34"/>
        <v>12.954545454545453</v>
      </c>
      <c r="W100" s="9">
        <f t="shared" si="33"/>
        <v>6.1363636363636358</v>
      </c>
      <c r="X100" s="9">
        <v>3.2</v>
      </c>
      <c r="Y100" s="9">
        <v>5.8</v>
      </c>
      <c r="Z100" s="9">
        <v>3</v>
      </c>
      <c r="AA100" s="9">
        <v>2.8</v>
      </c>
      <c r="AB100" s="9">
        <v>0</v>
      </c>
      <c r="AC100" s="9">
        <v>0</v>
      </c>
      <c r="AD100" s="9">
        <v>4.2</v>
      </c>
      <c r="AE100" s="9">
        <v>6.6</v>
      </c>
      <c r="AF100" s="9">
        <v>9</v>
      </c>
      <c r="AG100" s="9">
        <v>14</v>
      </c>
      <c r="AH100" s="9"/>
      <c r="AI100" s="9">
        <f t="shared" si="35"/>
        <v>6.6</v>
      </c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" t="s">
        <v>146</v>
      </c>
      <c r="B101" s="9" t="s">
        <v>41</v>
      </c>
      <c r="C101" s="9">
        <v>109</v>
      </c>
      <c r="D101" s="9">
        <v>48</v>
      </c>
      <c r="E101" s="9">
        <v>111</v>
      </c>
      <c r="F101" s="9">
        <v>43</v>
      </c>
      <c r="G101" s="7">
        <v>0.84</v>
      </c>
      <c r="H101" s="9">
        <v>50</v>
      </c>
      <c r="I101" s="9" t="s">
        <v>42</v>
      </c>
      <c r="J101" s="9"/>
      <c r="K101" s="9">
        <v>62.1</v>
      </c>
      <c r="L101" s="9">
        <f t="shared" si="30"/>
        <v>48.9</v>
      </c>
      <c r="M101" s="9">
        <f t="shared" si="31"/>
        <v>39</v>
      </c>
      <c r="N101" s="9">
        <v>72</v>
      </c>
      <c r="O101" s="9">
        <v>70</v>
      </c>
      <c r="P101" s="9"/>
      <c r="Q101" s="9">
        <f t="shared" si="32"/>
        <v>7.8</v>
      </c>
      <c r="R101" s="4"/>
      <c r="S101" s="4">
        <f t="shared" si="36"/>
        <v>0</v>
      </c>
      <c r="T101" s="4"/>
      <c r="U101" s="9"/>
      <c r="V101" s="9">
        <f t="shared" si="34"/>
        <v>14.487179487179487</v>
      </c>
      <c r="W101" s="9">
        <f t="shared" si="33"/>
        <v>14.487179487179487</v>
      </c>
      <c r="X101" s="9">
        <v>8.8000000000000007</v>
      </c>
      <c r="Y101" s="9">
        <v>1.8</v>
      </c>
      <c r="Z101" s="9">
        <v>11.8</v>
      </c>
      <c r="AA101" s="9">
        <v>12.2</v>
      </c>
      <c r="AB101" s="9">
        <v>1</v>
      </c>
      <c r="AC101" s="9">
        <v>8.8000000000000007</v>
      </c>
      <c r="AD101" s="9">
        <v>6.8</v>
      </c>
      <c r="AE101" s="9">
        <v>4.8608000000000002</v>
      </c>
      <c r="AF101" s="9">
        <v>7</v>
      </c>
      <c r="AG101" s="9">
        <v>12</v>
      </c>
      <c r="AH101" s="9"/>
      <c r="AI101" s="9">
        <f t="shared" si="35"/>
        <v>0</v>
      </c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11" t="s">
        <v>147</v>
      </c>
      <c r="B102" s="11" t="s">
        <v>38</v>
      </c>
      <c r="C102" s="11">
        <v>0.97699999999999998</v>
      </c>
      <c r="D102" s="11">
        <v>0.49199999999999999</v>
      </c>
      <c r="E102" s="11">
        <v>0.51200000000000001</v>
      </c>
      <c r="F102" s="11">
        <v>0.46500000000000002</v>
      </c>
      <c r="G102" s="12">
        <v>0</v>
      </c>
      <c r="H102" s="11">
        <v>120</v>
      </c>
      <c r="I102" s="11" t="s">
        <v>39</v>
      </c>
      <c r="J102" s="11"/>
      <c r="K102" s="11">
        <v>1</v>
      </c>
      <c r="L102" s="11">
        <f t="shared" ref="L102:L125" si="48">E102-K102</f>
        <v>-0.48799999999999999</v>
      </c>
      <c r="M102" s="11">
        <f t="shared" ref="M102:M125" si="49">E102-N102</f>
        <v>0.51200000000000001</v>
      </c>
      <c r="N102" s="11"/>
      <c r="O102" s="11">
        <v>0</v>
      </c>
      <c r="P102" s="11"/>
      <c r="Q102" s="11">
        <f t="shared" ref="Q102:Q125" si="50">M102/5</f>
        <v>0.1024</v>
      </c>
      <c r="R102" s="13"/>
      <c r="S102" s="4">
        <f t="shared" si="36"/>
        <v>0</v>
      </c>
      <c r="T102" s="13"/>
      <c r="U102" s="11"/>
      <c r="V102" s="9">
        <f t="shared" si="34"/>
        <v>4.541015625</v>
      </c>
      <c r="W102" s="11">
        <f t="shared" ref="W102:W125" si="51">(F102+O102+P102)/Q102</f>
        <v>4.541015625</v>
      </c>
      <c r="X102" s="11">
        <v>0.1036</v>
      </c>
      <c r="Y102" s="11">
        <v>0.70540000000000003</v>
      </c>
      <c r="Z102" s="11">
        <v>0.40699999999999997</v>
      </c>
      <c r="AA102" s="11">
        <v>1.4157999999999999</v>
      </c>
      <c r="AB102" s="11">
        <v>1.4952000000000001</v>
      </c>
      <c r="AC102" s="11">
        <v>0.70899999999999996</v>
      </c>
      <c r="AD102" s="11">
        <v>2.6494</v>
      </c>
      <c r="AE102" s="11">
        <v>0.31019999999999998</v>
      </c>
      <c r="AF102" s="11">
        <v>0</v>
      </c>
      <c r="AG102" s="11">
        <v>0</v>
      </c>
      <c r="AH102" s="11" t="s">
        <v>148</v>
      </c>
      <c r="AI102" s="9">
        <f t="shared" si="35"/>
        <v>0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 t="s">
        <v>149</v>
      </c>
      <c r="B103" s="9" t="s">
        <v>41</v>
      </c>
      <c r="C103" s="9">
        <v>266</v>
      </c>
      <c r="D103" s="9">
        <v>1222</v>
      </c>
      <c r="E103" s="9">
        <v>1276</v>
      </c>
      <c r="F103" s="9">
        <v>194</v>
      </c>
      <c r="G103" s="7">
        <v>0.35</v>
      </c>
      <c r="H103" s="9">
        <v>50</v>
      </c>
      <c r="I103" s="9" t="s">
        <v>42</v>
      </c>
      <c r="J103" s="9"/>
      <c r="K103" s="9">
        <v>498.2</v>
      </c>
      <c r="L103" s="9">
        <f t="shared" si="48"/>
        <v>777.8</v>
      </c>
      <c r="M103" s="9">
        <f t="shared" si="49"/>
        <v>460</v>
      </c>
      <c r="N103" s="9">
        <v>816</v>
      </c>
      <c r="O103" s="9">
        <v>600</v>
      </c>
      <c r="P103" s="9">
        <v>300</v>
      </c>
      <c r="Q103" s="9">
        <f t="shared" si="50"/>
        <v>92</v>
      </c>
      <c r="R103" s="4">
        <f>14*Q103-P103-O103-F103</f>
        <v>194</v>
      </c>
      <c r="S103" s="21">
        <f>ROUND(R103+$S$1*Q103,0)</f>
        <v>332</v>
      </c>
      <c r="T103" s="4">
        <v>200</v>
      </c>
      <c r="U103" s="9"/>
      <c r="V103" s="9">
        <f t="shared" si="34"/>
        <v>15.5</v>
      </c>
      <c r="W103" s="9">
        <f t="shared" si="51"/>
        <v>11.891304347826088</v>
      </c>
      <c r="X103" s="9">
        <v>107.2</v>
      </c>
      <c r="Y103" s="9">
        <v>90</v>
      </c>
      <c r="Z103" s="9">
        <v>83.4</v>
      </c>
      <c r="AA103" s="9">
        <v>44</v>
      </c>
      <c r="AB103" s="9">
        <v>86.2</v>
      </c>
      <c r="AC103" s="9">
        <v>80</v>
      </c>
      <c r="AD103" s="9">
        <v>27.6</v>
      </c>
      <c r="AE103" s="9">
        <v>106</v>
      </c>
      <c r="AF103" s="9">
        <v>3</v>
      </c>
      <c r="AG103" s="9">
        <v>67.8</v>
      </c>
      <c r="AH103" s="9"/>
      <c r="AI103" s="9">
        <f t="shared" si="35"/>
        <v>116.19999999999999</v>
      </c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11" t="s">
        <v>150</v>
      </c>
      <c r="B104" s="11" t="s">
        <v>38</v>
      </c>
      <c r="C104" s="11"/>
      <c r="D104" s="11">
        <v>325.31700000000001</v>
      </c>
      <c r="E104" s="11">
        <v>325.31700000000001</v>
      </c>
      <c r="F104" s="11"/>
      <c r="G104" s="12">
        <v>0</v>
      </c>
      <c r="H104" s="11" t="e">
        <v>#N/A</v>
      </c>
      <c r="I104" s="11" t="s">
        <v>39</v>
      </c>
      <c r="J104" s="11"/>
      <c r="K104" s="11"/>
      <c r="L104" s="11">
        <f t="shared" si="48"/>
        <v>325.31700000000001</v>
      </c>
      <c r="M104" s="11">
        <f t="shared" si="49"/>
        <v>0</v>
      </c>
      <c r="N104" s="11">
        <v>325.31700000000001</v>
      </c>
      <c r="O104" s="11">
        <v>0</v>
      </c>
      <c r="P104" s="11"/>
      <c r="Q104" s="11">
        <f t="shared" si="50"/>
        <v>0</v>
      </c>
      <c r="R104" s="13"/>
      <c r="S104" s="4">
        <f t="shared" si="36"/>
        <v>0</v>
      </c>
      <c r="T104" s="13"/>
      <c r="U104" s="11"/>
      <c r="V104" s="9" t="e">
        <f t="shared" si="34"/>
        <v>#DIV/0!</v>
      </c>
      <c r="W104" s="11" t="e">
        <f t="shared" si="51"/>
        <v>#DIV/0!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/>
      <c r="AI104" s="9">
        <f t="shared" si="35"/>
        <v>0</v>
      </c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 t="s">
        <v>151</v>
      </c>
      <c r="B105" s="9" t="s">
        <v>38</v>
      </c>
      <c r="C105" s="9">
        <v>429.23899999999998</v>
      </c>
      <c r="D105" s="9">
        <v>981.20899999999995</v>
      </c>
      <c r="E105" s="9">
        <v>785.30200000000002</v>
      </c>
      <c r="F105" s="9">
        <v>610.32500000000005</v>
      </c>
      <c r="G105" s="7">
        <v>1</v>
      </c>
      <c r="H105" s="9">
        <v>50</v>
      </c>
      <c r="I105" s="9" t="s">
        <v>42</v>
      </c>
      <c r="J105" s="9"/>
      <c r="K105" s="9">
        <v>315.89999999999998</v>
      </c>
      <c r="L105" s="9">
        <f t="shared" si="48"/>
        <v>469.40200000000004</v>
      </c>
      <c r="M105" s="9">
        <f t="shared" si="49"/>
        <v>335.38400000000001</v>
      </c>
      <c r="N105" s="9">
        <v>449.91800000000001</v>
      </c>
      <c r="O105" s="9">
        <v>0</v>
      </c>
      <c r="P105" s="9"/>
      <c r="Q105" s="9">
        <f t="shared" si="50"/>
        <v>67.076800000000006</v>
      </c>
      <c r="R105" s="4">
        <f t="shared" ref="R105:R106" si="52">14*Q105-P105-O105-F105</f>
        <v>328.75020000000006</v>
      </c>
      <c r="S105" s="21">
        <f t="shared" ref="S105:S106" si="53">ROUND(R105+$S$1*Q105,0)</f>
        <v>429</v>
      </c>
      <c r="T105" s="4">
        <v>350</v>
      </c>
      <c r="U105" s="9"/>
      <c r="V105" s="9">
        <f t="shared" si="34"/>
        <v>15.494552512940389</v>
      </c>
      <c r="W105" s="9">
        <f t="shared" si="51"/>
        <v>9.0988985759606891</v>
      </c>
      <c r="X105" s="9">
        <v>61.676199999999987</v>
      </c>
      <c r="Y105" s="9">
        <v>74.160000000000011</v>
      </c>
      <c r="Z105" s="9">
        <v>70.231799999999993</v>
      </c>
      <c r="AA105" s="9">
        <v>47.411000000000001</v>
      </c>
      <c r="AB105" s="9">
        <v>71.923599999999993</v>
      </c>
      <c r="AC105" s="9">
        <v>67.934399999999997</v>
      </c>
      <c r="AD105" s="9">
        <v>61.039000000000001</v>
      </c>
      <c r="AE105" s="9">
        <v>55.732799999999997</v>
      </c>
      <c r="AF105" s="9">
        <v>59.5792</v>
      </c>
      <c r="AG105" s="9">
        <v>41.268999999999998</v>
      </c>
      <c r="AH105" s="9"/>
      <c r="AI105" s="9">
        <f t="shared" si="35"/>
        <v>429</v>
      </c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" t="s">
        <v>152</v>
      </c>
      <c r="B106" s="9" t="s">
        <v>41</v>
      </c>
      <c r="C106" s="9">
        <v>560</v>
      </c>
      <c r="D106" s="9">
        <v>998</v>
      </c>
      <c r="E106" s="9">
        <v>985</v>
      </c>
      <c r="F106" s="9">
        <v>531</v>
      </c>
      <c r="G106" s="7">
        <v>0.35</v>
      </c>
      <c r="H106" s="9">
        <v>50</v>
      </c>
      <c r="I106" s="9" t="s">
        <v>42</v>
      </c>
      <c r="J106" s="9"/>
      <c r="K106" s="9">
        <v>743</v>
      </c>
      <c r="L106" s="9">
        <f t="shared" si="48"/>
        <v>242</v>
      </c>
      <c r="M106" s="9">
        <f t="shared" si="49"/>
        <v>737</v>
      </c>
      <c r="N106" s="9">
        <v>248</v>
      </c>
      <c r="O106" s="9">
        <v>300</v>
      </c>
      <c r="P106" s="9">
        <v>250</v>
      </c>
      <c r="Q106" s="9">
        <f t="shared" si="50"/>
        <v>147.4</v>
      </c>
      <c r="R106" s="4">
        <f t="shared" si="52"/>
        <v>982.59999999999991</v>
      </c>
      <c r="S106" s="21">
        <f t="shared" si="53"/>
        <v>1204</v>
      </c>
      <c r="T106" s="4">
        <v>1000</v>
      </c>
      <c r="U106" s="9"/>
      <c r="V106" s="9">
        <f t="shared" si="34"/>
        <v>15.502035278154681</v>
      </c>
      <c r="W106" s="9">
        <f t="shared" si="51"/>
        <v>7.333785617367707</v>
      </c>
      <c r="X106" s="9">
        <v>123.6</v>
      </c>
      <c r="Y106" s="9">
        <v>112.6</v>
      </c>
      <c r="Z106" s="9">
        <v>110.6</v>
      </c>
      <c r="AA106" s="9">
        <v>108</v>
      </c>
      <c r="AB106" s="9">
        <v>117.4</v>
      </c>
      <c r="AC106" s="9">
        <v>103.4</v>
      </c>
      <c r="AD106" s="9">
        <v>99.4</v>
      </c>
      <c r="AE106" s="9">
        <v>109.6</v>
      </c>
      <c r="AF106" s="9">
        <v>96.8</v>
      </c>
      <c r="AG106" s="9">
        <v>99.6</v>
      </c>
      <c r="AH106" s="9"/>
      <c r="AI106" s="9">
        <f t="shared" si="35"/>
        <v>421.4</v>
      </c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11" t="s">
        <v>153</v>
      </c>
      <c r="B107" s="11" t="s">
        <v>41</v>
      </c>
      <c r="C107" s="11"/>
      <c r="D107" s="11">
        <v>328</v>
      </c>
      <c r="E107" s="11">
        <v>328</v>
      </c>
      <c r="F107" s="11"/>
      <c r="G107" s="12">
        <v>0</v>
      </c>
      <c r="H107" s="11" t="e">
        <v>#N/A</v>
      </c>
      <c r="I107" s="11" t="s">
        <v>39</v>
      </c>
      <c r="J107" s="11"/>
      <c r="K107" s="11"/>
      <c r="L107" s="11">
        <f t="shared" si="48"/>
        <v>328</v>
      </c>
      <c r="M107" s="11">
        <f t="shared" si="49"/>
        <v>0</v>
      </c>
      <c r="N107" s="11">
        <v>328</v>
      </c>
      <c r="O107" s="11">
        <v>0</v>
      </c>
      <c r="P107" s="11"/>
      <c r="Q107" s="11">
        <f t="shared" si="50"/>
        <v>0</v>
      </c>
      <c r="R107" s="13"/>
      <c r="S107" s="4">
        <f t="shared" si="36"/>
        <v>0</v>
      </c>
      <c r="T107" s="13"/>
      <c r="U107" s="11"/>
      <c r="V107" s="9" t="e">
        <f t="shared" si="34"/>
        <v>#DIV/0!</v>
      </c>
      <c r="W107" s="11" t="e">
        <f t="shared" si="51"/>
        <v>#DIV/0!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/>
      <c r="AI107" s="9">
        <f t="shared" si="35"/>
        <v>0</v>
      </c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" t="s">
        <v>154</v>
      </c>
      <c r="B108" s="9" t="s">
        <v>41</v>
      </c>
      <c r="C108" s="9"/>
      <c r="D108" s="9">
        <v>48</v>
      </c>
      <c r="E108" s="9">
        <v>10</v>
      </c>
      <c r="F108" s="9">
        <v>37</v>
      </c>
      <c r="G108" s="7">
        <v>0.3</v>
      </c>
      <c r="H108" s="9">
        <v>45</v>
      </c>
      <c r="I108" s="9" t="s">
        <v>42</v>
      </c>
      <c r="J108" s="9"/>
      <c r="K108" s="9">
        <v>11</v>
      </c>
      <c r="L108" s="9">
        <f t="shared" si="48"/>
        <v>-1</v>
      </c>
      <c r="M108" s="9">
        <f t="shared" si="49"/>
        <v>10</v>
      </c>
      <c r="N108" s="9"/>
      <c r="O108" s="9">
        <v>0</v>
      </c>
      <c r="P108" s="9"/>
      <c r="Q108" s="9">
        <f t="shared" si="50"/>
        <v>2</v>
      </c>
      <c r="R108" s="4"/>
      <c r="S108" s="4">
        <f>T108</f>
        <v>50</v>
      </c>
      <c r="T108" s="4">
        <v>50</v>
      </c>
      <c r="U108" s="9"/>
      <c r="V108" s="9">
        <f t="shared" si="34"/>
        <v>43.5</v>
      </c>
      <c r="W108" s="9">
        <f t="shared" si="51"/>
        <v>18.5</v>
      </c>
      <c r="X108" s="9">
        <v>-0.2</v>
      </c>
      <c r="Y108" s="9">
        <v>2.4</v>
      </c>
      <c r="Z108" s="9">
        <v>15.2</v>
      </c>
      <c r="AA108" s="9">
        <v>4</v>
      </c>
      <c r="AB108" s="9">
        <v>7.4</v>
      </c>
      <c r="AC108" s="9">
        <v>17.2</v>
      </c>
      <c r="AD108" s="9">
        <v>6.2</v>
      </c>
      <c r="AE108" s="9">
        <v>2.4</v>
      </c>
      <c r="AF108" s="9">
        <v>12</v>
      </c>
      <c r="AG108" s="9">
        <v>3</v>
      </c>
      <c r="AH108" s="9"/>
      <c r="AI108" s="9">
        <f t="shared" si="35"/>
        <v>15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 t="s">
        <v>155</v>
      </c>
      <c r="B109" s="9" t="s">
        <v>41</v>
      </c>
      <c r="C109" s="9"/>
      <c r="D109" s="9"/>
      <c r="E109" s="9">
        <v>-2</v>
      </c>
      <c r="F109" s="9"/>
      <c r="G109" s="7">
        <v>0.18</v>
      </c>
      <c r="H109" s="9" t="e">
        <v>#N/A</v>
      </c>
      <c r="I109" s="9" t="s">
        <v>42</v>
      </c>
      <c r="J109" s="9"/>
      <c r="K109" s="9"/>
      <c r="L109" s="9">
        <f t="shared" si="48"/>
        <v>-2</v>
      </c>
      <c r="M109" s="9">
        <f t="shared" si="49"/>
        <v>-2</v>
      </c>
      <c r="N109" s="9"/>
      <c r="O109" s="9">
        <v>0</v>
      </c>
      <c r="P109" s="9"/>
      <c r="Q109" s="9">
        <f t="shared" si="50"/>
        <v>-0.4</v>
      </c>
      <c r="R109" s="4">
        <v>20</v>
      </c>
      <c r="S109" s="4">
        <f t="shared" si="36"/>
        <v>20</v>
      </c>
      <c r="T109" s="4"/>
      <c r="U109" s="9"/>
      <c r="V109" s="9">
        <f t="shared" si="34"/>
        <v>-50</v>
      </c>
      <c r="W109" s="9">
        <f t="shared" si="51"/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10" t="s">
        <v>156</v>
      </c>
      <c r="AI109" s="9">
        <f t="shared" si="35"/>
        <v>3.5999999999999996</v>
      </c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 t="s">
        <v>157</v>
      </c>
      <c r="B110" s="9" t="s">
        <v>41</v>
      </c>
      <c r="C110" s="9"/>
      <c r="D110" s="9"/>
      <c r="E110" s="9">
        <v>-3</v>
      </c>
      <c r="F110" s="9"/>
      <c r="G110" s="7">
        <v>0.18</v>
      </c>
      <c r="H110" s="9" t="e">
        <v>#N/A</v>
      </c>
      <c r="I110" s="9" t="s">
        <v>42</v>
      </c>
      <c r="J110" s="9"/>
      <c r="K110" s="9"/>
      <c r="L110" s="9">
        <f t="shared" si="48"/>
        <v>-3</v>
      </c>
      <c r="M110" s="9">
        <f t="shared" si="49"/>
        <v>-3</v>
      </c>
      <c r="N110" s="9"/>
      <c r="O110" s="9">
        <v>0</v>
      </c>
      <c r="P110" s="9"/>
      <c r="Q110" s="9">
        <f t="shared" si="50"/>
        <v>-0.6</v>
      </c>
      <c r="R110" s="4">
        <v>20</v>
      </c>
      <c r="S110" s="4">
        <f t="shared" si="36"/>
        <v>20</v>
      </c>
      <c r="T110" s="4"/>
      <c r="U110" s="9"/>
      <c r="V110" s="9">
        <f t="shared" si="34"/>
        <v>-33.333333333333336</v>
      </c>
      <c r="W110" s="9">
        <f t="shared" si="51"/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3.2</v>
      </c>
      <c r="AH110" s="10" t="s">
        <v>156</v>
      </c>
      <c r="AI110" s="9">
        <f t="shared" si="35"/>
        <v>3.5999999999999996</v>
      </c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 t="s">
        <v>158</v>
      </c>
      <c r="B111" s="9" t="s">
        <v>41</v>
      </c>
      <c r="C111" s="9"/>
      <c r="D111" s="9"/>
      <c r="E111" s="9"/>
      <c r="F111" s="9"/>
      <c r="G111" s="7">
        <v>0.18</v>
      </c>
      <c r="H111" s="9" t="e">
        <v>#N/A</v>
      </c>
      <c r="I111" s="9" t="s">
        <v>42</v>
      </c>
      <c r="J111" s="9"/>
      <c r="K111" s="9"/>
      <c r="L111" s="9">
        <f t="shared" si="48"/>
        <v>0</v>
      </c>
      <c r="M111" s="9">
        <f t="shared" si="49"/>
        <v>0</v>
      </c>
      <c r="N111" s="9"/>
      <c r="O111" s="9">
        <v>0</v>
      </c>
      <c r="P111" s="9"/>
      <c r="Q111" s="9">
        <f t="shared" si="50"/>
        <v>0</v>
      </c>
      <c r="R111" s="4">
        <v>20</v>
      </c>
      <c r="S111" s="4">
        <f t="shared" si="36"/>
        <v>20</v>
      </c>
      <c r="T111" s="4"/>
      <c r="U111" s="9"/>
      <c r="V111" s="9" t="e">
        <f t="shared" si="34"/>
        <v>#DIV/0!</v>
      </c>
      <c r="W111" s="9" t="e">
        <f t="shared" si="51"/>
        <v>#DIV/0!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-0.2</v>
      </c>
      <c r="AE111" s="9">
        <v>0</v>
      </c>
      <c r="AF111" s="9">
        <v>0</v>
      </c>
      <c r="AG111" s="9">
        <v>0</v>
      </c>
      <c r="AH111" s="10" t="s">
        <v>156</v>
      </c>
      <c r="AI111" s="9">
        <f t="shared" si="35"/>
        <v>3.5999999999999996</v>
      </c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 t="s">
        <v>159</v>
      </c>
      <c r="B112" s="9" t="s">
        <v>41</v>
      </c>
      <c r="C112" s="9"/>
      <c r="D112" s="9"/>
      <c r="E112" s="9"/>
      <c r="F112" s="9"/>
      <c r="G112" s="7">
        <v>0.18</v>
      </c>
      <c r="H112" s="9" t="e">
        <v>#N/A</v>
      </c>
      <c r="I112" s="9" t="s">
        <v>42</v>
      </c>
      <c r="J112" s="9"/>
      <c r="K112" s="9"/>
      <c r="L112" s="9">
        <f t="shared" si="48"/>
        <v>0</v>
      </c>
      <c r="M112" s="9">
        <f t="shared" si="49"/>
        <v>0</v>
      </c>
      <c r="N112" s="9"/>
      <c r="O112" s="9">
        <v>0</v>
      </c>
      <c r="P112" s="9"/>
      <c r="Q112" s="9">
        <f t="shared" si="50"/>
        <v>0</v>
      </c>
      <c r="R112" s="4">
        <v>20</v>
      </c>
      <c r="S112" s="4">
        <f t="shared" si="36"/>
        <v>20</v>
      </c>
      <c r="T112" s="4"/>
      <c r="U112" s="9"/>
      <c r="V112" s="9" t="e">
        <f t="shared" si="34"/>
        <v>#DIV/0!</v>
      </c>
      <c r="W112" s="9" t="e">
        <f t="shared" si="51"/>
        <v>#DIV/0!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10" t="s">
        <v>156</v>
      </c>
      <c r="AI112" s="9">
        <f t="shared" si="35"/>
        <v>3.5999999999999996</v>
      </c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" t="s">
        <v>160</v>
      </c>
      <c r="B113" s="9" t="s">
        <v>41</v>
      </c>
      <c r="C113" s="9">
        <v>23</v>
      </c>
      <c r="D113" s="9">
        <v>1</v>
      </c>
      <c r="E113" s="9">
        <v>7</v>
      </c>
      <c r="F113" s="9">
        <v>16</v>
      </c>
      <c r="G113" s="7">
        <v>0.18</v>
      </c>
      <c r="H113" s="9">
        <v>120</v>
      </c>
      <c r="I113" s="9" t="s">
        <v>42</v>
      </c>
      <c r="J113" s="9"/>
      <c r="K113" s="9">
        <v>8</v>
      </c>
      <c r="L113" s="9">
        <f t="shared" si="48"/>
        <v>-1</v>
      </c>
      <c r="M113" s="9">
        <f t="shared" si="49"/>
        <v>7</v>
      </c>
      <c r="N113" s="9"/>
      <c r="O113" s="9">
        <v>20</v>
      </c>
      <c r="P113" s="9"/>
      <c r="Q113" s="9">
        <f t="shared" si="50"/>
        <v>1.4</v>
      </c>
      <c r="R113" s="4"/>
      <c r="S113" s="4">
        <f t="shared" si="36"/>
        <v>0</v>
      </c>
      <c r="T113" s="4"/>
      <c r="U113" s="9"/>
      <c r="V113" s="9">
        <f t="shared" si="34"/>
        <v>25.714285714285715</v>
      </c>
      <c r="W113" s="9">
        <f t="shared" si="51"/>
        <v>25.714285714285715</v>
      </c>
      <c r="X113" s="9">
        <v>1.6</v>
      </c>
      <c r="Y113" s="9">
        <v>0.2</v>
      </c>
      <c r="Z113" s="9">
        <v>0</v>
      </c>
      <c r="AA113" s="9">
        <v>0</v>
      </c>
      <c r="AB113" s="9">
        <v>0</v>
      </c>
      <c r="AC113" s="9">
        <v>0</v>
      </c>
      <c r="AD113" s="9">
        <v>6</v>
      </c>
      <c r="AE113" s="9">
        <v>3.6</v>
      </c>
      <c r="AF113" s="9">
        <v>0</v>
      </c>
      <c r="AG113" s="9">
        <v>0</v>
      </c>
      <c r="AH113" s="19" t="s">
        <v>120</v>
      </c>
      <c r="AI113" s="9">
        <f t="shared" si="35"/>
        <v>0</v>
      </c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 t="s">
        <v>161</v>
      </c>
      <c r="B114" s="9" t="s">
        <v>41</v>
      </c>
      <c r="C114" s="9">
        <v>94</v>
      </c>
      <c r="D114" s="9">
        <v>1</v>
      </c>
      <c r="E114" s="9">
        <v>34</v>
      </c>
      <c r="F114" s="9">
        <v>59</v>
      </c>
      <c r="G114" s="7">
        <v>0.3</v>
      </c>
      <c r="H114" s="9">
        <v>60</v>
      </c>
      <c r="I114" s="9" t="s">
        <v>42</v>
      </c>
      <c r="J114" s="9"/>
      <c r="K114" s="9">
        <v>35</v>
      </c>
      <c r="L114" s="9">
        <f t="shared" si="48"/>
        <v>-1</v>
      </c>
      <c r="M114" s="9">
        <f t="shared" si="49"/>
        <v>34</v>
      </c>
      <c r="N114" s="9"/>
      <c r="O114" s="9">
        <v>0</v>
      </c>
      <c r="P114" s="9"/>
      <c r="Q114" s="9">
        <f t="shared" si="50"/>
        <v>6.8</v>
      </c>
      <c r="R114" s="4">
        <f t="shared" ref="R114:R115" si="54">14*Q114-P114-O114-F114</f>
        <v>36.200000000000003</v>
      </c>
      <c r="S114" s="4">
        <f t="shared" si="36"/>
        <v>36</v>
      </c>
      <c r="T114" s="4"/>
      <c r="U114" s="9"/>
      <c r="V114" s="9">
        <f t="shared" si="34"/>
        <v>13.970588235294118</v>
      </c>
      <c r="W114" s="9">
        <f t="shared" si="51"/>
        <v>8.6764705882352935</v>
      </c>
      <c r="X114" s="9">
        <v>0.4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 t="s">
        <v>65</v>
      </c>
      <c r="AI114" s="9">
        <f t="shared" si="35"/>
        <v>10.799999999999999</v>
      </c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 t="s">
        <v>162</v>
      </c>
      <c r="B115" s="9" t="s">
        <v>41</v>
      </c>
      <c r="C115" s="9">
        <v>295</v>
      </c>
      <c r="D115" s="9">
        <v>1001</v>
      </c>
      <c r="E115" s="9">
        <v>756</v>
      </c>
      <c r="F115" s="9">
        <v>516</v>
      </c>
      <c r="G115" s="7">
        <v>0.28000000000000003</v>
      </c>
      <c r="H115" s="9">
        <v>50</v>
      </c>
      <c r="I115" s="9" t="s">
        <v>42</v>
      </c>
      <c r="J115" s="9"/>
      <c r="K115" s="9">
        <v>527</v>
      </c>
      <c r="L115" s="9">
        <f t="shared" si="48"/>
        <v>229</v>
      </c>
      <c r="M115" s="9">
        <f t="shared" si="49"/>
        <v>516</v>
      </c>
      <c r="N115" s="9">
        <v>240</v>
      </c>
      <c r="O115" s="9">
        <v>230</v>
      </c>
      <c r="P115" s="9">
        <v>200</v>
      </c>
      <c r="Q115" s="9">
        <f t="shared" si="50"/>
        <v>103.2</v>
      </c>
      <c r="R115" s="4">
        <f t="shared" si="54"/>
        <v>498.79999999999995</v>
      </c>
      <c r="S115" s="21">
        <f>ROUND(R115+$S$1*Q115,0)</f>
        <v>654</v>
      </c>
      <c r="T115" s="4">
        <v>500</v>
      </c>
      <c r="U115" s="9"/>
      <c r="V115" s="9">
        <f t="shared" si="34"/>
        <v>15.503875968992247</v>
      </c>
      <c r="W115" s="9">
        <f t="shared" si="51"/>
        <v>9.1666666666666661</v>
      </c>
      <c r="X115" s="9">
        <v>101.6</v>
      </c>
      <c r="Y115" s="9">
        <v>92.6</v>
      </c>
      <c r="Z115" s="9">
        <v>83.2</v>
      </c>
      <c r="AA115" s="9">
        <v>82.8</v>
      </c>
      <c r="AB115" s="9">
        <v>74.2</v>
      </c>
      <c r="AC115" s="9">
        <v>88.2</v>
      </c>
      <c r="AD115" s="9">
        <v>88.2</v>
      </c>
      <c r="AE115" s="9">
        <v>99</v>
      </c>
      <c r="AF115" s="9">
        <v>70.400000000000006</v>
      </c>
      <c r="AG115" s="9">
        <v>75</v>
      </c>
      <c r="AH115" s="9"/>
      <c r="AI115" s="9">
        <f t="shared" si="35"/>
        <v>183.12</v>
      </c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11" t="s">
        <v>163</v>
      </c>
      <c r="B116" s="11" t="s">
        <v>41</v>
      </c>
      <c r="C116" s="11"/>
      <c r="D116" s="11">
        <v>384</v>
      </c>
      <c r="E116" s="11">
        <v>384</v>
      </c>
      <c r="F116" s="11"/>
      <c r="G116" s="12">
        <v>0</v>
      </c>
      <c r="H116" s="11" t="e">
        <v>#N/A</v>
      </c>
      <c r="I116" s="11" t="s">
        <v>39</v>
      </c>
      <c r="J116" s="11"/>
      <c r="K116" s="11"/>
      <c r="L116" s="11">
        <f t="shared" si="48"/>
        <v>384</v>
      </c>
      <c r="M116" s="11">
        <f t="shared" si="49"/>
        <v>0</v>
      </c>
      <c r="N116" s="11">
        <v>384</v>
      </c>
      <c r="O116" s="11">
        <v>0</v>
      </c>
      <c r="P116" s="11"/>
      <c r="Q116" s="11">
        <f t="shared" si="50"/>
        <v>0</v>
      </c>
      <c r="R116" s="13"/>
      <c r="S116" s="4">
        <f t="shared" si="36"/>
        <v>0</v>
      </c>
      <c r="T116" s="13"/>
      <c r="U116" s="11"/>
      <c r="V116" s="9" t="e">
        <f t="shared" si="34"/>
        <v>#DIV/0!</v>
      </c>
      <c r="W116" s="11" t="e">
        <f t="shared" si="51"/>
        <v>#DIV/0!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/>
      <c r="AI116" s="9">
        <f t="shared" si="35"/>
        <v>0</v>
      </c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 t="s">
        <v>164</v>
      </c>
      <c r="B117" s="9" t="s">
        <v>41</v>
      </c>
      <c r="C117" s="9">
        <v>255</v>
      </c>
      <c r="D117" s="9">
        <v>1053</v>
      </c>
      <c r="E117" s="9">
        <v>827</v>
      </c>
      <c r="F117" s="9">
        <v>426</v>
      </c>
      <c r="G117" s="7">
        <v>0.28000000000000003</v>
      </c>
      <c r="H117" s="9">
        <v>45</v>
      </c>
      <c r="I117" s="9" t="s">
        <v>42</v>
      </c>
      <c r="J117" s="9"/>
      <c r="K117" s="9">
        <v>480</v>
      </c>
      <c r="L117" s="9">
        <f t="shared" si="48"/>
        <v>347</v>
      </c>
      <c r="M117" s="9">
        <f t="shared" si="49"/>
        <v>427</v>
      </c>
      <c r="N117" s="9">
        <v>400</v>
      </c>
      <c r="O117" s="9">
        <v>370</v>
      </c>
      <c r="P117" s="9">
        <v>250</v>
      </c>
      <c r="Q117" s="9">
        <f t="shared" si="50"/>
        <v>85.4</v>
      </c>
      <c r="R117" s="4">
        <f t="shared" ref="R117:R118" si="55">14*Q117-P117-O117-F117</f>
        <v>149.60000000000014</v>
      </c>
      <c r="S117" s="4">
        <f>T117</f>
        <v>150</v>
      </c>
      <c r="T117" s="4">
        <v>150</v>
      </c>
      <c r="U117" s="9"/>
      <c r="V117" s="9">
        <f t="shared" si="34"/>
        <v>14.004683840749413</v>
      </c>
      <c r="W117" s="9">
        <f t="shared" si="51"/>
        <v>12.248243559718968</v>
      </c>
      <c r="X117" s="9">
        <v>101.6</v>
      </c>
      <c r="Y117" s="9">
        <v>96.6</v>
      </c>
      <c r="Z117" s="9">
        <v>80</v>
      </c>
      <c r="AA117" s="9">
        <v>80</v>
      </c>
      <c r="AB117" s="9">
        <v>86.8</v>
      </c>
      <c r="AC117" s="9">
        <v>78.8</v>
      </c>
      <c r="AD117" s="9">
        <v>80.599999999999994</v>
      </c>
      <c r="AE117" s="9">
        <v>106.4</v>
      </c>
      <c r="AF117" s="9">
        <v>66.8</v>
      </c>
      <c r="AG117" s="9">
        <v>79.8</v>
      </c>
      <c r="AH117" s="9"/>
      <c r="AI117" s="9">
        <f t="shared" si="35"/>
        <v>42.000000000000007</v>
      </c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 t="s">
        <v>165</v>
      </c>
      <c r="B118" s="9" t="s">
        <v>41</v>
      </c>
      <c r="C118" s="9">
        <v>231</v>
      </c>
      <c r="D118" s="9">
        <v>84</v>
      </c>
      <c r="E118" s="9">
        <v>247</v>
      </c>
      <c r="F118" s="9">
        <v>32</v>
      </c>
      <c r="G118" s="7">
        <v>0.28000000000000003</v>
      </c>
      <c r="H118" s="9">
        <v>45</v>
      </c>
      <c r="I118" s="9" t="s">
        <v>42</v>
      </c>
      <c r="J118" s="9"/>
      <c r="K118" s="9">
        <v>174</v>
      </c>
      <c r="L118" s="9">
        <f t="shared" si="48"/>
        <v>73</v>
      </c>
      <c r="M118" s="9">
        <f t="shared" si="49"/>
        <v>167</v>
      </c>
      <c r="N118" s="9">
        <v>80</v>
      </c>
      <c r="O118" s="9">
        <v>350</v>
      </c>
      <c r="P118" s="9"/>
      <c r="Q118" s="9">
        <f t="shared" si="50"/>
        <v>33.4</v>
      </c>
      <c r="R118" s="4">
        <f t="shared" si="55"/>
        <v>85.599999999999966</v>
      </c>
      <c r="S118" s="4">
        <f t="shared" si="36"/>
        <v>86</v>
      </c>
      <c r="T118" s="4"/>
      <c r="U118" s="9"/>
      <c r="V118" s="9">
        <f t="shared" si="34"/>
        <v>14.011976047904191</v>
      </c>
      <c r="W118" s="9">
        <f t="shared" si="51"/>
        <v>11.437125748502995</v>
      </c>
      <c r="X118" s="9">
        <v>37.200000000000003</v>
      </c>
      <c r="Y118" s="9">
        <v>16</v>
      </c>
      <c r="Z118" s="9">
        <v>33.4</v>
      </c>
      <c r="AA118" s="9">
        <v>29.4</v>
      </c>
      <c r="AB118" s="9">
        <v>23.6</v>
      </c>
      <c r="AC118" s="9">
        <v>32.200000000000003</v>
      </c>
      <c r="AD118" s="9">
        <v>16.8</v>
      </c>
      <c r="AE118" s="9">
        <v>33.6</v>
      </c>
      <c r="AF118" s="9">
        <v>28</v>
      </c>
      <c r="AG118" s="9">
        <v>24.6</v>
      </c>
      <c r="AH118" s="9"/>
      <c r="AI118" s="9">
        <f t="shared" si="35"/>
        <v>24.080000000000002</v>
      </c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11" t="s">
        <v>166</v>
      </c>
      <c r="B119" s="11" t="s">
        <v>41</v>
      </c>
      <c r="C119" s="11"/>
      <c r="D119" s="11">
        <v>56</v>
      </c>
      <c r="E119" s="11">
        <v>56</v>
      </c>
      <c r="F119" s="11"/>
      <c r="G119" s="12">
        <v>0</v>
      </c>
      <c r="H119" s="11" t="e">
        <v>#N/A</v>
      </c>
      <c r="I119" s="11" t="s">
        <v>39</v>
      </c>
      <c r="J119" s="11"/>
      <c r="K119" s="11"/>
      <c r="L119" s="11">
        <f t="shared" si="48"/>
        <v>56</v>
      </c>
      <c r="M119" s="11">
        <f t="shared" si="49"/>
        <v>0</v>
      </c>
      <c r="N119" s="11">
        <v>56</v>
      </c>
      <c r="O119" s="11"/>
      <c r="P119" s="11"/>
      <c r="Q119" s="11">
        <f t="shared" si="50"/>
        <v>0</v>
      </c>
      <c r="R119" s="13"/>
      <c r="S119" s="4">
        <f t="shared" si="36"/>
        <v>0</v>
      </c>
      <c r="T119" s="13"/>
      <c r="U119" s="11"/>
      <c r="V119" s="9" t="e">
        <f t="shared" si="34"/>
        <v>#DIV/0!</v>
      </c>
      <c r="W119" s="11" t="e">
        <f t="shared" si="51"/>
        <v>#DIV/0!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/>
      <c r="AI119" s="9">
        <f t="shared" si="35"/>
        <v>0</v>
      </c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 t="s">
        <v>167</v>
      </c>
      <c r="B120" s="9" t="s">
        <v>41</v>
      </c>
      <c r="C120" s="9">
        <v>419</v>
      </c>
      <c r="D120" s="9">
        <v>794</v>
      </c>
      <c r="E120" s="9">
        <v>1146</v>
      </c>
      <c r="F120" s="9">
        <v>35</v>
      </c>
      <c r="G120" s="7">
        <v>0.28000000000000003</v>
      </c>
      <c r="H120" s="9">
        <v>45</v>
      </c>
      <c r="I120" s="9" t="s">
        <v>42</v>
      </c>
      <c r="J120" s="9"/>
      <c r="K120" s="9">
        <v>452</v>
      </c>
      <c r="L120" s="9">
        <f t="shared" si="48"/>
        <v>694</v>
      </c>
      <c r="M120" s="9">
        <f t="shared" si="49"/>
        <v>346</v>
      </c>
      <c r="N120" s="9">
        <v>800</v>
      </c>
      <c r="O120" s="9">
        <v>400</v>
      </c>
      <c r="P120" s="9">
        <v>200</v>
      </c>
      <c r="Q120" s="9">
        <f t="shared" si="50"/>
        <v>69.2</v>
      </c>
      <c r="R120" s="4">
        <f>14*Q120-P120-O120-F120</f>
        <v>333.80000000000007</v>
      </c>
      <c r="S120" s="4">
        <f>T120</f>
        <v>350</v>
      </c>
      <c r="T120" s="4">
        <v>350</v>
      </c>
      <c r="U120" s="9"/>
      <c r="V120" s="9">
        <f t="shared" si="34"/>
        <v>14.234104046242773</v>
      </c>
      <c r="W120" s="9">
        <f t="shared" si="51"/>
        <v>9.1763005780346809</v>
      </c>
      <c r="X120" s="9">
        <v>65</v>
      </c>
      <c r="Y120" s="9">
        <v>32</v>
      </c>
      <c r="Z120" s="9">
        <v>57.8</v>
      </c>
      <c r="AA120" s="9">
        <v>44.2</v>
      </c>
      <c r="AB120" s="9">
        <v>40.799999999999997</v>
      </c>
      <c r="AC120" s="9">
        <v>63.2</v>
      </c>
      <c r="AD120" s="9">
        <v>38.200000000000003</v>
      </c>
      <c r="AE120" s="9">
        <v>68.2</v>
      </c>
      <c r="AF120" s="9">
        <v>46.8</v>
      </c>
      <c r="AG120" s="9">
        <v>48.6</v>
      </c>
      <c r="AH120" s="9"/>
      <c r="AI120" s="9">
        <f t="shared" si="35"/>
        <v>98.000000000000014</v>
      </c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11" t="s">
        <v>168</v>
      </c>
      <c r="B121" s="11" t="s">
        <v>41</v>
      </c>
      <c r="C121" s="11"/>
      <c r="D121" s="11">
        <v>136</v>
      </c>
      <c r="E121" s="11">
        <v>134</v>
      </c>
      <c r="F121" s="11"/>
      <c r="G121" s="12">
        <v>0</v>
      </c>
      <c r="H121" s="11">
        <v>45</v>
      </c>
      <c r="I121" s="11" t="s">
        <v>39</v>
      </c>
      <c r="J121" s="11"/>
      <c r="K121" s="11"/>
      <c r="L121" s="11">
        <f t="shared" si="48"/>
        <v>134</v>
      </c>
      <c r="M121" s="11">
        <f t="shared" si="49"/>
        <v>-2</v>
      </c>
      <c r="N121" s="11">
        <v>136</v>
      </c>
      <c r="O121" s="11">
        <v>0</v>
      </c>
      <c r="P121" s="11"/>
      <c r="Q121" s="11">
        <f t="shared" si="50"/>
        <v>-0.4</v>
      </c>
      <c r="R121" s="13"/>
      <c r="S121" s="4">
        <f t="shared" si="36"/>
        <v>0</v>
      </c>
      <c r="T121" s="13"/>
      <c r="U121" s="11"/>
      <c r="V121" s="9">
        <f t="shared" si="34"/>
        <v>0</v>
      </c>
      <c r="W121" s="11">
        <f t="shared" si="51"/>
        <v>0</v>
      </c>
      <c r="X121" s="11">
        <v>6.2</v>
      </c>
      <c r="Y121" s="11">
        <v>23.6</v>
      </c>
      <c r="Z121" s="11">
        <v>26.8</v>
      </c>
      <c r="AA121" s="11">
        <v>19</v>
      </c>
      <c r="AB121" s="11">
        <v>11.2</v>
      </c>
      <c r="AC121" s="11">
        <v>24.6</v>
      </c>
      <c r="AD121" s="11">
        <v>7.4</v>
      </c>
      <c r="AE121" s="11">
        <v>9.1999999999999993</v>
      </c>
      <c r="AF121" s="11">
        <v>18</v>
      </c>
      <c r="AG121" s="11">
        <v>6</v>
      </c>
      <c r="AH121" s="11"/>
      <c r="AI121" s="9">
        <f t="shared" si="35"/>
        <v>0</v>
      </c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 t="s">
        <v>169</v>
      </c>
      <c r="B122" s="9" t="s">
        <v>41</v>
      </c>
      <c r="C122" s="9"/>
      <c r="D122" s="9">
        <v>21</v>
      </c>
      <c r="E122" s="9"/>
      <c r="F122" s="9">
        <v>21</v>
      </c>
      <c r="G122" s="7">
        <v>0.3</v>
      </c>
      <c r="H122" s="9" t="e">
        <v>#N/A</v>
      </c>
      <c r="I122" s="9" t="s">
        <v>42</v>
      </c>
      <c r="J122" s="9"/>
      <c r="K122" s="9"/>
      <c r="L122" s="9">
        <f t="shared" si="48"/>
        <v>0</v>
      </c>
      <c r="M122" s="9">
        <f t="shared" si="49"/>
        <v>0</v>
      </c>
      <c r="N122" s="9"/>
      <c r="O122" s="9">
        <v>60</v>
      </c>
      <c r="P122" s="9"/>
      <c r="Q122" s="9">
        <f t="shared" si="50"/>
        <v>0</v>
      </c>
      <c r="R122" s="4"/>
      <c r="S122" s="4">
        <f t="shared" si="36"/>
        <v>0</v>
      </c>
      <c r="T122" s="4"/>
      <c r="U122" s="9"/>
      <c r="V122" s="9" t="e">
        <f t="shared" si="34"/>
        <v>#DIV/0!</v>
      </c>
      <c r="W122" s="9" t="e">
        <f t="shared" si="51"/>
        <v>#DIV/0!</v>
      </c>
      <c r="X122" s="9">
        <v>0</v>
      </c>
      <c r="Y122" s="9">
        <v>0</v>
      </c>
      <c r="Z122" s="9">
        <v>4.4000000000000004</v>
      </c>
      <c r="AA122" s="9">
        <v>3.8</v>
      </c>
      <c r="AB122" s="9">
        <v>4.4000000000000004</v>
      </c>
      <c r="AC122" s="9">
        <v>9</v>
      </c>
      <c r="AD122" s="9">
        <v>12.6</v>
      </c>
      <c r="AE122" s="9">
        <v>8</v>
      </c>
      <c r="AF122" s="9">
        <v>0</v>
      </c>
      <c r="AG122" s="9">
        <v>0</v>
      </c>
      <c r="AH122" s="9"/>
      <c r="AI122" s="9">
        <f t="shared" si="35"/>
        <v>0</v>
      </c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11" t="s">
        <v>170</v>
      </c>
      <c r="B123" s="11" t="s">
        <v>41</v>
      </c>
      <c r="C123" s="11"/>
      <c r="D123" s="11">
        <v>438</v>
      </c>
      <c r="E123" s="18">
        <v>436</v>
      </c>
      <c r="F123" s="11"/>
      <c r="G123" s="12">
        <v>0</v>
      </c>
      <c r="H123" s="11" t="e">
        <v>#N/A</v>
      </c>
      <c r="I123" s="11" t="s">
        <v>39</v>
      </c>
      <c r="J123" s="11" t="s">
        <v>123</v>
      </c>
      <c r="K123" s="11"/>
      <c r="L123" s="11">
        <f t="shared" si="48"/>
        <v>436</v>
      </c>
      <c r="M123" s="11">
        <f t="shared" si="49"/>
        <v>-2</v>
      </c>
      <c r="N123" s="18">
        <v>438</v>
      </c>
      <c r="O123" s="11">
        <v>0</v>
      </c>
      <c r="P123" s="11"/>
      <c r="Q123" s="11">
        <f t="shared" si="50"/>
        <v>-0.4</v>
      </c>
      <c r="R123" s="13"/>
      <c r="S123" s="4">
        <f t="shared" si="36"/>
        <v>0</v>
      </c>
      <c r="T123" s="13"/>
      <c r="U123" s="11"/>
      <c r="V123" s="9">
        <f t="shared" si="34"/>
        <v>0</v>
      </c>
      <c r="W123" s="11">
        <f t="shared" si="51"/>
        <v>0</v>
      </c>
      <c r="X123" s="11">
        <v>-0.6</v>
      </c>
      <c r="Y123" s="11">
        <v>6.8</v>
      </c>
      <c r="Z123" s="11">
        <v>21.2</v>
      </c>
      <c r="AA123" s="11">
        <v>4.2</v>
      </c>
      <c r="AB123" s="11">
        <v>2</v>
      </c>
      <c r="AC123" s="11">
        <v>16.399999999999999</v>
      </c>
      <c r="AD123" s="11">
        <v>1.2</v>
      </c>
      <c r="AE123" s="11">
        <v>1.6</v>
      </c>
      <c r="AF123" s="11">
        <v>0</v>
      </c>
      <c r="AG123" s="11">
        <v>0</v>
      </c>
      <c r="AH123" s="11" t="s">
        <v>171</v>
      </c>
      <c r="AI123" s="9">
        <f t="shared" si="35"/>
        <v>0</v>
      </c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14" t="s">
        <v>172</v>
      </c>
      <c r="B124" s="14" t="s">
        <v>41</v>
      </c>
      <c r="C124" s="14">
        <v>28</v>
      </c>
      <c r="D124" s="14">
        <v>31</v>
      </c>
      <c r="E124" s="18">
        <v>26</v>
      </c>
      <c r="F124" s="18">
        <v>32</v>
      </c>
      <c r="G124" s="15">
        <v>0</v>
      </c>
      <c r="H124" s="14" t="e">
        <v>#N/A</v>
      </c>
      <c r="I124" s="14" t="s">
        <v>173</v>
      </c>
      <c r="J124" s="14" t="s">
        <v>128</v>
      </c>
      <c r="K124" s="14">
        <v>27</v>
      </c>
      <c r="L124" s="14">
        <f t="shared" si="48"/>
        <v>-1</v>
      </c>
      <c r="M124" s="14">
        <f t="shared" si="49"/>
        <v>26</v>
      </c>
      <c r="N124" s="14"/>
      <c r="O124" s="14">
        <v>0</v>
      </c>
      <c r="P124" s="14"/>
      <c r="Q124" s="14">
        <f t="shared" si="50"/>
        <v>5.2</v>
      </c>
      <c r="R124" s="16"/>
      <c r="S124" s="4">
        <f t="shared" si="36"/>
        <v>0</v>
      </c>
      <c r="T124" s="16"/>
      <c r="U124" s="14"/>
      <c r="V124" s="9">
        <f t="shared" si="34"/>
        <v>6.1538461538461533</v>
      </c>
      <c r="W124" s="14">
        <f t="shared" si="51"/>
        <v>6.1538461538461533</v>
      </c>
      <c r="X124" s="14">
        <v>5</v>
      </c>
      <c r="Y124" s="14">
        <v>4.8</v>
      </c>
      <c r="Z124" s="14">
        <v>4.2</v>
      </c>
      <c r="AA124" s="14">
        <v>4.4000000000000004</v>
      </c>
      <c r="AB124" s="14">
        <v>5.6</v>
      </c>
      <c r="AC124" s="14">
        <v>3.2</v>
      </c>
      <c r="AD124" s="14">
        <v>3.2</v>
      </c>
      <c r="AE124" s="14">
        <v>3.8</v>
      </c>
      <c r="AF124" s="14">
        <v>0.8</v>
      </c>
      <c r="AG124" s="14">
        <v>3.6</v>
      </c>
      <c r="AH124" s="14"/>
      <c r="AI124" s="9">
        <f t="shared" si="35"/>
        <v>0</v>
      </c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14" t="s">
        <v>174</v>
      </c>
      <c r="B125" s="14" t="s">
        <v>38</v>
      </c>
      <c r="C125" s="14">
        <v>23.728000000000002</v>
      </c>
      <c r="D125" s="14">
        <v>32.845999999999997</v>
      </c>
      <c r="E125" s="18">
        <v>26.574000000000002</v>
      </c>
      <c r="F125" s="18">
        <v>30</v>
      </c>
      <c r="G125" s="15">
        <v>0</v>
      </c>
      <c r="H125" s="14" t="e">
        <v>#N/A</v>
      </c>
      <c r="I125" s="14" t="s">
        <v>173</v>
      </c>
      <c r="J125" s="14" t="s">
        <v>129</v>
      </c>
      <c r="K125" s="14">
        <v>25</v>
      </c>
      <c r="L125" s="14">
        <f t="shared" si="48"/>
        <v>1.5740000000000016</v>
      </c>
      <c r="M125" s="14">
        <f t="shared" si="49"/>
        <v>26.574000000000002</v>
      </c>
      <c r="N125" s="14"/>
      <c r="O125" s="14">
        <v>0</v>
      </c>
      <c r="P125" s="14"/>
      <c r="Q125" s="14">
        <f t="shared" si="50"/>
        <v>5.3148</v>
      </c>
      <c r="R125" s="16"/>
      <c r="S125" s="4">
        <f t="shared" si="36"/>
        <v>0</v>
      </c>
      <c r="T125" s="16"/>
      <c r="U125" s="14"/>
      <c r="V125" s="9">
        <f t="shared" si="34"/>
        <v>5.644615037254459</v>
      </c>
      <c r="W125" s="14">
        <f t="shared" si="51"/>
        <v>5.644615037254459</v>
      </c>
      <c r="X125" s="14">
        <v>5.6875999999999998</v>
      </c>
      <c r="Y125" s="14">
        <v>6.5591999999999997</v>
      </c>
      <c r="Z125" s="14">
        <v>8.4855999999999998</v>
      </c>
      <c r="AA125" s="14">
        <v>4.0481999999999996</v>
      </c>
      <c r="AB125" s="14">
        <v>6.7953999999999999</v>
      </c>
      <c r="AC125" s="14">
        <v>6.8453999999999997</v>
      </c>
      <c r="AD125" s="14">
        <v>6.5023999999999997</v>
      </c>
      <c r="AE125" s="14">
        <v>3.0152000000000001</v>
      </c>
      <c r="AF125" s="14">
        <v>4.3094000000000001</v>
      </c>
      <c r="AG125" s="14">
        <v>3.0771999999999999</v>
      </c>
      <c r="AH125" s="14"/>
      <c r="AI125" s="9">
        <f t="shared" si="35"/>
        <v>0</v>
      </c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</sheetData>
  <autoFilter ref="A3:AI12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2025-08-12T12:48:51Z</dcterms:created>
  <dcterms:modified xsi:type="dcterms:W3CDTF">2025-08-13T08:24:10Z</dcterms:modified>
</cp:coreProperties>
</file>