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5CF0EA53-4D8A-4C6D-9DE8-13961443DE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9" i="1"/>
  <c r="R12" i="1"/>
  <c r="R15" i="1"/>
  <c r="AH15" i="1" s="1"/>
  <c r="R16" i="1"/>
  <c r="R18" i="1"/>
  <c r="R19" i="1"/>
  <c r="R20" i="1"/>
  <c r="R24" i="1"/>
  <c r="R25" i="1"/>
  <c r="AH25" i="1" s="1"/>
  <c r="R27" i="1"/>
  <c r="R28" i="1"/>
  <c r="R31" i="1"/>
  <c r="R33" i="1"/>
  <c r="R34" i="1"/>
  <c r="R38" i="1"/>
  <c r="R40" i="1"/>
  <c r="R46" i="1"/>
  <c r="R48" i="1"/>
  <c r="R50" i="1"/>
  <c r="R52" i="1"/>
  <c r="R53" i="1"/>
  <c r="AH53" i="1" s="1"/>
  <c r="R54" i="1"/>
  <c r="R57" i="1"/>
  <c r="AH57" i="1" s="1"/>
  <c r="R59" i="1"/>
  <c r="R62" i="1"/>
  <c r="R64" i="1"/>
  <c r="R65" i="1"/>
  <c r="AH65" i="1" s="1"/>
  <c r="R67" i="1"/>
  <c r="R68" i="1"/>
  <c r="R69" i="1"/>
  <c r="R70" i="1"/>
  <c r="R72" i="1"/>
  <c r="R76" i="1"/>
  <c r="R77" i="1"/>
  <c r="R78" i="1"/>
  <c r="R80" i="1"/>
  <c r="R81" i="1"/>
  <c r="AH81" i="1" s="1"/>
  <c r="R82" i="1"/>
  <c r="AH82" i="1" s="1"/>
  <c r="R83" i="1"/>
  <c r="AH83" i="1" s="1"/>
  <c r="R84" i="1"/>
  <c r="AH84" i="1" s="1"/>
  <c r="R86" i="1"/>
  <c r="AH86" i="1" s="1"/>
  <c r="R88" i="1"/>
  <c r="AH88" i="1" s="1"/>
  <c r="R89" i="1"/>
  <c r="AH89" i="1" s="1"/>
  <c r="R90" i="1"/>
  <c r="AH90" i="1" s="1"/>
  <c r="R91" i="1"/>
  <c r="AH91" i="1" s="1"/>
  <c r="R92" i="1"/>
  <c r="AH92" i="1" s="1"/>
  <c r="R93" i="1"/>
  <c r="AH93" i="1" s="1"/>
  <c r="R94" i="1"/>
  <c r="AH94" i="1" s="1"/>
  <c r="R95" i="1"/>
  <c r="AH95" i="1" s="1"/>
  <c r="R99" i="1"/>
  <c r="R101" i="1"/>
  <c r="AH101" i="1" s="1"/>
  <c r="R102" i="1"/>
  <c r="AH102" i="1" s="1"/>
  <c r="R103" i="1"/>
  <c r="AH103" i="1" s="1"/>
  <c r="AH7" i="1"/>
  <c r="AH9" i="1"/>
  <c r="AH19" i="1"/>
  <c r="AH27" i="1"/>
  <c r="AH31" i="1"/>
  <c r="AH33" i="1"/>
  <c r="AH59" i="1"/>
  <c r="AH67" i="1"/>
  <c r="AH69" i="1"/>
  <c r="AH77" i="1"/>
  <c r="AH99" i="1"/>
  <c r="R6" i="1"/>
  <c r="AH6" i="1" s="1"/>
  <c r="AH80" i="1" l="1"/>
  <c r="AH78" i="1"/>
  <c r="AH76" i="1"/>
  <c r="AH72" i="1"/>
  <c r="AH70" i="1"/>
  <c r="AH68" i="1"/>
  <c r="AH64" i="1"/>
  <c r="AH62" i="1"/>
  <c r="AH54" i="1"/>
  <c r="AH52" i="1"/>
  <c r="AH50" i="1"/>
  <c r="AH48" i="1"/>
  <c r="AH46" i="1"/>
  <c r="AH40" i="1"/>
  <c r="AH38" i="1"/>
  <c r="AH34" i="1"/>
  <c r="AH28" i="1"/>
  <c r="AH24" i="1"/>
  <c r="AH20" i="1"/>
  <c r="AH18" i="1"/>
  <c r="AH16" i="1"/>
  <c r="AH12" i="1"/>
  <c r="P103" i="1"/>
  <c r="L103" i="1"/>
  <c r="P102" i="1"/>
  <c r="L102" i="1"/>
  <c r="P101" i="1"/>
  <c r="L101" i="1"/>
  <c r="P100" i="1"/>
  <c r="L100" i="1"/>
  <c r="P99" i="1"/>
  <c r="U99" i="1" s="1"/>
  <c r="L99" i="1"/>
  <c r="P98" i="1"/>
  <c r="L98" i="1"/>
  <c r="P97" i="1"/>
  <c r="L97" i="1"/>
  <c r="P96" i="1"/>
  <c r="L96" i="1"/>
  <c r="P95" i="1"/>
  <c r="U95" i="1" s="1"/>
  <c r="L95" i="1"/>
  <c r="P94" i="1"/>
  <c r="U94" i="1" s="1"/>
  <c r="L94" i="1"/>
  <c r="P93" i="1"/>
  <c r="U93" i="1" s="1"/>
  <c r="L93" i="1"/>
  <c r="P92" i="1"/>
  <c r="U92" i="1" s="1"/>
  <c r="L92" i="1"/>
  <c r="P91" i="1"/>
  <c r="U91" i="1" s="1"/>
  <c r="L91" i="1"/>
  <c r="P90" i="1"/>
  <c r="U90" i="1" s="1"/>
  <c r="L90" i="1"/>
  <c r="P89" i="1"/>
  <c r="U89" i="1" s="1"/>
  <c r="L89" i="1"/>
  <c r="P88" i="1"/>
  <c r="U88" i="1" s="1"/>
  <c r="L88" i="1"/>
  <c r="P87" i="1"/>
  <c r="L87" i="1"/>
  <c r="P86" i="1"/>
  <c r="U86" i="1" s="1"/>
  <c r="L86" i="1"/>
  <c r="P85" i="1"/>
  <c r="Q85" i="1" s="1"/>
  <c r="R85" i="1" s="1"/>
  <c r="L85" i="1"/>
  <c r="P84" i="1"/>
  <c r="U84" i="1" s="1"/>
  <c r="L84" i="1"/>
  <c r="P83" i="1"/>
  <c r="U83" i="1" s="1"/>
  <c r="L83" i="1"/>
  <c r="P82" i="1"/>
  <c r="U82" i="1" s="1"/>
  <c r="L82" i="1"/>
  <c r="P81" i="1"/>
  <c r="U81" i="1" s="1"/>
  <c r="L81" i="1"/>
  <c r="P80" i="1"/>
  <c r="V80" i="1" s="1"/>
  <c r="L80" i="1"/>
  <c r="P79" i="1"/>
  <c r="Q79" i="1" s="1"/>
  <c r="R79" i="1" s="1"/>
  <c r="L79" i="1"/>
  <c r="P78" i="1"/>
  <c r="U78" i="1" s="1"/>
  <c r="L78" i="1"/>
  <c r="P77" i="1"/>
  <c r="U77" i="1" s="1"/>
  <c r="L77" i="1"/>
  <c r="P76" i="1"/>
  <c r="U76" i="1" s="1"/>
  <c r="L76" i="1"/>
  <c r="P75" i="1"/>
  <c r="L75" i="1"/>
  <c r="P74" i="1"/>
  <c r="L74" i="1"/>
  <c r="P73" i="1"/>
  <c r="L73" i="1"/>
  <c r="P72" i="1"/>
  <c r="U72" i="1" s="1"/>
  <c r="L72" i="1"/>
  <c r="F71" i="1"/>
  <c r="E71" i="1"/>
  <c r="L71" i="1" s="1"/>
  <c r="F70" i="1"/>
  <c r="F5" i="1" s="1"/>
  <c r="E70" i="1"/>
  <c r="P70" i="1" s="1"/>
  <c r="P69" i="1"/>
  <c r="U69" i="1" s="1"/>
  <c r="L69" i="1"/>
  <c r="P68" i="1"/>
  <c r="U68" i="1" s="1"/>
  <c r="L68" i="1"/>
  <c r="P67" i="1"/>
  <c r="L67" i="1"/>
  <c r="P66" i="1"/>
  <c r="Q66" i="1" s="1"/>
  <c r="R66" i="1" s="1"/>
  <c r="U66" i="1" s="1"/>
  <c r="L66" i="1"/>
  <c r="P65" i="1"/>
  <c r="U65" i="1" s="1"/>
  <c r="L65" i="1"/>
  <c r="P64" i="1"/>
  <c r="V64" i="1" s="1"/>
  <c r="L64" i="1"/>
  <c r="P63" i="1"/>
  <c r="L63" i="1"/>
  <c r="P62" i="1"/>
  <c r="U62" i="1" s="1"/>
  <c r="L62" i="1"/>
  <c r="P61" i="1"/>
  <c r="L61" i="1"/>
  <c r="P60" i="1"/>
  <c r="Q60" i="1" s="1"/>
  <c r="R60" i="1" s="1"/>
  <c r="U60" i="1" s="1"/>
  <c r="L60" i="1"/>
  <c r="P59" i="1"/>
  <c r="U59" i="1" s="1"/>
  <c r="L59" i="1"/>
  <c r="P58" i="1"/>
  <c r="Q58" i="1" s="1"/>
  <c r="R58" i="1" s="1"/>
  <c r="U58" i="1" s="1"/>
  <c r="L58" i="1"/>
  <c r="P57" i="1"/>
  <c r="U57" i="1" s="1"/>
  <c r="L57" i="1"/>
  <c r="P56" i="1"/>
  <c r="L56" i="1"/>
  <c r="P55" i="1"/>
  <c r="L55" i="1"/>
  <c r="P54" i="1"/>
  <c r="U54" i="1" s="1"/>
  <c r="L54" i="1"/>
  <c r="P53" i="1"/>
  <c r="U53" i="1" s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P47" i="1"/>
  <c r="L47" i="1"/>
  <c r="P46" i="1"/>
  <c r="U46" i="1" s="1"/>
  <c r="L46" i="1"/>
  <c r="P45" i="1"/>
  <c r="L45" i="1"/>
  <c r="P44" i="1"/>
  <c r="L44" i="1"/>
  <c r="P43" i="1"/>
  <c r="Q43" i="1" s="1"/>
  <c r="R43" i="1" s="1"/>
  <c r="L43" i="1"/>
  <c r="P42" i="1"/>
  <c r="L42" i="1"/>
  <c r="P41" i="1"/>
  <c r="L41" i="1"/>
  <c r="P40" i="1"/>
  <c r="U40" i="1" s="1"/>
  <c r="L40" i="1"/>
  <c r="P39" i="1"/>
  <c r="Q39" i="1" s="1"/>
  <c r="R39" i="1" s="1"/>
  <c r="L39" i="1"/>
  <c r="P38" i="1"/>
  <c r="U38" i="1" s="1"/>
  <c r="L38" i="1"/>
  <c r="P37" i="1"/>
  <c r="L37" i="1"/>
  <c r="P36" i="1"/>
  <c r="L36" i="1"/>
  <c r="P35" i="1"/>
  <c r="L35" i="1"/>
  <c r="P34" i="1"/>
  <c r="U34" i="1" s="1"/>
  <c r="L34" i="1"/>
  <c r="P33" i="1"/>
  <c r="U33" i="1" s="1"/>
  <c r="L33" i="1"/>
  <c r="P32" i="1"/>
  <c r="L32" i="1"/>
  <c r="P31" i="1"/>
  <c r="U31" i="1" s="1"/>
  <c r="L31" i="1"/>
  <c r="P30" i="1"/>
  <c r="L30" i="1"/>
  <c r="P29" i="1"/>
  <c r="Q29" i="1" s="1"/>
  <c r="R29" i="1" s="1"/>
  <c r="L29" i="1"/>
  <c r="P28" i="1"/>
  <c r="U28" i="1" s="1"/>
  <c r="L28" i="1"/>
  <c r="P27" i="1"/>
  <c r="U27" i="1" s="1"/>
  <c r="L27" i="1"/>
  <c r="P26" i="1"/>
  <c r="L26" i="1"/>
  <c r="P25" i="1"/>
  <c r="U25" i="1" s="1"/>
  <c r="L25" i="1"/>
  <c r="P24" i="1"/>
  <c r="U24" i="1" s="1"/>
  <c r="L24" i="1"/>
  <c r="P23" i="1"/>
  <c r="Q23" i="1" s="1"/>
  <c r="R23" i="1" s="1"/>
  <c r="L23" i="1"/>
  <c r="P22" i="1"/>
  <c r="L22" i="1"/>
  <c r="P21" i="1"/>
  <c r="L21" i="1"/>
  <c r="P20" i="1"/>
  <c r="V20" i="1" s="1"/>
  <c r="L20" i="1"/>
  <c r="P19" i="1"/>
  <c r="U19" i="1" s="1"/>
  <c r="L19" i="1"/>
  <c r="P18" i="1"/>
  <c r="U18" i="1" s="1"/>
  <c r="L18" i="1"/>
  <c r="P17" i="1"/>
  <c r="Q17" i="1" s="1"/>
  <c r="R17" i="1" s="1"/>
  <c r="L17" i="1"/>
  <c r="P16" i="1"/>
  <c r="U16" i="1" s="1"/>
  <c r="L16" i="1"/>
  <c r="P15" i="1"/>
  <c r="U15" i="1" s="1"/>
  <c r="L15" i="1"/>
  <c r="P14" i="1"/>
  <c r="L14" i="1"/>
  <c r="P13" i="1"/>
  <c r="L13" i="1"/>
  <c r="P12" i="1"/>
  <c r="U12" i="1" s="1"/>
  <c r="L12" i="1"/>
  <c r="P11" i="1"/>
  <c r="L11" i="1"/>
  <c r="P10" i="1"/>
  <c r="L10" i="1"/>
  <c r="P9" i="1"/>
  <c r="L9" i="1"/>
  <c r="P8" i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66" i="1" l="1"/>
  <c r="AH58" i="1"/>
  <c r="AH60" i="1"/>
  <c r="V9" i="1"/>
  <c r="U9" i="1"/>
  <c r="AH17" i="1"/>
  <c r="U17" i="1"/>
  <c r="AH23" i="1"/>
  <c r="U23" i="1"/>
  <c r="AH29" i="1"/>
  <c r="U29" i="1"/>
  <c r="AH39" i="1"/>
  <c r="U39" i="1"/>
  <c r="AH43" i="1"/>
  <c r="U43" i="1"/>
  <c r="V67" i="1"/>
  <c r="U67" i="1"/>
  <c r="AH79" i="1"/>
  <c r="U79" i="1"/>
  <c r="AH85" i="1"/>
  <c r="U85" i="1"/>
  <c r="V101" i="1"/>
  <c r="U101" i="1"/>
  <c r="V102" i="1"/>
  <c r="U102" i="1"/>
  <c r="V103" i="1"/>
  <c r="U103" i="1"/>
  <c r="U20" i="1"/>
  <c r="U64" i="1"/>
  <c r="U70" i="1"/>
  <c r="U80" i="1"/>
  <c r="V7" i="1"/>
  <c r="V12" i="1"/>
  <c r="V16" i="1"/>
  <c r="Q21" i="1"/>
  <c r="R21" i="1" s="1"/>
  <c r="Q30" i="1"/>
  <c r="R30" i="1" s="1"/>
  <c r="V37" i="1"/>
  <c r="Q37" i="1"/>
  <c r="R37" i="1" s="1"/>
  <c r="V41" i="1"/>
  <c r="Q41" i="1"/>
  <c r="R41" i="1" s="1"/>
  <c r="V10" i="1"/>
  <c r="Q10" i="1"/>
  <c r="R10" i="1" s="1"/>
  <c r="V14" i="1"/>
  <c r="Q14" i="1"/>
  <c r="R14" i="1" s="1"/>
  <c r="V18" i="1"/>
  <c r="Q32" i="1"/>
  <c r="R32" i="1" s="1"/>
  <c r="V35" i="1"/>
  <c r="Q35" i="1"/>
  <c r="R35" i="1" s="1"/>
  <c r="V39" i="1"/>
  <c r="V43" i="1"/>
  <c r="V45" i="1"/>
  <c r="Q45" i="1"/>
  <c r="R45" i="1" s="1"/>
  <c r="V47" i="1"/>
  <c r="Q47" i="1"/>
  <c r="R47" i="1" s="1"/>
  <c r="V50" i="1"/>
  <c r="V52" i="1"/>
  <c r="V56" i="1"/>
  <c r="Q56" i="1"/>
  <c r="R56" i="1" s="1"/>
  <c r="Q61" i="1"/>
  <c r="R61" i="1" s="1"/>
  <c r="Q63" i="1"/>
  <c r="R63" i="1" s="1"/>
  <c r="V72" i="1"/>
  <c r="V74" i="1"/>
  <c r="Q74" i="1"/>
  <c r="R74" i="1" s="1"/>
  <c r="V76" i="1"/>
  <c r="Q87" i="1"/>
  <c r="R87" i="1" s="1"/>
  <c r="Q97" i="1"/>
  <c r="R97" i="1" s="1"/>
  <c r="Q100" i="1"/>
  <c r="R100" i="1" s="1"/>
  <c r="V6" i="1"/>
  <c r="V8" i="1"/>
  <c r="Q8" i="1"/>
  <c r="R8" i="1" s="1"/>
  <c r="Q11" i="1"/>
  <c r="R11" i="1" s="1"/>
  <c r="Q13" i="1"/>
  <c r="R13" i="1" s="1"/>
  <c r="V22" i="1"/>
  <c r="Q22" i="1"/>
  <c r="R22" i="1" s="1"/>
  <c r="V24" i="1"/>
  <c r="V26" i="1"/>
  <c r="Q26" i="1"/>
  <c r="R26" i="1" s="1"/>
  <c r="V29" i="1"/>
  <c r="V31" i="1"/>
  <c r="V33" i="1"/>
  <c r="Q36" i="1"/>
  <c r="R36" i="1" s="1"/>
  <c r="Q42" i="1"/>
  <c r="R42" i="1" s="1"/>
  <c r="Q44" i="1"/>
  <c r="R44" i="1" s="1"/>
  <c r="Q49" i="1"/>
  <c r="R49" i="1" s="1"/>
  <c r="Q51" i="1"/>
  <c r="R51" i="1" s="1"/>
  <c r="V54" i="1"/>
  <c r="Q55" i="1"/>
  <c r="R55" i="1" s="1"/>
  <c r="V58" i="1"/>
  <c r="V60" i="1"/>
  <c r="V62" i="1"/>
  <c r="V65" i="1"/>
  <c r="Q73" i="1"/>
  <c r="R73" i="1" s="1"/>
  <c r="Q75" i="1"/>
  <c r="R75" i="1" s="1"/>
  <c r="V78" i="1"/>
  <c r="V81" i="1"/>
  <c r="V86" i="1"/>
  <c r="V88" i="1"/>
  <c r="V94" i="1"/>
  <c r="V96" i="1"/>
  <c r="Q96" i="1"/>
  <c r="R96" i="1" s="1"/>
  <c r="V98" i="1"/>
  <c r="Q98" i="1"/>
  <c r="R98" i="1" s="1"/>
  <c r="V21" i="1"/>
  <c r="V23" i="1"/>
  <c r="V25" i="1"/>
  <c r="V27" i="1"/>
  <c r="V82" i="1"/>
  <c r="V90" i="1"/>
  <c r="P71" i="1"/>
  <c r="Q71" i="1" s="1"/>
  <c r="R71" i="1" s="1"/>
  <c r="AH71" i="1" s="1"/>
  <c r="E5" i="1"/>
  <c r="P5" i="1"/>
  <c r="V40" i="1"/>
  <c r="V42" i="1"/>
  <c r="V44" i="1"/>
  <c r="V46" i="1"/>
  <c r="V48" i="1"/>
  <c r="V63" i="1"/>
  <c r="V69" i="1"/>
  <c r="V79" i="1"/>
  <c r="V84" i="1"/>
  <c r="V93" i="1"/>
  <c r="V95" i="1"/>
  <c r="V97" i="1"/>
  <c r="V100" i="1"/>
  <c r="V11" i="1"/>
  <c r="V13" i="1"/>
  <c r="V15" i="1"/>
  <c r="V17" i="1"/>
  <c r="V19" i="1"/>
  <c r="V49" i="1"/>
  <c r="V51" i="1"/>
  <c r="V53" i="1"/>
  <c r="V55" i="1"/>
  <c r="V57" i="1"/>
  <c r="V59" i="1"/>
  <c r="V61" i="1"/>
  <c r="L70" i="1"/>
  <c r="L5" i="1" s="1"/>
  <c r="V73" i="1"/>
  <c r="V75" i="1"/>
  <c r="V77" i="1"/>
  <c r="V83" i="1"/>
  <c r="V85" i="1"/>
  <c r="V87" i="1"/>
  <c r="V89" i="1"/>
  <c r="V91" i="1"/>
  <c r="V99" i="1"/>
  <c r="V28" i="1"/>
  <c r="V30" i="1"/>
  <c r="V32" i="1"/>
  <c r="V34" i="1"/>
  <c r="V36" i="1"/>
  <c r="V38" i="1"/>
  <c r="V66" i="1"/>
  <c r="V68" i="1"/>
  <c r="V70" i="1"/>
  <c r="V92" i="1"/>
  <c r="AH75" i="1" l="1"/>
  <c r="U75" i="1"/>
  <c r="AH55" i="1"/>
  <c r="U55" i="1"/>
  <c r="AH51" i="1"/>
  <c r="U51" i="1"/>
  <c r="U44" i="1"/>
  <c r="AH44" i="1"/>
  <c r="U36" i="1"/>
  <c r="AH36" i="1"/>
  <c r="U26" i="1"/>
  <c r="AH26" i="1"/>
  <c r="AH11" i="1"/>
  <c r="U11" i="1"/>
  <c r="AH100" i="1"/>
  <c r="U100" i="1"/>
  <c r="U87" i="1"/>
  <c r="AH87" i="1"/>
  <c r="U74" i="1"/>
  <c r="AH74" i="1"/>
  <c r="AH61" i="1"/>
  <c r="U61" i="1"/>
  <c r="AH21" i="1"/>
  <c r="U21" i="1"/>
  <c r="U71" i="1"/>
  <c r="AH98" i="1"/>
  <c r="U98" i="1"/>
  <c r="AH96" i="1"/>
  <c r="U96" i="1"/>
  <c r="AH73" i="1"/>
  <c r="U73" i="1"/>
  <c r="AH49" i="1"/>
  <c r="U49" i="1"/>
  <c r="U42" i="1"/>
  <c r="AH42" i="1"/>
  <c r="U22" i="1"/>
  <c r="AH22" i="1"/>
  <c r="AH13" i="1"/>
  <c r="U13" i="1"/>
  <c r="U8" i="1"/>
  <c r="AH8" i="1"/>
  <c r="R5" i="1"/>
  <c r="AH97" i="1"/>
  <c r="U97" i="1"/>
  <c r="AH63" i="1"/>
  <c r="U63" i="1"/>
  <c r="U56" i="1"/>
  <c r="AH56" i="1"/>
  <c r="AH47" i="1"/>
  <c r="U47" i="1"/>
  <c r="AH45" i="1"/>
  <c r="U45" i="1"/>
  <c r="AH35" i="1"/>
  <c r="U35" i="1"/>
  <c r="U32" i="1"/>
  <c r="AH32" i="1"/>
  <c r="U14" i="1"/>
  <c r="AH14" i="1"/>
  <c r="U10" i="1"/>
  <c r="AH10" i="1"/>
  <c r="AH41" i="1"/>
  <c r="U41" i="1"/>
  <c r="AH37" i="1"/>
  <c r="U37" i="1"/>
  <c r="U30" i="1"/>
  <c r="AH30" i="1"/>
  <c r="V71" i="1"/>
  <c r="Q5" i="1"/>
  <c r="AH5" i="1" l="1"/>
</calcChain>
</file>

<file path=xl/sharedStrings.xml><?xml version="1.0" encoding="utf-8"?>
<sst xmlns="http://schemas.openxmlformats.org/spreadsheetml/2006/main" count="375" uniqueCount="150">
  <si>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</si>
  <si>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</si>
  <si>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</si>
  <si>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</si>
  <si>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</si>
  <si>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</si>
  <si>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</si>
  <si>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</si>
  <si>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</si>
  <si>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</si>
  <si>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</si>
  <si>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</si>
  <si>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</si>
  <si>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</si>
  <si>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</si>
  <si>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</si>
  <si>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</si>
  <si>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</si>
  <si>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</si>
  <si>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</si>
  <si>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</si>
  <si>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</si>
  <si>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</si>
  <si>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</si>
  <si>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</si>
  <si>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</si>
  <si>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</si>
  <si>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</si>
  <si>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</si>
  <si>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</si>
  <si>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</si>
  <si>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</si>
  <si>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</si>
  <si>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</si>
  <si>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</si>
  <si>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</si>
  <si>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</si>
  <si>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</si>
  <si>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</si>
  <si>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</si>
  <si>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</si>
  <si>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</si>
  <si>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</si>
  <si>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</si>
  <si>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</si>
  <si>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</si>
  <si>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</si>
  <si>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</si>
  <si>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</si>
  <si>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</si>
  <si>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</si>
  <si>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</si>
  <si>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</si>
  <si>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</si>
  <si>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</si>
  <si>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</si>
  <si>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</si>
  <si>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</si>
  <si>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</si>
  <si>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</si>
  <si>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</si>
  <si>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</si>
  <si>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</si>
  <si>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</si>
  <si>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</si>
  <si>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</si>
  <si>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</si>
  <si>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</si>
  <si>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</si>
  <si>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</si>
  <si>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</si>
  <si>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</si>
  <si>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</si>
  <si>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</si>
  <si>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</si>
  <si>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</si>
  <si>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</si>
  <si>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</si>
  <si>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</si>
  <si>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</si>
  <si>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</si>
  <si>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</si>
  <si>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</si>
  <si>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</si>
  <si>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</si>
  <si>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</si>
  <si>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не в матрице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</si>
  <si>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</si>
  <si>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</si>
  <si>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</si>
  <si>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</si>
  <si>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</si>
  <si>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</si>
  <si>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</si>
  <si>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</si>
  <si>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</si>
  <si>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</si>
  <si>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</si>
  <si>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</si>
  <si>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</si>
  <si>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</si>
  <si>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</si>
  <si>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</si>
  <si>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</si>
  <si>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</si>
  <si>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</si>
  <si>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</si>
  <si>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</si>
  <si>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</si>
  <si>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</si>
  <si>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</si>
  <si>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</si>
  <si>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</si>
  <si>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</si>
  <si>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</si>
  <si>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</si>
  <si>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</si>
  <si>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</si>
  <si>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</si>
  <si>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</si>
  <si>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</si>
  <si>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</si>
  <si>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</si>
  <si>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</si>
  <si>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</si>
  <si>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</si>
  <si>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</si>
  <si>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</si>
  <si>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</si>
  <si>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</si>
  <si>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</si>
  <si>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</si>
  <si>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</si>
  <si>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</si>
  <si>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</si>
  <si>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</si>
  <si>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</si>
  <si>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</si>
  <si>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</si>
  <si>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</si>
  <si>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</si>
  <si>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</si>
  <si>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</si>
  <si>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А_6620 РЕБРЫШКИ к/в в/у_30с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</si>
  <si>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</si>
  <si>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</si>
  <si>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</si>
  <si>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</si>
  <si>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заказ</t>
  </si>
  <si>
    <t>02,08,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</si>
</sst>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9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9.42578125" customWidth="1"/>
    <col min="34" max="34" width="7" customWidth="1"/>
    <col min="35" max="51" width="3" customWidth="1"/>
  </cols>
  <sheetData>
    <row r="1" spans="1:51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20">
        <v>3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148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 spans="1:51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 t="s">
        <v>149</v>
      </c>
      <c r="S4" s="16"/>
      <c r="T4" s="16"/>
      <c r="U4" s="16"/>
      <c r="V4" s="16"/>
      <c r="W4" s="16" t="s">
        <v>26</v>
      </c>
      <c r="X4" s="16" t="s">
        <v>27</v>
      </c>
      <c r="Y4" s="16" t="s">
        <v>28</v>
      </c>
      <c r="Z4" s="16" t="s">
        <v>29</v>
      </c>
      <c r="AA4" s="16" t="s">
        <v>30</v>
      </c>
      <c r="AB4" s="16" t="s">
        <v>31</v>
      </c>
      <c r="AC4" s="16" t="s">
        <v>32</v>
      </c>
      <c r="AD4" s="16" t="s">
        <v>33</v>
      </c>
      <c r="AE4" s="16" t="s">
        <v>34</v>
      </c>
      <c r="AF4" s="16" t="s">
        <v>35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1" x14ac:dyDescent="0.25">
      <c r="A5" s="16"/>
      <c r="B5" s="16"/>
      <c r="C5" s="16"/>
      <c r="D5" s="16"/>
      <c r="E5" s="3">
        <f>SUM(E6:E499)</f>
        <v>3408.1300000000006</v>
      </c>
      <c r="F5" s="3">
        <f>SUM(F6:F499)</f>
        <v>3270.4439999999995</v>
      </c>
      <c r="G5" s="7"/>
      <c r="H5" s="16"/>
      <c r="I5" s="16"/>
      <c r="J5" s="16"/>
      <c r="K5" s="3">
        <f t="shared" ref="K5:S5" si="0">SUM(K6:K499)</f>
        <v>3568.7339999999999</v>
      </c>
      <c r="L5" s="3">
        <f t="shared" si="0"/>
        <v>-160.60400000000001</v>
      </c>
      <c r="M5" s="3">
        <f t="shared" si="0"/>
        <v>0</v>
      </c>
      <c r="N5" s="3">
        <f t="shared" si="0"/>
        <v>0</v>
      </c>
      <c r="O5" s="3">
        <f t="shared" si="0"/>
        <v>3128</v>
      </c>
      <c r="P5" s="3">
        <f t="shared" si="0"/>
        <v>681.62599999999998</v>
      </c>
      <c r="Q5" s="3">
        <f t="shared" si="0"/>
        <v>3832.9093999999996</v>
      </c>
      <c r="R5" s="3">
        <f t="shared" si="0"/>
        <v>4210</v>
      </c>
      <c r="S5" s="3">
        <f t="shared" si="0"/>
        <v>0</v>
      </c>
      <c r="T5" s="16"/>
      <c r="U5" s="16"/>
      <c r="V5" s="16"/>
      <c r="W5" s="3">
        <f t="shared" ref="W5:AF5" si="1">SUM(W6:W499)</f>
        <v>607.97439999999995</v>
      </c>
      <c r="X5" s="3">
        <f t="shared" si="1"/>
        <v>622.55160000000001</v>
      </c>
      <c r="Y5" s="3">
        <f t="shared" si="1"/>
        <v>543.61440000000005</v>
      </c>
      <c r="Z5" s="3">
        <f t="shared" si="1"/>
        <v>655.22319999999991</v>
      </c>
      <c r="AA5" s="3">
        <f t="shared" si="1"/>
        <v>645.55640000000005</v>
      </c>
      <c r="AB5" s="3">
        <f t="shared" si="1"/>
        <v>575.88919999999985</v>
      </c>
      <c r="AC5" s="3">
        <f t="shared" si="1"/>
        <v>424.66839999999985</v>
      </c>
      <c r="AD5" s="3">
        <f t="shared" si="1"/>
        <v>498.05619999999999</v>
      </c>
      <c r="AE5" s="3">
        <f t="shared" si="1"/>
        <v>482.77039999999994</v>
      </c>
      <c r="AF5" s="3">
        <f t="shared" si="1"/>
        <v>559.20979999999997</v>
      </c>
      <c r="AG5" s="16"/>
      <c r="AH5" s="3">
        <f>SUM(AH6:AH499)</f>
        <v>2908.2400000000002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x14ac:dyDescent="0.25">
      <c r="A6" s="16" t="s">
        <v>36</v>
      </c>
      <c r="B6" s="16" t="s">
        <v>37</v>
      </c>
      <c r="C6" s="16">
        <v>57</v>
      </c>
      <c r="D6" s="16"/>
      <c r="E6" s="16">
        <v>13</v>
      </c>
      <c r="F6" s="16">
        <v>44</v>
      </c>
      <c r="G6" s="7">
        <v>0.4</v>
      </c>
      <c r="H6" s="16">
        <v>60</v>
      </c>
      <c r="I6" s="16" t="s">
        <v>38</v>
      </c>
      <c r="J6" s="16"/>
      <c r="K6" s="16">
        <v>15</v>
      </c>
      <c r="L6" s="16">
        <f t="shared" ref="L6:L37" si="2">E6-K6</f>
        <v>-2</v>
      </c>
      <c r="M6" s="16"/>
      <c r="N6" s="16"/>
      <c r="O6" s="16">
        <v>8</v>
      </c>
      <c r="P6" s="16">
        <f t="shared" ref="P6:P37" si="3">E6/5</f>
        <v>2.6</v>
      </c>
      <c r="Q6" s="4"/>
      <c r="R6" s="4">
        <f>ROUND(Q6,0)</f>
        <v>0</v>
      </c>
      <c r="S6" s="4"/>
      <c r="T6" s="16"/>
      <c r="U6" s="16">
        <f>(F6+O6+R6)/P6</f>
        <v>20</v>
      </c>
      <c r="V6" s="16">
        <f t="shared" ref="V6:V37" si="4">(F6+O6)/P6</f>
        <v>20</v>
      </c>
      <c r="W6" s="16">
        <v>4.2</v>
      </c>
      <c r="X6" s="16">
        <v>2</v>
      </c>
      <c r="Y6" s="16">
        <v>0</v>
      </c>
      <c r="Z6" s="16">
        <v>8</v>
      </c>
      <c r="AA6" s="16">
        <v>2.6</v>
      </c>
      <c r="AB6" s="16">
        <v>4.2</v>
      </c>
      <c r="AC6" s="16">
        <v>1.6</v>
      </c>
      <c r="AD6" s="16">
        <v>2.8</v>
      </c>
      <c r="AE6" s="16">
        <v>1.6</v>
      </c>
      <c r="AF6" s="16">
        <v>6.2</v>
      </c>
      <c r="AG6" s="18" t="s">
        <v>147</v>
      </c>
      <c r="AH6" s="16">
        <f>G6*R6</f>
        <v>0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x14ac:dyDescent="0.25">
      <c r="A7" s="16" t="s">
        <v>39</v>
      </c>
      <c r="B7" s="16" t="s">
        <v>40</v>
      </c>
      <c r="C7" s="16">
        <v>32.722999999999999</v>
      </c>
      <c r="D7" s="16"/>
      <c r="E7" s="16">
        <v>5.8540000000000001</v>
      </c>
      <c r="F7" s="16">
        <v>26.869</v>
      </c>
      <c r="G7" s="7">
        <v>1</v>
      </c>
      <c r="H7" s="16">
        <v>120</v>
      </c>
      <c r="I7" s="16" t="s">
        <v>38</v>
      </c>
      <c r="J7" s="16"/>
      <c r="K7" s="16">
        <v>6.8</v>
      </c>
      <c r="L7" s="16">
        <f t="shared" si="2"/>
        <v>-0.94599999999999973</v>
      </c>
      <c r="M7" s="16"/>
      <c r="N7" s="16"/>
      <c r="O7" s="16">
        <v>0</v>
      </c>
      <c r="P7" s="16">
        <f t="shared" si="3"/>
        <v>1.1708000000000001</v>
      </c>
      <c r="Q7" s="4"/>
      <c r="R7" s="4">
        <f t="shared" ref="R7:R70" si="5">ROUND(Q7,0)</f>
        <v>0</v>
      </c>
      <c r="S7" s="4"/>
      <c r="T7" s="16"/>
      <c r="U7" s="16">
        <f t="shared" ref="U7:U70" si="6">(F7+O7+R7)/P7</f>
        <v>22.949265459514859</v>
      </c>
      <c r="V7" s="16">
        <f t="shared" si="4"/>
        <v>22.949265459514859</v>
      </c>
      <c r="W7" s="16">
        <v>0.87859999999999994</v>
      </c>
      <c r="X7" s="16">
        <v>0.48520000000000002</v>
      </c>
      <c r="Y7" s="16">
        <v>0.47720000000000001</v>
      </c>
      <c r="Z7" s="16">
        <v>3.1019999999999999</v>
      </c>
      <c r="AA7" s="16">
        <v>3.2898000000000009</v>
      </c>
      <c r="AB7" s="16">
        <v>0.48139999999999999</v>
      </c>
      <c r="AC7" s="16">
        <v>9.7199999999999995E-2</v>
      </c>
      <c r="AD7" s="16">
        <v>3.5209999999999999</v>
      </c>
      <c r="AE7" s="16">
        <v>0.39040000000000002</v>
      </c>
      <c r="AF7" s="16">
        <v>1.5458000000000001</v>
      </c>
      <c r="AG7" s="18" t="s">
        <v>147</v>
      </c>
      <c r="AH7" s="16">
        <f t="shared" ref="AH7:AH70" si="7">G7*R7</f>
        <v>0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x14ac:dyDescent="0.25">
      <c r="A8" s="16" t="s">
        <v>41</v>
      </c>
      <c r="B8" s="16" t="s">
        <v>40</v>
      </c>
      <c r="C8" s="16">
        <v>756.85799999999995</v>
      </c>
      <c r="D8" s="16"/>
      <c r="E8" s="16">
        <v>272.173</v>
      </c>
      <c r="F8" s="16">
        <v>476.935</v>
      </c>
      <c r="G8" s="7">
        <v>1</v>
      </c>
      <c r="H8" s="16">
        <v>60</v>
      </c>
      <c r="I8" s="16" t="s">
        <v>38</v>
      </c>
      <c r="J8" s="16"/>
      <c r="K8" s="16">
        <v>259.7</v>
      </c>
      <c r="L8" s="16">
        <f t="shared" si="2"/>
        <v>12.473000000000013</v>
      </c>
      <c r="M8" s="16"/>
      <c r="N8" s="16"/>
      <c r="O8" s="16">
        <v>0</v>
      </c>
      <c r="P8" s="16">
        <f t="shared" si="3"/>
        <v>54.434600000000003</v>
      </c>
      <c r="Q8" s="4">
        <f t="shared" ref="Q8" si="8">14*P8-O8-F8</f>
        <v>285.14940000000007</v>
      </c>
      <c r="R8" s="21">
        <f>ROUND(Q8+$R$1*P8,0)</f>
        <v>448</v>
      </c>
      <c r="S8" s="4"/>
      <c r="T8" s="16"/>
      <c r="U8" s="16">
        <f t="shared" si="6"/>
        <v>16.991674412965281</v>
      </c>
      <c r="V8" s="16">
        <f t="shared" si="4"/>
        <v>8.7616148552575019</v>
      </c>
      <c r="W8" s="16">
        <v>46.018599999999999</v>
      </c>
      <c r="X8" s="16">
        <v>41.854799999999997</v>
      </c>
      <c r="Y8" s="16">
        <v>68.885799999999989</v>
      </c>
      <c r="Z8" s="16">
        <v>49.762</v>
      </c>
      <c r="AA8" s="16">
        <v>52.961599999999997</v>
      </c>
      <c r="AB8" s="16">
        <v>56.011000000000003</v>
      </c>
      <c r="AC8" s="16">
        <v>50.923400000000001</v>
      </c>
      <c r="AD8" s="16">
        <v>68.807199999999995</v>
      </c>
      <c r="AE8" s="16">
        <v>38.848599999999998</v>
      </c>
      <c r="AF8" s="16">
        <v>40.074199999999998</v>
      </c>
      <c r="AG8" s="16"/>
      <c r="AH8" s="16">
        <f t="shared" si="7"/>
        <v>448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x14ac:dyDescent="0.25">
      <c r="A9" s="13" t="s">
        <v>42</v>
      </c>
      <c r="B9" s="13" t="s">
        <v>40</v>
      </c>
      <c r="C9" s="13"/>
      <c r="D9" s="13"/>
      <c r="E9" s="13"/>
      <c r="F9" s="13"/>
      <c r="G9" s="14">
        <v>0</v>
      </c>
      <c r="H9" s="13">
        <v>120</v>
      </c>
      <c r="I9" s="13" t="s">
        <v>38</v>
      </c>
      <c r="J9" s="13"/>
      <c r="K9" s="13"/>
      <c r="L9" s="13">
        <f t="shared" si="2"/>
        <v>0</v>
      </c>
      <c r="M9" s="13"/>
      <c r="N9" s="13"/>
      <c r="O9" s="13">
        <v>0</v>
      </c>
      <c r="P9" s="13">
        <f t="shared" si="3"/>
        <v>0</v>
      </c>
      <c r="Q9" s="15"/>
      <c r="R9" s="4">
        <f t="shared" si="5"/>
        <v>0</v>
      </c>
      <c r="S9" s="15"/>
      <c r="T9" s="13"/>
      <c r="U9" s="16" t="e">
        <f t="shared" si="6"/>
        <v>#DIV/0!</v>
      </c>
      <c r="V9" s="13" t="e">
        <f t="shared" si="4"/>
        <v>#DIV/0!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0.81300000000000006</v>
      </c>
      <c r="AG9" s="13" t="s">
        <v>43</v>
      </c>
      <c r="AH9" s="16">
        <f t="shared" si="7"/>
        <v>0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x14ac:dyDescent="0.25">
      <c r="A10" s="16" t="s">
        <v>44</v>
      </c>
      <c r="B10" s="16" t="s">
        <v>40</v>
      </c>
      <c r="C10" s="16">
        <v>86.488</v>
      </c>
      <c r="D10" s="16">
        <v>152.95500000000001</v>
      </c>
      <c r="E10" s="16">
        <v>121.658</v>
      </c>
      <c r="F10" s="16">
        <v>112.779</v>
      </c>
      <c r="G10" s="7">
        <v>1</v>
      </c>
      <c r="H10" s="16">
        <v>60</v>
      </c>
      <c r="I10" s="16" t="s">
        <v>38</v>
      </c>
      <c r="J10" s="16"/>
      <c r="K10" s="16">
        <v>115.9</v>
      </c>
      <c r="L10" s="16">
        <f t="shared" si="2"/>
        <v>5.7579999999999956</v>
      </c>
      <c r="M10" s="16"/>
      <c r="N10" s="16"/>
      <c r="O10" s="16">
        <v>121</v>
      </c>
      <c r="P10" s="16">
        <f t="shared" si="3"/>
        <v>24.331600000000002</v>
      </c>
      <c r="Q10" s="4">
        <f t="shared" ref="Q10:Q14" si="9">14*P10-O10-F10</f>
        <v>106.86340000000001</v>
      </c>
      <c r="R10" s="4">
        <f t="shared" si="5"/>
        <v>107</v>
      </c>
      <c r="S10" s="4"/>
      <c r="T10" s="16"/>
      <c r="U10" s="16">
        <f t="shared" si="6"/>
        <v>14.005614098538524</v>
      </c>
      <c r="V10" s="16">
        <f t="shared" si="4"/>
        <v>9.6080405727531275</v>
      </c>
      <c r="W10" s="16">
        <v>24.759399999999999</v>
      </c>
      <c r="X10" s="16">
        <v>25.835599999999999</v>
      </c>
      <c r="Y10" s="16">
        <v>12.3698</v>
      </c>
      <c r="Z10" s="16">
        <v>24.998200000000001</v>
      </c>
      <c r="AA10" s="16">
        <v>20.634799999999998</v>
      </c>
      <c r="AB10" s="16">
        <v>19.339400000000001</v>
      </c>
      <c r="AC10" s="16">
        <v>15.146599999999999</v>
      </c>
      <c r="AD10" s="16">
        <v>20.811599999999999</v>
      </c>
      <c r="AE10" s="16">
        <v>19.0352</v>
      </c>
      <c r="AF10" s="16">
        <v>20.487200000000001</v>
      </c>
      <c r="AG10" s="16"/>
      <c r="AH10" s="16">
        <f t="shared" si="7"/>
        <v>107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x14ac:dyDescent="0.25">
      <c r="A11" s="16" t="s">
        <v>45</v>
      </c>
      <c r="B11" s="16" t="s">
        <v>40</v>
      </c>
      <c r="C11" s="16">
        <v>173.179</v>
      </c>
      <c r="D11" s="16">
        <v>186.047</v>
      </c>
      <c r="E11" s="16">
        <v>197.255</v>
      </c>
      <c r="F11" s="16">
        <v>141.34399999999999</v>
      </c>
      <c r="G11" s="7">
        <v>1</v>
      </c>
      <c r="H11" s="16">
        <v>60</v>
      </c>
      <c r="I11" s="16" t="s">
        <v>38</v>
      </c>
      <c r="J11" s="16"/>
      <c r="K11" s="16">
        <v>205.2</v>
      </c>
      <c r="L11" s="16">
        <f t="shared" si="2"/>
        <v>-7.9449999999999932</v>
      </c>
      <c r="M11" s="16"/>
      <c r="N11" s="16"/>
      <c r="O11" s="16">
        <v>199</v>
      </c>
      <c r="P11" s="16">
        <f t="shared" si="3"/>
        <v>39.451000000000001</v>
      </c>
      <c r="Q11" s="4">
        <f t="shared" si="9"/>
        <v>211.96999999999997</v>
      </c>
      <c r="R11" s="21">
        <f>ROUND(Q11+$R$1*P11,0)</f>
        <v>330</v>
      </c>
      <c r="S11" s="4"/>
      <c r="T11" s="16"/>
      <c r="U11" s="16">
        <f t="shared" si="6"/>
        <v>16.991812628323743</v>
      </c>
      <c r="V11" s="16">
        <f t="shared" si="4"/>
        <v>8.6270056525816834</v>
      </c>
      <c r="W11" s="16">
        <v>36.617400000000004</v>
      </c>
      <c r="X11" s="16">
        <v>36.516399999999997</v>
      </c>
      <c r="Y11" s="16">
        <v>20.8264</v>
      </c>
      <c r="Z11" s="16">
        <v>38.497799999999998</v>
      </c>
      <c r="AA11" s="16">
        <v>30.2014</v>
      </c>
      <c r="AB11" s="16">
        <v>31.065000000000001</v>
      </c>
      <c r="AC11" s="16">
        <v>17.904800000000002</v>
      </c>
      <c r="AD11" s="16">
        <v>21.478000000000002</v>
      </c>
      <c r="AE11" s="16">
        <v>21.662600000000001</v>
      </c>
      <c r="AF11" s="16">
        <v>33.635199999999998</v>
      </c>
      <c r="AG11" s="16"/>
      <c r="AH11" s="16">
        <f t="shared" si="7"/>
        <v>330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x14ac:dyDescent="0.25">
      <c r="A12" s="16" t="s">
        <v>46</v>
      </c>
      <c r="B12" s="16" t="s">
        <v>37</v>
      </c>
      <c r="C12" s="16">
        <v>20</v>
      </c>
      <c r="D12" s="16"/>
      <c r="E12" s="16">
        <v>14</v>
      </c>
      <c r="F12" s="16">
        <v>5</v>
      </c>
      <c r="G12" s="7">
        <v>0.25</v>
      </c>
      <c r="H12" s="16">
        <v>120</v>
      </c>
      <c r="I12" s="16" t="s">
        <v>38</v>
      </c>
      <c r="J12" s="16"/>
      <c r="K12" s="16">
        <v>14</v>
      </c>
      <c r="L12" s="16">
        <f t="shared" si="2"/>
        <v>0</v>
      </c>
      <c r="M12" s="16"/>
      <c r="N12" s="16"/>
      <c r="O12" s="16">
        <v>32</v>
      </c>
      <c r="P12" s="16">
        <f t="shared" si="3"/>
        <v>2.8</v>
      </c>
      <c r="Q12" s="4">
        <v>8</v>
      </c>
      <c r="R12" s="4">
        <f t="shared" si="5"/>
        <v>8</v>
      </c>
      <c r="S12" s="4"/>
      <c r="T12" s="16"/>
      <c r="U12" s="16">
        <f t="shared" si="6"/>
        <v>16.071428571428573</v>
      </c>
      <c r="V12" s="16">
        <f t="shared" si="4"/>
        <v>13.214285714285715</v>
      </c>
      <c r="W12" s="16">
        <v>3.6</v>
      </c>
      <c r="X12" s="16">
        <v>1.6</v>
      </c>
      <c r="Y12" s="16">
        <v>0.4</v>
      </c>
      <c r="Z12" s="16">
        <v>1.4</v>
      </c>
      <c r="AA12" s="16">
        <v>4.8</v>
      </c>
      <c r="AB12" s="16">
        <v>1.8</v>
      </c>
      <c r="AC12" s="16">
        <v>0</v>
      </c>
      <c r="AD12" s="16">
        <v>4.5999999999999996</v>
      </c>
      <c r="AE12" s="16">
        <v>0.4</v>
      </c>
      <c r="AF12" s="16">
        <v>1.6</v>
      </c>
      <c r="AG12" s="16"/>
      <c r="AH12" s="16">
        <f t="shared" si="7"/>
        <v>2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x14ac:dyDescent="0.25">
      <c r="A13" s="16" t="s">
        <v>47</v>
      </c>
      <c r="B13" s="16" t="s">
        <v>40</v>
      </c>
      <c r="C13" s="16">
        <v>3.8969999999999998</v>
      </c>
      <c r="D13" s="16">
        <v>156.191</v>
      </c>
      <c r="E13" s="16">
        <v>52.091000000000001</v>
      </c>
      <c r="F13" s="16">
        <v>107.997</v>
      </c>
      <c r="G13" s="7">
        <v>1</v>
      </c>
      <c r="H13" s="16">
        <v>60</v>
      </c>
      <c r="I13" s="16" t="s">
        <v>38</v>
      </c>
      <c r="J13" s="16"/>
      <c r="K13" s="16">
        <v>61</v>
      </c>
      <c r="L13" s="16">
        <f t="shared" si="2"/>
        <v>-8.9089999999999989</v>
      </c>
      <c r="M13" s="16"/>
      <c r="N13" s="16"/>
      <c r="O13" s="16">
        <v>0</v>
      </c>
      <c r="P13" s="16">
        <f t="shared" si="3"/>
        <v>10.418200000000001</v>
      </c>
      <c r="Q13" s="4">
        <f t="shared" si="9"/>
        <v>37.857800000000012</v>
      </c>
      <c r="R13" s="4">
        <f t="shared" si="5"/>
        <v>38</v>
      </c>
      <c r="S13" s="4"/>
      <c r="T13" s="16"/>
      <c r="U13" s="16">
        <f t="shared" si="6"/>
        <v>14.013649190839109</v>
      </c>
      <c r="V13" s="16">
        <f t="shared" si="4"/>
        <v>10.366186097406461</v>
      </c>
      <c r="W13" s="16">
        <v>7.3422000000000001</v>
      </c>
      <c r="X13" s="16">
        <v>17.101800000000001</v>
      </c>
      <c r="Y13" s="16">
        <v>7.3550000000000004</v>
      </c>
      <c r="Z13" s="16">
        <v>10.6182</v>
      </c>
      <c r="AA13" s="16">
        <v>7.0837999999999992</v>
      </c>
      <c r="AB13" s="16">
        <v>6.793000000000001</v>
      </c>
      <c r="AC13" s="16">
        <v>8.1810000000000009</v>
      </c>
      <c r="AD13" s="16">
        <v>4.6311999999999998</v>
      </c>
      <c r="AE13" s="16">
        <v>5.1795999999999998</v>
      </c>
      <c r="AF13" s="16">
        <v>11.635400000000001</v>
      </c>
      <c r="AG13" s="16"/>
      <c r="AH13" s="16">
        <f t="shared" si="7"/>
        <v>38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x14ac:dyDescent="0.25">
      <c r="A14" s="16" t="s">
        <v>48</v>
      </c>
      <c r="B14" s="16" t="s">
        <v>37</v>
      </c>
      <c r="C14" s="16">
        <v>12</v>
      </c>
      <c r="D14" s="16"/>
      <c r="E14" s="16">
        <v>12</v>
      </c>
      <c r="F14" s="16"/>
      <c r="G14" s="7">
        <v>0.25</v>
      </c>
      <c r="H14" s="16">
        <v>120</v>
      </c>
      <c r="I14" s="16" t="s">
        <v>38</v>
      </c>
      <c r="J14" s="16"/>
      <c r="K14" s="16">
        <v>12</v>
      </c>
      <c r="L14" s="16">
        <f t="shared" si="2"/>
        <v>0</v>
      </c>
      <c r="M14" s="16"/>
      <c r="N14" s="16"/>
      <c r="O14" s="16">
        <v>21</v>
      </c>
      <c r="P14" s="16">
        <f t="shared" si="3"/>
        <v>2.4</v>
      </c>
      <c r="Q14" s="4">
        <f t="shared" si="9"/>
        <v>12.600000000000001</v>
      </c>
      <c r="R14" s="4">
        <f t="shared" si="5"/>
        <v>13</v>
      </c>
      <c r="S14" s="4"/>
      <c r="T14" s="16"/>
      <c r="U14" s="16">
        <f t="shared" si="6"/>
        <v>14.166666666666668</v>
      </c>
      <c r="V14" s="16">
        <f t="shared" si="4"/>
        <v>8.75</v>
      </c>
      <c r="W14" s="16">
        <v>2.4</v>
      </c>
      <c r="X14" s="16">
        <v>1.2</v>
      </c>
      <c r="Y14" s="16">
        <v>1.4</v>
      </c>
      <c r="Z14" s="16">
        <v>1.8</v>
      </c>
      <c r="AA14" s="16">
        <v>2.2000000000000002</v>
      </c>
      <c r="AB14" s="16">
        <v>1.2</v>
      </c>
      <c r="AC14" s="16">
        <v>0</v>
      </c>
      <c r="AD14" s="16">
        <v>3.4</v>
      </c>
      <c r="AE14" s="16">
        <v>0.6</v>
      </c>
      <c r="AF14" s="16">
        <v>1.8</v>
      </c>
      <c r="AG14" s="16"/>
      <c r="AH14" s="16">
        <f t="shared" si="7"/>
        <v>3.25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x14ac:dyDescent="0.25">
      <c r="A15" s="16" t="s">
        <v>49</v>
      </c>
      <c r="B15" s="16" t="s">
        <v>37</v>
      </c>
      <c r="C15" s="16">
        <v>21</v>
      </c>
      <c r="D15" s="16"/>
      <c r="E15" s="16">
        <v>20</v>
      </c>
      <c r="F15" s="16"/>
      <c r="G15" s="7">
        <v>0.4</v>
      </c>
      <c r="H15" s="16">
        <v>60</v>
      </c>
      <c r="I15" s="16" t="s">
        <v>38</v>
      </c>
      <c r="J15" s="16"/>
      <c r="K15" s="16">
        <v>23</v>
      </c>
      <c r="L15" s="16">
        <f t="shared" si="2"/>
        <v>-3</v>
      </c>
      <c r="M15" s="16"/>
      <c r="N15" s="16"/>
      <c r="O15" s="16">
        <v>71</v>
      </c>
      <c r="P15" s="16">
        <f t="shared" si="3"/>
        <v>4</v>
      </c>
      <c r="Q15" s="4"/>
      <c r="R15" s="4">
        <f t="shared" si="5"/>
        <v>0</v>
      </c>
      <c r="S15" s="4"/>
      <c r="T15" s="16"/>
      <c r="U15" s="16">
        <f t="shared" si="6"/>
        <v>17.75</v>
      </c>
      <c r="V15" s="16">
        <f t="shared" si="4"/>
        <v>17.75</v>
      </c>
      <c r="W15" s="16">
        <v>8</v>
      </c>
      <c r="X15" s="16">
        <v>3.4</v>
      </c>
      <c r="Y15" s="16">
        <v>1.2</v>
      </c>
      <c r="Z15" s="16">
        <v>8.1999999999999993</v>
      </c>
      <c r="AA15" s="16">
        <v>3.2</v>
      </c>
      <c r="AB15" s="16">
        <v>4.4000000000000004</v>
      </c>
      <c r="AC15" s="16">
        <v>3</v>
      </c>
      <c r="AD15" s="16">
        <v>1.4</v>
      </c>
      <c r="AE15" s="16">
        <v>3.6</v>
      </c>
      <c r="AF15" s="16">
        <v>2.8</v>
      </c>
      <c r="AG15" s="16"/>
      <c r="AH15" s="16">
        <f t="shared" si="7"/>
        <v>0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x14ac:dyDescent="0.25">
      <c r="A16" s="16" t="s">
        <v>50</v>
      </c>
      <c r="B16" s="16" t="s">
        <v>40</v>
      </c>
      <c r="C16" s="16">
        <v>1.675</v>
      </c>
      <c r="D16" s="16">
        <v>240.51300000000001</v>
      </c>
      <c r="E16" s="16">
        <v>44.387999999999998</v>
      </c>
      <c r="F16" s="16">
        <v>196.94</v>
      </c>
      <c r="G16" s="7">
        <v>1</v>
      </c>
      <c r="H16" s="16">
        <v>45</v>
      </c>
      <c r="I16" s="16" t="s">
        <v>38</v>
      </c>
      <c r="J16" s="16"/>
      <c r="K16" s="16">
        <v>68.8</v>
      </c>
      <c r="L16" s="16">
        <f t="shared" si="2"/>
        <v>-24.411999999999999</v>
      </c>
      <c r="M16" s="16"/>
      <c r="N16" s="16"/>
      <c r="O16" s="16">
        <v>34</v>
      </c>
      <c r="P16" s="16">
        <f t="shared" si="3"/>
        <v>8.8775999999999993</v>
      </c>
      <c r="Q16" s="4"/>
      <c r="R16" s="4">
        <f t="shared" si="5"/>
        <v>0</v>
      </c>
      <c r="S16" s="4"/>
      <c r="T16" s="16"/>
      <c r="U16" s="16">
        <f t="shared" si="6"/>
        <v>26.013787510137877</v>
      </c>
      <c r="V16" s="16">
        <f t="shared" si="4"/>
        <v>26.013787510137877</v>
      </c>
      <c r="W16" s="16">
        <v>18.6082</v>
      </c>
      <c r="X16" s="16">
        <v>25.989000000000001</v>
      </c>
      <c r="Y16" s="16">
        <v>14.9884</v>
      </c>
      <c r="Z16" s="16">
        <v>18.715800000000002</v>
      </c>
      <c r="AA16" s="16">
        <v>14.5944</v>
      </c>
      <c r="AB16" s="16">
        <v>11.118399999999999</v>
      </c>
      <c r="AC16" s="16">
        <v>10.875400000000001</v>
      </c>
      <c r="AD16" s="16">
        <v>12.1662</v>
      </c>
      <c r="AE16" s="16">
        <v>14.8492</v>
      </c>
      <c r="AF16" s="16">
        <v>15.845000000000001</v>
      </c>
      <c r="AG16" s="16"/>
      <c r="AH16" s="16">
        <f t="shared" si="7"/>
        <v>0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25">
      <c r="A17" s="16" t="s">
        <v>51</v>
      </c>
      <c r="B17" s="16" t="s">
        <v>37</v>
      </c>
      <c r="C17" s="16">
        <v>38</v>
      </c>
      <c r="D17" s="16">
        <v>16</v>
      </c>
      <c r="E17" s="16">
        <v>31</v>
      </c>
      <c r="F17" s="16">
        <v>23</v>
      </c>
      <c r="G17" s="7">
        <v>0.12</v>
      </c>
      <c r="H17" s="16">
        <v>60</v>
      </c>
      <c r="I17" s="16" t="s">
        <v>38</v>
      </c>
      <c r="J17" s="16"/>
      <c r="K17" s="16">
        <v>31</v>
      </c>
      <c r="L17" s="16">
        <f t="shared" si="2"/>
        <v>0</v>
      </c>
      <c r="M17" s="16"/>
      <c r="N17" s="16"/>
      <c r="O17" s="16">
        <v>0</v>
      </c>
      <c r="P17" s="16">
        <f t="shared" si="3"/>
        <v>6.2</v>
      </c>
      <c r="Q17" s="4">
        <f>13*P17-O17-F17</f>
        <v>57.600000000000009</v>
      </c>
      <c r="R17" s="4">
        <f t="shared" si="5"/>
        <v>58</v>
      </c>
      <c r="S17" s="4"/>
      <c r="T17" s="16"/>
      <c r="U17" s="16">
        <f t="shared" si="6"/>
        <v>13.064516129032258</v>
      </c>
      <c r="V17" s="16">
        <f t="shared" si="4"/>
        <v>3.7096774193548385</v>
      </c>
      <c r="W17" s="16">
        <v>1.8</v>
      </c>
      <c r="X17" s="16">
        <v>4.4000000000000004</v>
      </c>
      <c r="Y17" s="16">
        <v>0.6</v>
      </c>
      <c r="Z17" s="16">
        <v>2.8</v>
      </c>
      <c r="AA17" s="16">
        <v>8.4</v>
      </c>
      <c r="AB17" s="16">
        <v>3.2</v>
      </c>
      <c r="AC17" s="16">
        <v>5</v>
      </c>
      <c r="AD17" s="16">
        <v>2.4</v>
      </c>
      <c r="AE17" s="16">
        <v>3</v>
      </c>
      <c r="AF17" s="16">
        <v>2.6</v>
      </c>
      <c r="AG17" s="16"/>
      <c r="AH17" s="16">
        <f t="shared" si="7"/>
        <v>6.96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x14ac:dyDescent="0.25">
      <c r="A18" s="16" t="s">
        <v>52</v>
      </c>
      <c r="B18" s="16" t="s">
        <v>37</v>
      </c>
      <c r="C18" s="16">
        <v>7</v>
      </c>
      <c r="D18" s="16">
        <v>1</v>
      </c>
      <c r="E18" s="16">
        <v>8</v>
      </c>
      <c r="F18" s="16"/>
      <c r="G18" s="7">
        <v>0.25</v>
      </c>
      <c r="H18" s="16">
        <v>120</v>
      </c>
      <c r="I18" s="16" t="s">
        <v>38</v>
      </c>
      <c r="J18" s="16"/>
      <c r="K18" s="16">
        <v>16</v>
      </c>
      <c r="L18" s="16">
        <f t="shared" si="2"/>
        <v>-8</v>
      </c>
      <c r="M18" s="16"/>
      <c r="N18" s="16"/>
      <c r="O18" s="16">
        <v>41</v>
      </c>
      <c r="P18" s="16">
        <f t="shared" si="3"/>
        <v>1.6</v>
      </c>
      <c r="Q18" s="4"/>
      <c r="R18" s="4">
        <f t="shared" si="5"/>
        <v>0</v>
      </c>
      <c r="S18" s="4"/>
      <c r="T18" s="16"/>
      <c r="U18" s="16">
        <f t="shared" si="6"/>
        <v>25.625</v>
      </c>
      <c r="V18" s="16">
        <f t="shared" si="4"/>
        <v>25.625</v>
      </c>
      <c r="W18" s="16">
        <v>4.8</v>
      </c>
      <c r="X18" s="16">
        <v>0.4</v>
      </c>
      <c r="Y18" s="16">
        <v>2.6</v>
      </c>
      <c r="Z18" s="16">
        <v>0.8</v>
      </c>
      <c r="AA18" s="16">
        <v>4.5999999999999996</v>
      </c>
      <c r="AB18" s="16">
        <v>1</v>
      </c>
      <c r="AC18" s="16">
        <v>2.4</v>
      </c>
      <c r="AD18" s="16">
        <v>3.4</v>
      </c>
      <c r="AE18" s="16">
        <v>0.8</v>
      </c>
      <c r="AF18" s="16">
        <v>2.4</v>
      </c>
      <c r="AG18" s="16"/>
      <c r="AH18" s="16">
        <f t="shared" si="7"/>
        <v>0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x14ac:dyDescent="0.25">
      <c r="A19" s="16" t="s">
        <v>53</v>
      </c>
      <c r="B19" s="16" t="s">
        <v>37</v>
      </c>
      <c r="C19" s="16"/>
      <c r="D19" s="16"/>
      <c r="E19" s="16"/>
      <c r="F19" s="16"/>
      <c r="G19" s="7">
        <v>0.25</v>
      </c>
      <c r="H19" s="16">
        <v>120</v>
      </c>
      <c r="I19" s="16" t="s">
        <v>38</v>
      </c>
      <c r="J19" s="16"/>
      <c r="K19" s="16"/>
      <c r="L19" s="16">
        <f t="shared" si="2"/>
        <v>0</v>
      </c>
      <c r="M19" s="16"/>
      <c r="N19" s="16"/>
      <c r="O19" s="16">
        <v>32</v>
      </c>
      <c r="P19" s="16">
        <f t="shared" si="3"/>
        <v>0</v>
      </c>
      <c r="Q19" s="4"/>
      <c r="R19" s="4">
        <f t="shared" si="5"/>
        <v>0</v>
      </c>
      <c r="S19" s="4"/>
      <c r="T19" s="16"/>
      <c r="U19" s="16" t="e">
        <f t="shared" si="6"/>
        <v>#DIV/0!</v>
      </c>
      <c r="V19" s="16" t="e">
        <f t="shared" si="4"/>
        <v>#DIV/0!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 t="s">
        <v>54</v>
      </c>
      <c r="AH19" s="16">
        <f t="shared" si="7"/>
        <v>0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x14ac:dyDescent="0.25">
      <c r="A20" s="13" t="s">
        <v>55</v>
      </c>
      <c r="B20" s="13" t="s">
        <v>40</v>
      </c>
      <c r="C20" s="13"/>
      <c r="D20" s="13"/>
      <c r="E20" s="13"/>
      <c r="F20" s="13"/>
      <c r="G20" s="14">
        <v>0</v>
      </c>
      <c r="H20" s="13">
        <v>120</v>
      </c>
      <c r="I20" s="13" t="s">
        <v>38</v>
      </c>
      <c r="J20" s="13"/>
      <c r="K20" s="13"/>
      <c r="L20" s="13">
        <f t="shared" si="2"/>
        <v>0</v>
      </c>
      <c r="M20" s="13"/>
      <c r="N20" s="13"/>
      <c r="O20" s="13">
        <v>0</v>
      </c>
      <c r="P20" s="13">
        <f t="shared" si="3"/>
        <v>0</v>
      </c>
      <c r="Q20" s="15"/>
      <c r="R20" s="4">
        <f t="shared" si="5"/>
        <v>0</v>
      </c>
      <c r="S20" s="15"/>
      <c r="T20" s="13"/>
      <c r="U20" s="16" t="e">
        <f t="shared" si="6"/>
        <v>#DIV/0!</v>
      </c>
      <c r="V20" s="13" t="e">
        <f t="shared" si="4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-0.2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 t="s">
        <v>56</v>
      </c>
      <c r="AH20" s="16">
        <f t="shared" si="7"/>
        <v>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25">
      <c r="A21" s="16" t="s">
        <v>57</v>
      </c>
      <c r="B21" s="16" t="s">
        <v>37</v>
      </c>
      <c r="C21" s="16">
        <v>25</v>
      </c>
      <c r="D21" s="16"/>
      <c r="E21" s="16">
        <v>25</v>
      </c>
      <c r="F21" s="16"/>
      <c r="G21" s="7">
        <v>0.4</v>
      </c>
      <c r="H21" s="16">
        <v>45</v>
      </c>
      <c r="I21" s="16" t="s">
        <v>38</v>
      </c>
      <c r="J21" s="16"/>
      <c r="K21" s="16">
        <v>27</v>
      </c>
      <c r="L21" s="16">
        <f t="shared" si="2"/>
        <v>-2</v>
      </c>
      <c r="M21" s="16"/>
      <c r="N21" s="16"/>
      <c r="O21" s="16">
        <v>56</v>
      </c>
      <c r="P21" s="16">
        <f t="shared" si="3"/>
        <v>5</v>
      </c>
      <c r="Q21" s="4">
        <f t="shared" ref="Q21:Q26" si="10">14*P21-O21-F21</f>
        <v>14</v>
      </c>
      <c r="R21" s="4">
        <f t="shared" si="5"/>
        <v>14</v>
      </c>
      <c r="S21" s="4"/>
      <c r="T21" s="16"/>
      <c r="U21" s="16">
        <f t="shared" si="6"/>
        <v>14</v>
      </c>
      <c r="V21" s="16">
        <f t="shared" si="4"/>
        <v>11.2</v>
      </c>
      <c r="W21" s="16">
        <v>6</v>
      </c>
      <c r="X21" s="16">
        <v>1</v>
      </c>
      <c r="Y21" s="16">
        <v>3.2</v>
      </c>
      <c r="Z21" s="16">
        <v>5.2</v>
      </c>
      <c r="AA21" s="16">
        <v>4</v>
      </c>
      <c r="AB21" s="16">
        <v>3.8</v>
      </c>
      <c r="AC21" s="16">
        <v>2.8</v>
      </c>
      <c r="AD21" s="16">
        <v>2.8</v>
      </c>
      <c r="AE21" s="16">
        <v>5.6</v>
      </c>
      <c r="AF21" s="16">
        <v>3</v>
      </c>
      <c r="AG21" s="16"/>
      <c r="AH21" s="16">
        <f t="shared" si="7"/>
        <v>5.6000000000000005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25">
      <c r="A22" s="16" t="s">
        <v>58</v>
      </c>
      <c r="B22" s="16" t="s">
        <v>40</v>
      </c>
      <c r="C22" s="16">
        <v>268.678</v>
      </c>
      <c r="D22" s="16">
        <v>44.476999999999997</v>
      </c>
      <c r="E22" s="16">
        <v>155.77199999999999</v>
      </c>
      <c r="F22" s="16">
        <v>151.19</v>
      </c>
      <c r="G22" s="7">
        <v>1</v>
      </c>
      <c r="H22" s="16">
        <v>60</v>
      </c>
      <c r="I22" s="16" t="s">
        <v>38</v>
      </c>
      <c r="J22" s="16"/>
      <c r="K22" s="16">
        <v>152.19999999999999</v>
      </c>
      <c r="L22" s="16">
        <f t="shared" si="2"/>
        <v>3.5720000000000027</v>
      </c>
      <c r="M22" s="16"/>
      <c r="N22" s="16"/>
      <c r="O22" s="16">
        <v>30</v>
      </c>
      <c r="P22" s="16">
        <f t="shared" si="3"/>
        <v>31.154399999999999</v>
      </c>
      <c r="Q22" s="4">
        <f t="shared" si="10"/>
        <v>254.97159999999997</v>
      </c>
      <c r="R22" s="21">
        <f>ROUND(Q22+$R$1*P22,0)</f>
        <v>348</v>
      </c>
      <c r="S22" s="4"/>
      <c r="T22" s="16"/>
      <c r="U22" s="16">
        <f t="shared" si="6"/>
        <v>16.986043704902038</v>
      </c>
      <c r="V22" s="16">
        <f t="shared" si="4"/>
        <v>5.8158719153634797</v>
      </c>
      <c r="W22" s="16">
        <v>21.9406</v>
      </c>
      <c r="X22" s="16">
        <v>30.305800000000001</v>
      </c>
      <c r="Y22" s="16">
        <v>31.4314</v>
      </c>
      <c r="Z22" s="16">
        <v>31.250800000000002</v>
      </c>
      <c r="AA22" s="16">
        <v>23.9968</v>
      </c>
      <c r="AB22" s="16">
        <v>30.842600000000001</v>
      </c>
      <c r="AC22" s="16">
        <v>17.916399999999999</v>
      </c>
      <c r="AD22" s="16">
        <v>24.264399999999998</v>
      </c>
      <c r="AE22" s="16">
        <v>19.303799999999999</v>
      </c>
      <c r="AF22" s="16">
        <v>20.722000000000001</v>
      </c>
      <c r="AG22" s="16"/>
      <c r="AH22" s="16">
        <f t="shared" si="7"/>
        <v>348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25">
      <c r="A23" s="16" t="s">
        <v>59</v>
      </c>
      <c r="B23" s="16" t="s">
        <v>37</v>
      </c>
      <c r="C23" s="16">
        <v>32</v>
      </c>
      <c r="D23" s="16">
        <v>8</v>
      </c>
      <c r="E23" s="16">
        <v>23</v>
      </c>
      <c r="F23" s="16">
        <v>16</v>
      </c>
      <c r="G23" s="7">
        <v>0.22</v>
      </c>
      <c r="H23" s="16">
        <v>120</v>
      </c>
      <c r="I23" s="16" t="s">
        <v>38</v>
      </c>
      <c r="J23" s="16"/>
      <c r="K23" s="16">
        <v>23</v>
      </c>
      <c r="L23" s="16">
        <f t="shared" si="2"/>
        <v>0</v>
      </c>
      <c r="M23" s="16"/>
      <c r="N23" s="16"/>
      <c r="O23" s="16">
        <v>0</v>
      </c>
      <c r="P23" s="16">
        <f t="shared" si="3"/>
        <v>4.5999999999999996</v>
      </c>
      <c r="Q23" s="4">
        <f>12*P23-O23-F23</f>
        <v>39.199999999999996</v>
      </c>
      <c r="R23" s="4">
        <f t="shared" si="5"/>
        <v>39</v>
      </c>
      <c r="S23" s="4"/>
      <c r="T23" s="16"/>
      <c r="U23" s="16">
        <f t="shared" si="6"/>
        <v>11.956521739130435</v>
      </c>
      <c r="V23" s="16">
        <f t="shared" si="4"/>
        <v>3.4782608695652177</v>
      </c>
      <c r="W23" s="16">
        <v>2.4</v>
      </c>
      <c r="X23" s="16">
        <v>3.4</v>
      </c>
      <c r="Y23" s="16">
        <v>4.4000000000000004</v>
      </c>
      <c r="Z23" s="16">
        <v>2.8</v>
      </c>
      <c r="AA23" s="16">
        <v>2.8</v>
      </c>
      <c r="AB23" s="16">
        <v>1</v>
      </c>
      <c r="AC23" s="16">
        <v>3.6</v>
      </c>
      <c r="AD23" s="16">
        <v>6.2</v>
      </c>
      <c r="AE23" s="16">
        <v>1.8</v>
      </c>
      <c r="AF23" s="16">
        <v>4.5999999999999996</v>
      </c>
      <c r="AG23" s="16"/>
      <c r="AH23" s="16">
        <f t="shared" si="7"/>
        <v>8.58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25">
      <c r="A24" s="16" t="s">
        <v>60</v>
      </c>
      <c r="B24" s="16" t="s">
        <v>37</v>
      </c>
      <c r="C24" s="16"/>
      <c r="D24" s="16"/>
      <c r="E24" s="16"/>
      <c r="F24" s="16"/>
      <c r="G24" s="7">
        <v>0.4</v>
      </c>
      <c r="H24" s="16">
        <v>60</v>
      </c>
      <c r="I24" s="16" t="s">
        <v>38</v>
      </c>
      <c r="J24" s="16"/>
      <c r="K24" s="16"/>
      <c r="L24" s="16">
        <f t="shared" si="2"/>
        <v>0</v>
      </c>
      <c r="M24" s="16"/>
      <c r="N24" s="16"/>
      <c r="O24" s="16">
        <v>32</v>
      </c>
      <c r="P24" s="16">
        <f t="shared" si="3"/>
        <v>0</v>
      </c>
      <c r="Q24" s="4"/>
      <c r="R24" s="4">
        <f t="shared" si="5"/>
        <v>0</v>
      </c>
      <c r="S24" s="4"/>
      <c r="T24" s="16"/>
      <c r="U24" s="16" t="e">
        <f t="shared" si="6"/>
        <v>#DIV/0!</v>
      </c>
      <c r="V24" s="16" t="e">
        <f t="shared" si="4"/>
        <v>#DIV/0!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 t="s">
        <v>54</v>
      </c>
      <c r="AH24" s="16">
        <f t="shared" si="7"/>
        <v>0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25">
      <c r="A25" s="16" t="s">
        <v>61</v>
      </c>
      <c r="B25" s="16" t="s">
        <v>37</v>
      </c>
      <c r="C25" s="16"/>
      <c r="D25" s="16"/>
      <c r="E25" s="16"/>
      <c r="F25" s="16"/>
      <c r="G25" s="7">
        <v>0.09</v>
      </c>
      <c r="H25" s="16">
        <v>60</v>
      </c>
      <c r="I25" s="16" t="s">
        <v>38</v>
      </c>
      <c r="J25" s="16"/>
      <c r="K25" s="16"/>
      <c r="L25" s="16">
        <f t="shared" si="2"/>
        <v>0</v>
      </c>
      <c r="M25" s="16"/>
      <c r="N25" s="16"/>
      <c r="O25" s="16">
        <v>30</v>
      </c>
      <c r="P25" s="16">
        <f t="shared" si="3"/>
        <v>0</v>
      </c>
      <c r="Q25" s="4"/>
      <c r="R25" s="4">
        <f t="shared" si="5"/>
        <v>0</v>
      </c>
      <c r="S25" s="4"/>
      <c r="T25" s="16"/>
      <c r="U25" s="16" t="e">
        <f t="shared" si="6"/>
        <v>#DIV/0!</v>
      </c>
      <c r="V25" s="16" t="e">
        <f t="shared" si="4"/>
        <v>#DIV/0!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 t="s">
        <v>54</v>
      </c>
      <c r="AH25" s="16">
        <f t="shared" si="7"/>
        <v>0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25">
      <c r="A26" s="16" t="s">
        <v>62</v>
      </c>
      <c r="B26" s="16" t="s">
        <v>37</v>
      </c>
      <c r="C26" s="16">
        <v>7</v>
      </c>
      <c r="D26" s="16">
        <v>40</v>
      </c>
      <c r="E26" s="16">
        <v>15</v>
      </c>
      <c r="F26" s="16">
        <v>30</v>
      </c>
      <c r="G26" s="7">
        <v>0.1</v>
      </c>
      <c r="H26" s="16">
        <v>45</v>
      </c>
      <c r="I26" s="16" t="s">
        <v>38</v>
      </c>
      <c r="J26" s="16"/>
      <c r="K26" s="16">
        <v>15</v>
      </c>
      <c r="L26" s="16">
        <f t="shared" si="2"/>
        <v>0</v>
      </c>
      <c r="M26" s="16"/>
      <c r="N26" s="16"/>
      <c r="O26" s="16">
        <v>0</v>
      </c>
      <c r="P26" s="16">
        <f t="shared" si="3"/>
        <v>3</v>
      </c>
      <c r="Q26" s="4">
        <f t="shared" si="10"/>
        <v>12</v>
      </c>
      <c r="R26" s="4">
        <f t="shared" si="5"/>
        <v>12</v>
      </c>
      <c r="S26" s="4"/>
      <c r="T26" s="16"/>
      <c r="U26" s="16">
        <f t="shared" si="6"/>
        <v>14</v>
      </c>
      <c r="V26" s="16">
        <f t="shared" si="4"/>
        <v>10</v>
      </c>
      <c r="W26" s="16">
        <v>3.2</v>
      </c>
      <c r="X26" s="16">
        <v>5</v>
      </c>
      <c r="Y26" s="16">
        <v>2</v>
      </c>
      <c r="Z26" s="16">
        <v>5.6</v>
      </c>
      <c r="AA26" s="16">
        <v>2.8</v>
      </c>
      <c r="AB26" s="16">
        <v>3.8</v>
      </c>
      <c r="AC26" s="16">
        <v>2.2000000000000002</v>
      </c>
      <c r="AD26" s="16">
        <v>1.2</v>
      </c>
      <c r="AE26" s="16">
        <v>3.6</v>
      </c>
      <c r="AF26" s="16">
        <v>2</v>
      </c>
      <c r="AG26" s="16"/>
      <c r="AH26" s="16">
        <f t="shared" si="7"/>
        <v>1.2000000000000002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25">
      <c r="A27" s="13" t="s">
        <v>63</v>
      </c>
      <c r="B27" s="13" t="s">
        <v>37</v>
      </c>
      <c r="C27" s="13"/>
      <c r="D27" s="13"/>
      <c r="E27" s="13"/>
      <c r="F27" s="13"/>
      <c r="G27" s="14">
        <v>0</v>
      </c>
      <c r="H27" s="13" t="e">
        <v>#N/A</v>
      </c>
      <c r="I27" s="13" t="s">
        <v>38</v>
      </c>
      <c r="J27" s="13"/>
      <c r="K27" s="13"/>
      <c r="L27" s="13">
        <f t="shared" si="2"/>
        <v>0</v>
      </c>
      <c r="M27" s="13"/>
      <c r="N27" s="13"/>
      <c r="O27" s="13">
        <v>0</v>
      </c>
      <c r="P27" s="13">
        <f t="shared" si="3"/>
        <v>0</v>
      </c>
      <c r="Q27" s="15"/>
      <c r="R27" s="4">
        <f t="shared" si="5"/>
        <v>0</v>
      </c>
      <c r="S27" s="15"/>
      <c r="T27" s="13"/>
      <c r="U27" s="16" t="e">
        <f t="shared" si="6"/>
        <v>#DIV/0!</v>
      </c>
      <c r="V27" s="13" t="e">
        <f t="shared" si="4"/>
        <v>#DIV/0!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 t="s">
        <v>56</v>
      </c>
      <c r="AH27" s="16">
        <f t="shared" si="7"/>
        <v>0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25">
      <c r="A28" s="16" t="s">
        <v>64</v>
      </c>
      <c r="B28" s="16" t="s">
        <v>37</v>
      </c>
      <c r="C28" s="16"/>
      <c r="D28" s="16"/>
      <c r="E28" s="16"/>
      <c r="F28" s="16"/>
      <c r="G28" s="7">
        <v>0.15</v>
      </c>
      <c r="H28" s="16">
        <v>45</v>
      </c>
      <c r="I28" s="16" t="s">
        <v>38</v>
      </c>
      <c r="J28" s="16"/>
      <c r="K28" s="16"/>
      <c r="L28" s="16">
        <f t="shared" si="2"/>
        <v>0</v>
      </c>
      <c r="M28" s="16"/>
      <c r="N28" s="16"/>
      <c r="O28" s="16">
        <v>30</v>
      </c>
      <c r="P28" s="16">
        <f t="shared" si="3"/>
        <v>0</v>
      </c>
      <c r="Q28" s="4"/>
      <c r="R28" s="4">
        <f t="shared" si="5"/>
        <v>0</v>
      </c>
      <c r="S28" s="4"/>
      <c r="T28" s="16"/>
      <c r="U28" s="16" t="e">
        <f t="shared" si="6"/>
        <v>#DIV/0!</v>
      </c>
      <c r="V28" s="16" t="e">
        <f t="shared" si="4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54</v>
      </c>
      <c r="AH28" s="16">
        <f t="shared" si="7"/>
        <v>0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25">
      <c r="A29" s="16" t="s">
        <v>65</v>
      </c>
      <c r="B29" s="16" t="s">
        <v>40</v>
      </c>
      <c r="C29" s="16">
        <v>22.521999999999998</v>
      </c>
      <c r="D29" s="16">
        <v>163.01900000000001</v>
      </c>
      <c r="E29" s="16">
        <v>109.505</v>
      </c>
      <c r="F29" s="16">
        <v>76.036000000000001</v>
      </c>
      <c r="G29" s="7">
        <v>1</v>
      </c>
      <c r="H29" s="16">
        <v>45</v>
      </c>
      <c r="I29" s="16" t="s">
        <v>38</v>
      </c>
      <c r="J29" s="16"/>
      <c r="K29" s="16">
        <v>98.5</v>
      </c>
      <c r="L29" s="16">
        <f t="shared" si="2"/>
        <v>11.004999999999995</v>
      </c>
      <c r="M29" s="16"/>
      <c r="N29" s="16"/>
      <c r="O29" s="16">
        <v>0</v>
      </c>
      <c r="P29" s="16">
        <f t="shared" si="3"/>
        <v>21.901</v>
      </c>
      <c r="Q29" s="4">
        <f>12*P29-O29-F29</f>
        <v>186.77600000000001</v>
      </c>
      <c r="R29" s="4">
        <f t="shared" si="5"/>
        <v>187</v>
      </c>
      <c r="S29" s="4"/>
      <c r="T29" s="16"/>
      <c r="U29" s="16">
        <f t="shared" si="6"/>
        <v>12.010227843477466</v>
      </c>
      <c r="V29" s="16">
        <f t="shared" si="4"/>
        <v>3.4718049404136799</v>
      </c>
      <c r="W29" s="16">
        <v>9.4398</v>
      </c>
      <c r="X29" s="16">
        <v>18.019200000000001</v>
      </c>
      <c r="Y29" s="16">
        <v>10.8048</v>
      </c>
      <c r="Z29" s="16">
        <v>11.016</v>
      </c>
      <c r="AA29" s="16">
        <v>13.8042</v>
      </c>
      <c r="AB29" s="16">
        <v>14.022399999999999</v>
      </c>
      <c r="AC29" s="16">
        <v>9.5526</v>
      </c>
      <c r="AD29" s="16">
        <v>6.8379999999999992</v>
      </c>
      <c r="AE29" s="16">
        <v>14.257400000000001</v>
      </c>
      <c r="AF29" s="16">
        <v>17.4344</v>
      </c>
      <c r="AG29" s="16"/>
      <c r="AH29" s="16">
        <f t="shared" si="7"/>
        <v>187</v>
      </c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25">
      <c r="A30" s="16" t="s">
        <v>66</v>
      </c>
      <c r="B30" s="16" t="s">
        <v>37</v>
      </c>
      <c r="C30" s="16">
        <v>11</v>
      </c>
      <c r="D30" s="16">
        <v>32</v>
      </c>
      <c r="E30" s="16">
        <v>14</v>
      </c>
      <c r="F30" s="16">
        <v>28</v>
      </c>
      <c r="G30" s="7">
        <v>0.4</v>
      </c>
      <c r="H30" s="16" t="e">
        <v>#N/A</v>
      </c>
      <c r="I30" s="16" t="s">
        <v>38</v>
      </c>
      <c r="J30" s="16"/>
      <c r="K30" s="16">
        <v>14</v>
      </c>
      <c r="L30" s="16">
        <f t="shared" si="2"/>
        <v>0</v>
      </c>
      <c r="M30" s="16"/>
      <c r="N30" s="16"/>
      <c r="O30" s="16">
        <v>0</v>
      </c>
      <c r="P30" s="16">
        <f t="shared" si="3"/>
        <v>2.8</v>
      </c>
      <c r="Q30" s="4">
        <f t="shared" ref="Q30:Q47" si="11">14*P30-O30-F30</f>
        <v>11.199999999999996</v>
      </c>
      <c r="R30" s="4">
        <f t="shared" si="5"/>
        <v>11</v>
      </c>
      <c r="S30" s="4"/>
      <c r="T30" s="16"/>
      <c r="U30" s="16">
        <f t="shared" si="6"/>
        <v>13.928571428571429</v>
      </c>
      <c r="V30" s="16">
        <f t="shared" si="4"/>
        <v>10</v>
      </c>
      <c r="W30" s="16">
        <v>2</v>
      </c>
      <c r="X30" s="16">
        <v>3.6</v>
      </c>
      <c r="Y30" s="16">
        <v>0.6</v>
      </c>
      <c r="Z30" s="16">
        <v>4</v>
      </c>
      <c r="AA30" s="16">
        <v>0</v>
      </c>
      <c r="AB30" s="16">
        <v>2.4</v>
      </c>
      <c r="AC30" s="16">
        <v>1</v>
      </c>
      <c r="AD30" s="16">
        <v>0.6</v>
      </c>
      <c r="AE30" s="16">
        <v>1</v>
      </c>
      <c r="AF30" s="16">
        <v>2</v>
      </c>
      <c r="AG30" s="16"/>
      <c r="AH30" s="16">
        <f t="shared" si="7"/>
        <v>4.4000000000000004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25">
      <c r="A31" s="16" t="s">
        <v>67</v>
      </c>
      <c r="B31" s="16" t="s">
        <v>37</v>
      </c>
      <c r="C31" s="16"/>
      <c r="D31" s="16"/>
      <c r="E31" s="16"/>
      <c r="F31" s="16"/>
      <c r="G31" s="7">
        <v>0.4</v>
      </c>
      <c r="H31" s="16">
        <v>60</v>
      </c>
      <c r="I31" s="16" t="s">
        <v>38</v>
      </c>
      <c r="J31" s="16"/>
      <c r="K31" s="16"/>
      <c r="L31" s="16">
        <f t="shared" si="2"/>
        <v>0</v>
      </c>
      <c r="M31" s="16"/>
      <c r="N31" s="16"/>
      <c r="O31" s="16">
        <v>32</v>
      </c>
      <c r="P31" s="16">
        <f t="shared" si="3"/>
        <v>0</v>
      </c>
      <c r="Q31" s="4"/>
      <c r="R31" s="4">
        <f t="shared" si="5"/>
        <v>0</v>
      </c>
      <c r="S31" s="4"/>
      <c r="T31" s="16"/>
      <c r="U31" s="16" t="e">
        <f t="shared" si="6"/>
        <v>#DIV/0!</v>
      </c>
      <c r="V31" s="16" t="e">
        <f t="shared" si="4"/>
        <v>#DIV/0!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54</v>
      </c>
      <c r="AH31" s="16">
        <f t="shared" si="7"/>
        <v>0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25">
      <c r="A32" s="16" t="s">
        <v>68</v>
      </c>
      <c r="B32" s="16" t="s">
        <v>37</v>
      </c>
      <c r="C32" s="16">
        <v>80</v>
      </c>
      <c r="D32" s="16">
        <v>16</v>
      </c>
      <c r="E32" s="16">
        <v>94</v>
      </c>
      <c r="F32" s="16"/>
      <c r="G32" s="7">
        <v>0.4</v>
      </c>
      <c r="H32" s="16">
        <v>60</v>
      </c>
      <c r="I32" s="16" t="s">
        <v>38</v>
      </c>
      <c r="J32" s="16"/>
      <c r="K32" s="16">
        <v>95</v>
      </c>
      <c r="L32" s="16">
        <f t="shared" si="2"/>
        <v>-1</v>
      </c>
      <c r="M32" s="16"/>
      <c r="N32" s="16"/>
      <c r="O32" s="16">
        <v>113</v>
      </c>
      <c r="P32" s="16">
        <f t="shared" si="3"/>
        <v>18.8</v>
      </c>
      <c r="Q32" s="4">
        <f t="shared" si="11"/>
        <v>150.19999999999999</v>
      </c>
      <c r="R32" s="4">
        <f t="shared" si="5"/>
        <v>150</v>
      </c>
      <c r="S32" s="4"/>
      <c r="T32" s="16"/>
      <c r="U32" s="16">
        <f t="shared" si="6"/>
        <v>13.98936170212766</v>
      </c>
      <c r="V32" s="16">
        <f t="shared" si="4"/>
        <v>6.0106382978723403</v>
      </c>
      <c r="W32" s="16">
        <v>13</v>
      </c>
      <c r="X32" s="16">
        <v>10.6</v>
      </c>
      <c r="Y32" s="16">
        <v>13.8</v>
      </c>
      <c r="Z32" s="16">
        <v>15.6</v>
      </c>
      <c r="AA32" s="16">
        <v>0</v>
      </c>
      <c r="AB32" s="16">
        <v>20.399999999999999</v>
      </c>
      <c r="AC32" s="16">
        <v>3.8</v>
      </c>
      <c r="AD32" s="16">
        <v>10.6</v>
      </c>
      <c r="AE32" s="16">
        <v>8.8000000000000007</v>
      </c>
      <c r="AF32" s="16">
        <v>16</v>
      </c>
      <c r="AG32" s="16"/>
      <c r="AH32" s="16">
        <f t="shared" si="7"/>
        <v>60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25">
      <c r="A33" s="16" t="s">
        <v>69</v>
      </c>
      <c r="B33" s="16" t="s">
        <v>37</v>
      </c>
      <c r="C33" s="16">
        <v>29</v>
      </c>
      <c r="D33" s="16">
        <v>8</v>
      </c>
      <c r="E33" s="16">
        <v>26</v>
      </c>
      <c r="F33" s="16">
        <v>7</v>
      </c>
      <c r="G33" s="7">
        <v>0.4</v>
      </c>
      <c r="H33" s="16">
        <v>60</v>
      </c>
      <c r="I33" s="16" t="s">
        <v>38</v>
      </c>
      <c r="J33" s="16"/>
      <c r="K33" s="16">
        <v>26</v>
      </c>
      <c r="L33" s="16">
        <f t="shared" si="2"/>
        <v>0</v>
      </c>
      <c r="M33" s="16"/>
      <c r="N33" s="16"/>
      <c r="O33" s="16">
        <v>87</v>
      </c>
      <c r="P33" s="16">
        <f t="shared" si="3"/>
        <v>5.2</v>
      </c>
      <c r="Q33" s="4"/>
      <c r="R33" s="4">
        <f t="shared" si="5"/>
        <v>0</v>
      </c>
      <c r="S33" s="4"/>
      <c r="T33" s="16"/>
      <c r="U33" s="16">
        <f t="shared" si="6"/>
        <v>18.076923076923077</v>
      </c>
      <c r="V33" s="16">
        <f t="shared" si="4"/>
        <v>18.076923076923077</v>
      </c>
      <c r="W33" s="16">
        <v>9.6</v>
      </c>
      <c r="X33" s="16">
        <v>5.4</v>
      </c>
      <c r="Y33" s="16">
        <v>2.2000000000000002</v>
      </c>
      <c r="Z33" s="16">
        <v>13.6</v>
      </c>
      <c r="AA33" s="16">
        <v>11.2</v>
      </c>
      <c r="AB33" s="16">
        <v>9</v>
      </c>
      <c r="AC33" s="16">
        <v>7</v>
      </c>
      <c r="AD33" s="16">
        <v>5</v>
      </c>
      <c r="AE33" s="16">
        <v>4.8</v>
      </c>
      <c r="AF33" s="16">
        <v>12.6</v>
      </c>
      <c r="AG33" s="16"/>
      <c r="AH33" s="16">
        <f t="shared" si="7"/>
        <v>0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25">
      <c r="A34" s="16" t="s">
        <v>70</v>
      </c>
      <c r="B34" s="16" t="s">
        <v>37</v>
      </c>
      <c r="C34" s="16">
        <v>5</v>
      </c>
      <c r="D34" s="16">
        <v>48</v>
      </c>
      <c r="E34" s="16">
        <v>25</v>
      </c>
      <c r="F34" s="16">
        <v>28</v>
      </c>
      <c r="G34" s="7">
        <v>0.4</v>
      </c>
      <c r="H34" s="16">
        <v>60</v>
      </c>
      <c r="I34" s="16" t="s">
        <v>38</v>
      </c>
      <c r="J34" s="16"/>
      <c r="K34" s="16">
        <v>30</v>
      </c>
      <c r="L34" s="16">
        <f t="shared" si="2"/>
        <v>-5</v>
      </c>
      <c r="M34" s="16"/>
      <c r="N34" s="16"/>
      <c r="O34" s="16">
        <v>90</v>
      </c>
      <c r="P34" s="16">
        <f t="shared" si="3"/>
        <v>5</v>
      </c>
      <c r="Q34" s="4"/>
      <c r="R34" s="4">
        <f t="shared" si="5"/>
        <v>0</v>
      </c>
      <c r="S34" s="4"/>
      <c r="T34" s="16"/>
      <c r="U34" s="16">
        <f t="shared" si="6"/>
        <v>23.6</v>
      </c>
      <c r="V34" s="16">
        <f t="shared" si="4"/>
        <v>23.6</v>
      </c>
      <c r="W34" s="16">
        <v>10.199999999999999</v>
      </c>
      <c r="X34" s="16">
        <v>7.4</v>
      </c>
      <c r="Y34" s="16">
        <v>6.8</v>
      </c>
      <c r="Z34" s="16">
        <v>8.4</v>
      </c>
      <c r="AA34" s="16">
        <v>10.6</v>
      </c>
      <c r="AB34" s="16">
        <v>6</v>
      </c>
      <c r="AC34" s="16">
        <v>6.4</v>
      </c>
      <c r="AD34" s="16">
        <v>2</v>
      </c>
      <c r="AE34" s="16">
        <v>3.2</v>
      </c>
      <c r="AF34" s="16">
        <v>10.4</v>
      </c>
      <c r="AG34" s="16"/>
      <c r="AH34" s="16">
        <f t="shared" si="7"/>
        <v>0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25">
      <c r="A35" s="16" t="s">
        <v>71</v>
      </c>
      <c r="B35" s="16" t="s">
        <v>37</v>
      </c>
      <c r="C35" s="16">
        <v>33</v>
      </c>
      <c r="D35" s="16">
        <v>20</v>
      </c>
      <c r="E35" s="16">
        <v>30</v>
      </c>
      <c r="F35" s="16">
        <v>20</v>
      </c>
      <c r="G35" s="7">
        <v>0.1</v>
      </c>
      <c r="H35" s="16">
        <v>45</v>
      </c>
      <c r="I35" s="16" t="s">
        <v>38</v>
      </c>
      <c r="J35" s="16"/>
      <c r="K35" s="16">
        <v>31</v>
      </c>
      <c r="L35" s="16">
        <f t="shared" si="2"/>
        <v>-1</v>
      </c>
      <c r="M35" s="16"/>
      <c r="N35" s="16"/>
      <c r="O35" s="16">
        <v>29</v>
      </c>
      <c r="P35" s="16">
        <f t="shared" si="3"/>
        <v>6</v>
      </c>
      <c r="Q35" s="4">
        <f t="shared" si="11"/>
        <v>35</v>
      </c>
      <c r="R35" s="4">
        <f t="shared" si="5"/>
        <v>35</v>
      </c>
      <c r="S35" s="4"/>
      <c r="T35" s="16"/>
      <c r="U35" s="16">
        <f t="shared" si="6"/>
        <v>14</v>
      </c>
      <c r="V35" s="16">
        <f t="shared" si="4"/>
        <v>8.1666666666666661</v>
      </c>
      <c r="W35" s="16">
        <v>5.6</v>
      </c>
      <c r="X35" s="16">
        <v>5.6</v>
      </c>
      <c r="Y35" s="16">
        <v>1.2</v>
      </c>
      <c r="Z35" s="16">
        <v>9</v>
      </c>
      <c r="AA35" s="16">
        <v>5.2</v>
      </c>
      <c r="AB35" s="16">
        <v>5.6</v>
      </c>
      <c r="AC35" s="16">
        <v>3.8</v>
      </c>
      <c r="AD35" s="16">
        <v>0</v>
      </c>
      <c r="AE35" s="16">
        <v>4.4000000000000004</v>
      </c>
      <c r="AF35" s="16">
        <v>4.8</v>
      </c>
      <c r="AG35" s="16"/>
      <c r="AH35" s="16">
        <f t="shared" si="7"/>
        <v>3.5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25">
      <c r="A36" s="16" t="s">
        <v>72</v>
      </c>
      <c r="B36" s="16" t="s">
        <v>37</v>
      </c>
      <c r="C36" s="16">
        <v>24</v>
      </c>
      <c r="D36" s="16">
        <v>70</v>
      </c>
      <c r="E36" s="16">
        <v>34</v>
      </c>
      <c r="F36" s="16">
        <v>54</v>
      </c>
      <c r="G36" s="7">
        <v>0.1</v>
      </c>
      <c r="H36" s="16">
        <v>60</v>
      </c>
      <c r="I36" s="16" t="s">
        <v>38</v>
      </c>
      <c r="J36" s="16"/>
      <c r="K36" s="16">
        <v>38</v>
      </c>
      <c r="L36" s="16">
        <f t="shared" si="2"/>
        <v>-4</v>
      </c>
      <c r="M36" s="16"/>
      <c r="N36" s="16"/>
      <c r="O36" s="16">
        <v>0</v>
      </c>
      <c r="P36" s="16">
        <f t="shared" si="3"/>
        <v>6.8</v>
      </c>
      <c r="Q36" s="4">
        <f t="shared" si="11"/>
        <v>41.2</v>
      </c>
      <c r="R36" s="4">
        <f t="shared" si="5"/>
        <v>41</v>
      </c>
      <c r="S36" s="4"/>
      <c r="T36" s="16"/>
      <c r="U36" s="16">
        <f t="shared" si="6"/>
        <v>13.970588235294118</v>
      </c>
      <c r="V36" s="16">
        <f t="shared" si="4"/>
        <v>7.9411764705882355</v>
      </c>
      <c r="W36" s="16">
        <v>4</v>
      </c>
      <c r="X36" s="16">
        <v>8.6</v>
      </c>
      <c r="Y36" s="16">
        <v>4.8</v>
      </c>
      <c r="Z36" s="16">
        <v>7.8</v>
      </c>
      <c r="AA36" s="16">
        <v>13.4</v>
      </c>
      <c r="AB36" s="16">
        <v>4.5999999999999996</v>
      </c>
      <c r="AC36" s="16">
        <v>4.2</v>
      </c>
      <c r="AD36" s="16">
        <v>3</v>
      </c>
      <c r="AE36" s="16">
        <v>6.4</v>
      </c>
      <c r="AF36" s="16">
        <v>5.6</v>
      </c>
      <c r="AG36" s="16"/>
      <c r="AH36" s="16">
        <f t="shared" si="7"/>
        <v>4.1000000000000005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25">
      <c r="A37" s="16" t="s">
        <v>73</v>
      </c>
      <c r="B37" s="16" t="s">
        <v>37</v>
      </c>
      <c r="C37" s="16">
        <v>22</v>
      </c>
      <c r="D37" s="16">
        <v>75</v>
      </c>
      <c r="E37" s="16">
        <v>45</v>
      </c>
      <c r="F37" s="16">
        <v>44</v>
      </c>
      <c r="G37" s="7">
        <v>0.1</v>
      </c>
      <c r="H37" s="16">
        <v>60</v>
      </c>
      <c r="I37" s="16" t="s">
        <v>38</v>
      </c>
      <c r="J37" s="16"/>
      <c r="K37" s="16">
        <v>49</v>
      </c>
      <c r="L37" s="16">
        <f t="shared" si="2"/>
        <v>-4</v>
      </c>
      <c r="M37" s="16"/>
      <c r="N37" s="16"/>
      <c r="O37" s="16">
        <v>0</v>
      </c>
      <c r="P37" s="16">
        <f t="shared" si="3"/>
        <v>9</v>
      </c>
      <c r="Q37" s="4">
        <f t="shared" si="11"/>
        <v>82</v>
      </c>
      <c r="R37" s="4">
        <f t="shared" si="5"/>
        <v>82</v>
      </c>
      <c r="S37" s="4"/>
      <c r="T37" s="16"/>
      <c r="U37" s="16">
        <f t="shared" si="6"/>
        <v>14</v>
      </c>
      <c r="V37" s="16">
        <f t="shared" si="4"/>
        <v>4.8888888888888893</v>
      </c>
      <c r="W37" s="16">
        <v>4.2</v>
      </c>
      <c r="X37" s="16">
        <v>8.4</v>
      </c>
      <c r="Y37" s="16">
        <v>3</v>
      </c>
      <c r="Z37" s="16">
        <v>8</v>
      </c>
      <c r="AA37" s="16">
        <v>7.4</v>
      </c>
      <c r="AB37" s="16">
        <v>5.4</v>
      </c>
      <c r="AC37" s="16">
        <v>4.8</v>
      </c>
      <c r="AD37" s="16">
        <v>3.6</v>
      </c>
      <c r="AE37" s="16">
        <v>6.4</v>
      </c>
      <c r="AF37" s="16">
        <v>4.2</v>
      </c>
      <c r="AG37" s="16"/>
      <c r="AH37" s="16">
        <f t="shared" si="7"/>
        <v>8.2000000000000011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25">
      <c r="A38" s="16" t="s">
        <v>74</v>
      </c>
      <c r="B38" s="16" t="s">
        <v>37</v>
      </c>
      <c r="C38" s="16"/>
      <c r="D38" s="16"/>
      <c r="E38" s="16"/>
      <c r="F38" s="16"/>
      <c r="G38" s="7">
        <v>0.1</v>
      </c>
      <c r="H38" s="16">
        <v>45</v>
      </c>
      <c r="I38" s="16" t="s">
        <v>38</v>
      </c>
      <c r="J38" s="16"/>
      <c r="K38" s="16"/>
      <c r="L38" s="16">
        <f t="shared" ref="L38:L69" si="12">E38-K38</f>
        <v>0</v>
      </c>
      <c r="M38" s="16"/>
      <c r="N38" s="16"/>
      <c r="O38" s="16">
        <v>30</v>
      </c>
      <c r="P38" s="16">
        <f t="shared" ref="P38:P69" si="13">E38/5</f>
        <v>0</v>
      </c>
      <c r="Q38" s="4"/>
      <c r="R38" s="4">
        <f t="shared" si="5"/>
        <v>0</v>
      </c>
      <c r="S38" s="4"/>
      <c r="T38" s="16"/>
      <c r="U38" s="16" t="e">
        <f t="shared" si="6"/>
        <v>#DIV/0!</v>
      </c>
      <c r="V38" s="16" t="e">
        <f t="shared" ref="V38:V69" si="14">(F38+O38)/P38</f>
        <v>#DIV/0!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 t="s">
        <v>54</v>
      </c>
      <c r="AH38" s="16">
        <f t="shared" si="7"/>
        <v>0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25">
      <c r="A39" s="16" t="s">
        <v>75</v>
      </c>
      <c r="B39" s="16" t="s">
        <v>37</v>
      </c>
      <c r="C39" s="16">
        <v>12</v>
      </c>
      <c r="D39" s="16">
        <v>18</v>
      </c>
      <c r="E39" s="16">
        <v>28</v>
      </c>
      <c r="F39" s="16">
        <v>2</v>
      </c>
      <c r="G39" s="7">
        <v>0.4</v>
      </c>
      <c r="H39" s="16">
        <v>45</v>
      </c>
      <c r="I39" s="16" t="s">
        <v>38</v>
      </c>
      <c r="J39" s="16"/>
      <c r="K39" s="16">
        <v>28</v>
      </c>
      <c r="L39" s="16">
        <f t="shared" si="12"/>
        <v>0</v>
      </c>
      <c r="M39" s="16"/>
      <c r="N39" s="16"/>
      <c r="O39" s="16">
        <v>19</v>
      </c>
      <c r="P39" s="16">
        <f t="shared" si="13"/>
        <v>5.6</v>
      </c>
      <c r="Q39" s="4">
        <f>13*P39-O39-F39</f>
        <v>51.8</v>
      </c>
      <c r="R39" s="4">
        <f t="shared" si="5"/>
        <v>52</v>
      </c>
      <c r="S39" s="4"/>
      <c r="T39" s="16"/>
      <c r="U39" s="16">
        <f t="shared" si="6"/>
        <v>13.035714285714286</v>
      </c>
      <c r="V39" s="16">
        <f t="shared" si="14"/>
        <v>3.7500000000000004</v>
      </c>
      <c r="W39" s="16">
        <v>3</v>
      </c>
      <c r="X39" s="16">
        <v>3.2</v>
      </c>
      <c r="Y39" s="16">
        <v>3</v>
      </c>
      <c r="Z39" s="16">
        <v>1.2</v>
      </c>
      <c r="AA39" s="16">
        <v>5.8</v>
      </c>
      <c r="AB39" s="16">
        <v>2.2000000000000002</v>
      </c>
      <c r="AC39" s="16">
        <v>3.2</v>
      </c>
      <c r="AD39" s="16">
        <v>1.4</v>
      </c>
      <c r="AE39" s="16">
        <v>2.6</v>
      </c>
      <c r="AF39" s="16">
        <v>3.2</v>
      </c>
      <c r="AG39" s="16"/>
      <c r="AH39" s="16">
        <f t="shared" si="7"/>
        <v>20.8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25">
      <c r="A40" s="16" t="s">
        <v>76</v>
      </c>
      <c r="B40" s="16" t="s">
        <v>40</v>
      </c>
      <c r="C40" s="16"/>
      <c r="D40" s="16"/>
      <c r="E40" s="16"/>
      <c r="F40" s="16"/>
      <c r="G40" s="7">
        <v>1</v>
      </c>
      <c r="H40" s="16">
        <v>60</v>
      </c>
      <c r="I40" s="16" t="s">
        <v>38</v>
      </c>
      <c r="J40" s="16"/>
      <c r="K40" s="16"/>
      <c r="L40" s="16">
        <f t="shared" si="12"/>
        <v>0</v>
      </c>
      <c r="M40" s="16"/>
      <c r="N40" s="16"/>
      <c r="O40" s="16">
        <v>56</v>
      </c>
      <c r="P40" s="16">
        <f t="shared" si="13"/>
        <v>0</v>
      </c>
      <c r="Q40" s="4"/>
      <c r="R40" s="4">
        <f t="shared" si="5"/>
        <v>0</v>
      </c>
      <c r="S40" s="4"/>
      <c r="T40" s="16"/>
      <c r="U40" s="16" t="e">
        <f t="shared" si="6"/>
        <v>#DIV/0!</v>
      </c>
      <c r="V40" s="16" t="e">
        <f t="shared" si="14"/>
        <v>#DIV/0!</v>
      </c>
      <c r="W40" s="16">
        <v>6.2591999999999999</v>
      </c>
      <c r="X40" s="16">
        <v>2.0184000000000002</v>
      </c>
      <c r="Y40" s="16">
        <v>2.9222000000000001</v>
      </c>
      <c r="Z40" s="16">
        <v>3.4036</v>
      </c>
      <c r="AA40" s="16">
        <v>4.2149999999999999</v>
      </c>
      <c r="AB40" s="16">
        <v>5.625</v>
      </c>
      <c r="AC40" s="16">
        <v>2.4321999999999999</v>
      </c>
      <c r="AD40" s="16">
        <v>1.6126</v>
      </c>
      <c r="AE40" s="16">
        <v>4.6404000000000014</v>
      </c>
      <c r="AF40" s="16">
        <v>1.0045999999999999</v>
      </c>
      <c r="AG40" s="16"/>
      <c r="AH40" s="16">
        <f t="shared" si="7"/>
        <v>0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25">
      <c r="A41" s="16" t="s">
        <v>77</v>
      </c>
      <c r="B41" s="16" t="s">
        <v>40</v>
      </c>
      <c r="C41" s="16">
        <v>52.69</v>
      </c>
      <c r="D41" s="16"/>
      <c r="E41" s="16">
        <v>51.78</v>
      </c>
      <c r="F41" s="16">
        <v>-1.0740000000000001</v>
      </c>
      <c r="G41" s="7">
        <v>1</v>
      </c>
      <c r="H41" s="16">
        <v>45</v>
      </c>
      <c r="I41" s="16" t="s">
        <v>38</v>
      </c>
      <c r="J41" s="16"/>
      <c r="K41" s="16">
        <v>63</v>
      </c>
      <c r="L41" s="16">
        <f t="shared" si="12"/>
        <v>-11.219999999999999</v>
      </c>
      <c r="M41" s="16"/>
      <c r="N41" s="16"/>
      <c r="O41" s="16">
        <v>113</v>
      </c>
      <c r="P41" s="16">
        <f t="shared" si="13"/>
        <v>10.356</v>
      </c>
      <c r="Q41" s="4">
        <f t="shared" si="11"/>
        <v>33.058000000000007</v>
      </c>
      <c r="R41" s="4">
        <f t="shared" si="5"/>
        <v>33</v>
      </c>
      <c r="S41" s="4"/>
      <c r="T41" s="16"/>
      <c r="U41" s="16">
        <f t="shared" si="6"/>
        <v>13.994399382000772</v>
      </c>
      <c r="V41" s="16">
        <f t="shared" si="14"/>
        <v>10.807840865198919</v>
      </c>
      <c r="W41" s="16">
        <v>12.3032</v>
      </c>
      <c r="X41" s="16">
        <v>6.4697999999999993</v>
      </c>
      <c r="Y41" s="16">
        <v>10.1694</v>
      </c>
      <c r="Z41" s="16">
        <v>10.7332</v>
      </c>
      <c r="AA41" s="16">
        <v>15.892799999999999</v>
      </c>
      <c r="AB41" s="16">
        <v>9.0721999999999987</v>
      </c>
      <c r="AC41" s="16">
        <v>10.282999999999999</v>
      </c>
      <c r="AD41" s="16">
        <v>9.2208000000000006</v>
      </c>
      <c r="AE41" s="16">
        <v>11.754799999999999</v>
      </c>
      <c r="AF41" s="16">
        <v>8.9233999999999991</v>
      </c>
      <c r="AG41" s="16"/>
      <c r="AH41" s="16">
        <f t="shared" si="7"/>
        <v>33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25">
      <c r="A42" s="16" t="s">
        <v>78</v>
      </c>
      <c r="B42" s="16" t="s">
        <v>40</v>
      </c>
      <c r="C42" s="16">
        <v>148.77199999999999</v>
      </c>
      <c r="D42" s="16"/>
      <c r="E42" s="16">
        <v>111.625</v>
      </c>
      <c r="F42" s="16">
        <v>24.283000000000001</v>
      </c>
      <c r="G42" s="7">
        <v>1</v>
      </c>
      <c r="H42" s="16">
        <v>45</v>
      </c>
      <c r="I42" s="16" t="s">
        <v>38</v>
      </c>
      <c r="J42" s="16"/>
      <c r="K42" s="16">
        <v>120.7</v>
      </c>
      <c r="L42" s="16">
        <f t="shared" si="12"/>
        <v>-9.0750000000000028</v>
      </c>
      <c r="M42" s="16"/>
      <c r="N42" s="16"/>
      <c r="O42" s="16">
        <v>97</v>
      </c>
      <c r="P42" s="16">
        <f t="shared" si="13"/>
        <v>22.324999999999999</v>
      </c>
      <c r="Q42" s="4">
        <f t="shared" si="11"/>
        <v>191.267</v>
      </c>
      <c r="R42" s="4">
        <f t="shared" si="5"/>
        <v>191</v>
      </c>
      <c r="S42" s="4"/>
      <c r="T42" s="16"/>
      <c r="U42" s="16">
        <f t="shared" si="6"/>
        <v>13.988040313549833</v>
      </c>
      <c r="V42" s="16">
        <f t="shared" si="14"/>
        <v>5.4326091825307952</v>
      </c>
      <c r="W42" s="16">
        <v>15.6988</v>
      </c>
      <c r="X42" s="16">
        <v>11.0928</v>
      </c>
      <c r="Y42" s="16">
        <v>19.673999999999999</v>
      </c>
      <c r="Z42" s="16">
        <v>15.732200000000001</v>
      </c>
      <c r="AA42" s="16">
        <v>22.2636</v>
      </c>
      <c r="AB42" s="16">
        <v>15.1158</v>
      </c>
      <c r="AC42" s="16">
        <v>8.5858000000000008</v>
      </c>
      <c r="AD42" s="16">
        <v>14.4666</v>
      </c>
      <c r="AE42" s="16">
        <v>17.5444</v>
      </c>
      <c r="AF42" s="16">
        <v>12.643599999999999</v>
      </c>
      <c r="AG42" s="16"/>
      <c r="AH42" s="16">
        <f t="shared" si="7"/>
        <v>191</v>
      </c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25">
      <c r="A43" s="16" t="s">
        <v>79</v>
      </c>
      <c r="B43" s="16" t="s">
        <v>37</v>
      </c>
      <c r="C43" s="16">
        <v>9</v>
      </c>
      <c r="D43" s="16">
        <v>10</v>
      </c>
      <c r="E43" s="16">
        <v>11</v>
      </c>
      <c r="F43" s="16">
        <v>8</v>
      </c>
      <c r="G43" s="7">
        <v>0.09</v>
      </c>
      <c r="H43" s="16">
        <v>45</v>
      </c>
      <c r="I43" s="16" t="s">
        <v>38</v>
      </c>
      <c r="J43" s="16"/>
      <c r="K43" s="16">
        <v>13</v>
      </c>
      <c r="L43" s="16">
        <f t="shared" si="12"/>
        <v>-2</v>
      </c>
      <c r="M43" s="16"/>
      <c r="N43" s="16"/>
      <c r="O43" s="16">
        <v>0</v>
      </c>
      <c r="P43" s="16">
        <f t="shared" si="13"/>
        <v>2.2000000000000002</v>
      </c>
      <c r="Q43" s="4">
        <f>13*P43-O43-F43</f>
        <v>20.6</v>
      </c>
      <c r="R43" s="4">
        <f t="shared" si="5"/>
        <v>21</v>
      </c>
      <c r="S43" s="4"/>
      <c r="T43" s="16"/>
      <c r="U43" s="16">
        <f t="shared" si="6"/>
        <v>13.18181818181818</v>
      </c>
      <c r="V43" s="16">
        <f t="shared" si="14"/>
        <v>3.6363636363636362</v>
      </c>
      <c r="W43" s="16">
        <v>0.2</v>
      </c>
      <c r="X43" s="16">
        <v>2</v>
      </c>
      <c r="Y43" s="16">
        <v>0</v>
      </c>
      <c r="Z43" s="16">
        <v>0</v>
      </c>
      <c r="AA43" s="16">
        <v>2</v>
      </c>
      <c r="AB43" s="16">
        <v>0</v>
      </c>
      <c r="AC43" s="16">
        <v>1.2</v>
      </c>
      <c r="AD43" s="16">
        <v>0.8</v>
      </c>
      <c r="AE43" s="16">
        <v>1.8</v>
      </c>
      <c r="AF43" s="16">
        <v>0.8</v>
      </c>
      <c r="AG43" s="16"/>
      <c r="AH43" s="16">
        <f t="shared" si="7"/>
        <v>1.89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25">
      <c r="A44" s="16" t="s">
        <v>80</v>
      </c>
      <c r="B44" s="16" t="s">
        <v>37</v>
      </c>
      <c r="C44" s="16">
        <v>11</v>
      </c>
      <c r="D44" s="16"/>
      <c r="E44" s="16">
        <v>8</v>
      </c>
      <c r="F44" s="16">
        <v>2</v>
      </c>
      <c r="G44" s="7">
        <v>0.35</v>
      </c>
      <c r="H44" s="16">
        <v>45</v>
      </c>
      <c r="I44" s="16" t="s">
        <v>38</v>
      </c>
      <c r="J44" s="16"/>
      <c r="K44" s="16">
        <v>9</v>
      </c>
      <c r="L44" s="16">
        <f t="shared" si="12"/>
        <v>-1</v>
      </c>
      <c r="M44" s="16"/>
      <c r="N44" s="16"/>
      <c r="O44" s="16">
        <v>12</v>
      </c>
      <c r="P44" s="16">
        <f t="shared" si="13"/>
        <v>1.6</v>
      </c>
      <c r="Q44" s="4">
        <f t="shared" si="11"/>
        <v>8.4000000000000021</v>
      </c>
      <c r="R44" s="4">
        <f t="shared" si="5"/>
        <v>8</v>
      </c>
      <c r="S44" s="4"/>
      <c r="T44" s="16"/>
      <c r="U44" s="16">
        <f t="shared" si="6"/>
        <v>13.75</v>
      </c>
      <c r="V44" s="16">
        <f t="shared" si="14"/>
        <v>8.75</v>
      </c>
      <c r="W44" s="16">
        <v>1.4</v>
      </c>
      <c r="X44" s="16">
        <v>0.6</v>
      </c>
      <c r="Y44" s="16">
        <v>2</v>
      </c>
      <c r="Z44" s="16">
        <v>-0.4</v>
      </c>
      <c r="AA44" s="16">
        <v>0.4</v>
      </c>
      <c r="AB44" s="16">
        <v>0</v>
      </c>
      <c r="AC44" s="16">
        <v>0.6</v>
      </c>
      <c r="AD44" s="16">
        <v>2</v>
      </c>
      <c r="AE44" s="16">
        <v>2.8</v>
      </c>
      <c r="AF44" s="16">
        <v>2.6</v>
      </c>
      <c r="AG44" s="16" t="s">
        <v>81</v>
      </c>
      <c r="AH44" s="16">
        <f t="shared" si="7"/>
        <v>2.8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25">
      <c r="A45" s="16" t="s">
        <v>82</v>
      </c>
      <c r="B45" s="16" t="s">
        <v>40</v>
      </c>
      <c r="C45" s="16">
        <v>68.031999999999996</v>
      </c>
      <c r="D45" s="16">
        <v>50.033999999999999</v>
      </c>
      <c r="E45" s="16">
        <v>74.347999999999999</v>
      </c>
      <c r="F45" s="16">
        <v>39.511000000000003</v>
      </c>
      <c r="G45" s="7">
        <v>1</v>
      </c>
      <c r="H45" s="16">
        <v>45</v>
      </c>
      <c r="I45" s="16" t="s">
        <v>38</v>
      </c>
      <c r="J45" s="16"/>
      <c r="K45" s="16">
        <v>72.5</v>
      </c>
      <c r="L45" s="16">
        <f t="shared" si="12"/>
        <v>1.847999999999999</v>
      </c>
      <c r="M45" s="16"/>
      <c r="N45" s="16"/>
      <c r="O45" s="16">
        <v>100</v>
      </c>
      <c r="P45" s="16">
        <f t="shared" si="13"/>
        <v>14.8696</v>
      </c>
      <c r="Q45" s="4">
        <f t="shared" si="11"/>
        <v>68.663399999999996</v>
      </c>
      <c r="R45" s="4">
        <f t="shared" si="5"/>
        <v>69</v>
      </c>
      <c r="S45" s="4"/>
      <c r="T45" s="16"/>
      <c r="U45" s="16">
        <f t="shared" si="6"/>
        <v>14.02263678915371</v>
      </c>
      <c r="V45" s="16">
        <f t="shared" si="14"/>
        <v>9.3822967665572712</v>
      </c>
      <c r="W45" s="16">
        <v>14.078799999999999</v>
      </c>
      <c r="X45" s="16">
        <v>12.525399999999999</v>
      </c>
      <c r="Y45" s="16">
        <v>13.2006</v>
      </c>
      <c r="Z45" s="16">
        <v>14.096399999999999</v>
      </c>
      <c r="AA45" s="16">
        <v>14.2256</v>
      </c>
      <c r="AB45" s="16">
        <v>13.3492</v>
      </c>
      <c r="AC45" s="16">
        <v>8.2873999999999999</v>
      </c>
      <c r="AD45" s="16">
        <v>10.9474</v>
      </c>
      <c r="AE45" s="16">
        <v>12.135999999999999</v>
      </c>
      <c r="AF45" s="16">
        <v>12.943199999999999</v>
      </c>
      <c r="AG45" s="16"/>
      <c r="AH45" s="16">
        <f t="shared" si="7"/>
        <v>69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25">
      <c r="A46" s="16" t="s">
        <v>83</v>
      </c>
      <c r="B46" s="16" t="s">
        <v>37</v>
      </c>
      <c r="C46" s="16"/>
      <c r="D46" s="16"/>
      <c r="E46" s="16"/>
      <c r="F46" s="16"/>
      <c r="G46" s="7">
        <v>0.4</v>
      </c>
      <c r="H46" s="16">
        <v>45</v>
      </c>
      <c r="I46" s="16" t="s">
        <v>38</v>
      </c>
      <c r="J46" s="16"/>
      <c r="K46" s="16"/>
      <c r="L46" s="16">
        <f t="shared" si="12"/>
        <v>0</v>
      </c>
      <c r="M46" s="16"/>
      <c r="N46" s="16"/>
      <c r="O46" s="16">
        <v>30</v>
      </c>
      <c r="P46" s="16">
        <f t="shared" si="13"/>
        <v>0</v>
      </c>
      <c r="Q46" s="4"/>
      <c r="R46" s="4">
        <f t="shared" si="5"/>
        <v>0</v>
      </c>
      <c r="S46" s="4"/>
      <c r="T46" s="16"/>
      <c r="U46" s="16" t="e">
        <f t="shared" si="6"/>
        <v>#DIV/0!</v>
      </c>
      <c r="V46" s="16" t="e">
        <f t="shared" si="14"/>
        <v>#DIV/0!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 t="s">
        <v>54</v>
      </c>
      <c r="AH46" s="16">
        <f t="shared" si="7"/>
        <v>0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25">
      <c r="A47" s="16" t="s">
        <v>84</v>
      </c>
      <c r="B47" s="16" t="s">
        <v>37</v>
      </c>
      <c r="C47" s="16">
        <v>130</v>
      </c>
      <c r="D47" s="16">
        <v>64</v>
      </c>
      <c r="E47" s="16">
        <v>85</v>
      </c>
      <c r="F47" s="16">
        <v>107</v>
      </c>
      <c r="G47" s="7">
        <v>0.3</v>
      </c>
      <c r="H47" s="16" t="e">
        <v>#N/A</v>
      </c>
      <c r="I47" s="16" t="s">
        <v>38</v>
      </c>
      <c r="J47" s="16"/>
      <c r="K47" s="16">
        <v>85</v>
      </c>
      <c r="L47" s="16">
        <f t="shared" si="12"/>
        <v>0</v>
      </c>
      <c r="M47" s="16"/>
      <c r="N47" s="16"/>
      <c r="O47" s="16">
        <v>0</v>
      </c>
      <c r="P47" s="16">
        <f t="shared" si="13"/>
        <v>17</v>
      </c>
      <c r="Q47" s="4">
        <f t="shared" si="11"/>
        <v>131</v>
      </c>
      <c r="R47" s="4">
        <f t="shared" si="5"/>
        <v>131</v>
      </c>
      <c r="S47" s="4"/>
      <c r="T47" s="16"/>
      <c r="U47" s="16">
        <f t="shared" si="6"/>
        <v>14</v>
      </c>
      <c r="V47" s="16">
        <f t="shared" si="14"/>
        <v>6.2941176470588234</v>
      </c>
      <c r="W47" s="16">
        <v>2.8</v>
      </c>
      <c r="X47" s="16">
        <v>15.2</v>
      </c>
      <c r="Y47" s="16">
        <v>15.2</v>
      </c>
      <c r="Z47" s="16">
        <v>11.2</v>
      </c>
      <c r="AA47" s="16">
        <v>10.6</v>
      </c>
      <c r="AB47" s="16">
        <v>7</v>
      </c>
      <c r="AC47" s="16">
        <v>1.2</v>
      </c>
      <c r="AD47" s="16">
        <v>6.8</v>
      </c>
      <c r="AE47" s="16">
        <v>7.4</v>
      </c>
      <c r="AF47" s="16">
        <v>5</v>
      </c>
      <c r="AG47" s="16"/>
      <c r="AH47" s="16">
        <f t="shared" si="7"/>
        <v>39.299999999999997</v>
      </c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25">
      <c r="A48" s="10" t="s">
        <v>85</v>
      </c>
      <c r="B48" s="10" t="s">
        <v>40</v>
      </c>
      <c r="C48" s="10">
        <v>12.803000000000001</v>
      </c>
      <c r="D48" s="10"/>
      <c r="E48" s="10"/>
      <c r="F48" s="10">
        <v>1.032</v>
      </c>
      <c r="G48" s="11">
        <v>0</v>
      </c>
      <c r="H48" s="10">
        <v>30</v>
      </c>
      <c r="I48" s="10" t="s">
        <v>86</v>
      </c>
      <c r="J48" s="10"/>
      <c r="K48" s="10">
        <v>4.0469999999999997</v>
      </c>
      <c r="L48" s="10">
        <f t="shared" si="12"/>
        <v>-4.0469999999999997</v>
      </c>
      <c r="M48" s="10"/>
      <c r="N48" s="10"/>
      <c r="O48" s="10">
        <v>0</v>
      </c>
      <c r="P48" s="10">
        <f t="shared" si="13"/>
        <v>0</v>
      </c>
      <c r="Q48" s="12"/>
      <c r="R48" s="4">
        <f t="shared" si="5"/>
        <v>0</v>
      </c>
      <c r="S48" s="12"/>
      <c r="T48" s="10"/>
      <c r="U48" s="16" t="e">
        <f t="shared" si="6"/>
        <v>#DIV/0!</v>
      </c>
      <c r="V48" s="10" t="e">
        <f t="shared" si="14"/>
        <v>#DIV/0!</v>
      </c>
      <c r="W48" s="10">
        <v>0.73060000000000003</v>
      </c>
      <c r="X48" s="10">
        <v>0.43559999999999999</v>
      </c>
      <c r="Y48" s="10">
        <v>0</v>
      </c>
      <c r="Z48" s="10">
        <v>2.0226000000000002</v>
      </c>
      <c r="AA48" s="10">
        <v>5.7332000000000001</v>
      </c>
      <c r="AB48" s="10">
        <v>3.446800000000001</v>
      </c>
      <c r="AC48" s="10">
        <v>4.9043999999999999</v>
      </c>
      <c r="AD48" s="10">
        <v>1.6146</v>
      </c>
      <c r="AE48" s="10">
        <v>1.3371999999999999</v>
      </c>
      <c r="AF48" s="10">
        <v>9.4443999999999999</v>
      </c>
      <c r="AG48" s="10" t="s">
        <v>87</v>
      </c>
      <c r="AH48" s="16">
        <f t="shared" si="7"/>
        <v>0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25">
      <c r="A49" s="16" t="s">
        <v>88</v>
      </c>
      <c r="B49" s="16" t="s">
        <v>40</v>
      </c>
      <c r="C49" s="16">
        <v>185.76300000000001</v>
      </c>
      <c r="D49" s="16"/>
      <c r="E49" s="16">
        <v>102.03</v>
      </c>
      <c r="F49" s="16">
        <v>82.608000000000004</v>
      </c>
      <c r="G49" s="7">
        <v>1</v>
      </c>
      <c r="H49" s="16">
        <v>45</v>
      </c>
      <c r="I49" s="16" t="s">
        <v>38</v>
      </c>
      <c r="J49" s="16"/>
      <c r="K49" s="16">
        <v>83.5</v>
      </c>
      <c r="L49" s="16">
        <f t="shared" si="12"/>
        <v>18.53</v>
      </c>
      <c r="M49" s="16"/>
      <c r="N49" s="16"/>
      <c r="O49" s="16">
        <v>58</v>
      </c>
      <c r="P49" s="16">
        <f t="shared" si="13"/>
        <v>20.405999999999999</v>
      </c>
      <c r="Q49" s="4">
        <f t="shared" ref="Q49:Q51" si="15">14*P49-O49-F49</f>
        <v>145.07599999999996</v>
      </c>
      <c r="R49" s="4">
        <f t="shared" si="5"/>
        <v>145</v>
      </c>
      <c r="S49" s="4"/>
      <c r="T49" s="16"/>
      <c r="U49" s="16">
        <f t="shared" si="6"/>
        <v>13.996275605214153</v>
      </c>
      <c r="V49" s="16">
        <f t="shared" si="14"/>
        <v>6.8905223953739103</v>
      </c>
      <c r="W49" s="16">
        <v>15.614000000000001</v>
      </c>
      <c r="X49" s="16">
        <v>9.9710000000000001</v>
      </c>
      <c r="Y49" s="16">
        <v>21.5138</v>
      </c>
      <c r="Z49" s="16">
        <v>16.9498</v>
      </c>
      <c r="AA49" s="16">
        <v>17.5962</v>
      </c>
      <c r="AB49" s="16">
        <v>21.606999999999999</v>
      </c>
      <c r="AC49" s="16">
        <v>12.3514</v>
      </c>
      <c r="AD49" s="16">
        <v>16.194400000000002</v>
      </c>
      <c r="AE49" s="16">
        <v>11.9732</v>
      </c>
      <c r="AF49" s="16">
        <v>20.804600000000001</v>
      </c>
      <c r="AG49" s="16"/>
      <c r="AH49" s="16">
        <f t="shared" si="7"/>
        <v>145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25">
      <c r="A50" s="16" t="s">
        <v>89</v>
      </c>
      <c r="B50" s="16" t="s">
        <v>37</v>
      </c>
      <c r="C50" s="16">
        <v>12</v>
      </c>
      <c r="D50" s="16">
        <v>208</v>
      </c>
      <c r="E50" s="16">
        <v>62</v>
      </c>
      <c r="F50" s="16">
        <v>154</v>
      </c>
      <c r="G50" s="7">
        <v>0.35</v>
      </c>
      <c r="H50" s="16">
        <v>45</v>
      </c>
      <c r="I50" s="16" t="s">
        <v>38</v>
      </c>
      <c r="J50" s="16"/>
      <c r="K50" s="16">
        <v>82</v>
      </c>
      <c r="L50" s="16">
        <f t="shared" si="12"/>
        <v>-20</v>
      </c>
      <c r="M50" s="16"/>
      <c r="N50" s="16"/>
      <c r="O50" s="16">
        <v>102</v>
      </c>
      <c r="P50" s="16">
        <f t="shared" si="13"/>
        <v>12.4</v>
      </c>
      <c r="Q50" s="4"/>
      <c r="R50" s="4">
        <f t="shared" si="5"/>
        <v>0</v>
      </c>
      <c r="S50" s="4"/>
      <c r="T50" s="16"/>
      <c r="U50" s="16">
        <f t="shared" si="6"/>
        <v>20.64516129032258</v>
      </c>
      <c r="V50" s="16">
        <f t="shared" si="14"/>
        <v>20.64516129032258</v>
      </c>
      <c r="W50" s="16">
        <v>22.4</v>
      </c>
      <c r="X50" s="16">
        <v>23.2</v>
      </c>
      <c r="Y50" s="16">
        <v>14</v>
      </c>
      <c r="Z50" s="16">
        <v>22.6</v>
      </c>
      <c r="AA50" s="16">
        <v>21.6</v>
      </c>
      <c r="AB50" s="16">
        <v>14.8</v>
      </c>
      <c r="AC50" s="16">
        <v>13.8</v>
      </c>
      <c r="AD50" s="16">
        <v>18.399999999999999</v>
      </c>
      <c r="AE50" s="16">
        <v>12.4</v>
      </c>
      <c r="AF50" s="16">
        <v>17.2</v>
      </c>
      <c r="AG50" s="16"/>
      <c r="AH50" s="16">
        <f t="shared" si="7"/>
        <v>0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x14ac:dyDescent="0.25">
      <c r="A51" s="16" t="s">
        <v>90</v>
      </c>
      <c r="B51" s="16" t="s">
        <v>37</v>
      </c>
      <c r="C51" s="16">
        <v>58</v>
      </c>
      <c r="D51" s="16">
        <v>248</v>
      </c>
      <c r="E51" s="16">
        <v>130</v>
      </c>
      <c r="F51" s="16">
        <v>168</v>
      </c>
      <c r="G51" s="7">
        <v>0.41</v>
      </c>
      <c r="H51" s="16">
        <v>45</v>
      </c>
      <c r="I51" s="16" t="s">
        <v>38</v>
      </c>
      <c r="J51" s="16"/>
      <c r="K51" s="16">
        <v>135</v>
      </c>
      <c r="L51" s="16">
        <f t="shared" si="12"/>
        <v>-5</v>
      </c>
      <c r="M51" s="16"/>
      <c r="N51" s="16"/>
      <c r="O51" s="16">
        <v>0</v>
      </c>
      <c r="P51" s="16">
        <f t="shared" si="13"/>
        <v>26</v>
      </c>
      <c r="Q51" s="4">
        <f t="shared" si="15"/>
        <v>196</v>
      </c>
      <c r="R51" s="4">
        <f t="shared" si="5"/>
        <v>196</v>
      </c>
      <c r="S51" s="4"/>
      <c r="T51" s="16"/>
      <c r="U51" s="16">
        <f t="shared" si="6"/>
        <v>14</v>
      </c>
      <c r="V51" s="16">
        <f t="shared" si="14"/>
        <v>6.4615384615384617</v>
      </c>
      <c r="W51" s="16">
        <v>14.8</v>
      </c>
      <c r="X51" s="16">
        <v>26.8</v>
      </c>
      <c r="Y51" s="16">
        <v>16.399999999999999</v>
      </c>
      <c r="Z51" s="16">
        <v>24.4</v>
      </c>
      <c r="AA51" s="16">
        <v>25.2</v>
      </c>
      <c r="AB51" s="16">
        <v>17</v>
      </c>
      <c r="AC51" s="16">
        <v>24</v>
      </c>
      <c r="AD51" s="16">
        <v>17.2</v>
      </c>
      <c r="AE51" s="16">
        <v>18.2</v>
      </c>
      <c r="AF51" s="16">
        <v>20.6</v>
      </c>
      <c r="AG51" s="16"/>
      <c r="AH51" s="16">
        <f t="shared" si="7"/>
        <v>80.36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x14ac:dyDescent="0.25">
      <c r="A52" s="16" t="s">
        <v>91</v>
      </c>
      <c r="B52" s="16" t="s">
        <v>37</v>
      </c>
      <c r="C52" s="16"/>
      <c r="D52" s="16"/>
      <c r="E52" s="16"/>
      <c r="F52" s="16"/>
      <c r="G52" s="7">
        <v>0.41</v>
      </c>
      <c r="H52" s="16">
        <v>45</v>
      </c>
      <c r="I52" s="16" t="s">
        <v>38</v>
      </c>
      <c r="J52" s="16"/>
      <c r="K52" s="16"/>
      <c r="L52" s="16">
        <f t="shared" si="12"/>
        <v>0</v>
      </c>
      <c r="M52" s="16"/>
      <c r="N52" s="16"/>
      <c r="O52" s="16">
        <v>30</v>
      </c>
      <c r="P52" s="16">
        <f t="shared" si="13"/>
        <v>0</v>
      </c>
      <c r="Q52" s="4"/>
      <c r="R52" s="4">
        <f t="shared" si="5"/>
        <v>0</v>
      </c>
      <c r="S52" s="4"/>
      <c r="T52" s="16"/>
      <c r="U52" s="16" t="e">
        <f t="shared" si="6"/>
        <v>#DIV/0!</v>
      </c>
      <c r="V52" s="16" t="e">
        <f t="shared" si="14"/>
        <v>#DIV/0!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 t="s">
        <v>54</v>
      </c>
      <c r="AH52" s="16">
        <f t="shared" si="7"/>
        <v>0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x14ac:dyDescent="0.25">
      <c r="A53" s="10" t="s">
        <v>92</v>
      </c>
      <c r="B53" s="10" t="s">
        <v>37</v>
      </c>
      <c r="C53" s="10">
        <v>7</v>
      </c>
      <c r="D53" s="10">
        <v>14</v>
      </c>
      <c r="E53" s="10"/>
      <c r="F53" s="10"/>
      <c r="G53" s="11">
        <v>0</v>
      </c>
      <c r="H53" s="10">
        <v>30</v>
      </c>
      <c r="I53" s="10" t="s">
        <v>86</v>
      </c>
      <c r="J53" s="10"/>
      <c r="K53" s="10">
        <v>1</v>
      </c>
      <c r="L53" s="10">
        <f t="shared" si="12"/>
        <v>-1</v>
      </c>
      <c r="M53" s="10"/>
      <c r="N53" s="10"/>
      <c r="O53" s="10">
        <v>0</v>
      </c>
      <c r="P53" s="10">
        <f t="shared" si="13"/>
        <v>0</v>
      </c>
      <c r="Q53" s="12"/>
      <c r="R53" s="4">
        <f t="shared" si="5"/>
        <v>0</v>
      </c>
      <c r="S53" s="12"/>
      <c r="T53" s="10"/>
      <c r="U53" s="16" t="e">
        <f t="shared" si="6"/>
        <v>#DIV/0!</v>
      </c>
      <c r="V53" s="10" t="e">
        <f t="shared" si="14"/>
        <v>#DIV/0!</v>
      </c>
      <c r="W53" s="10">
        <v>3</v>
      </c>
      <c r="X53" s="10">
        <v>1</v>
      </c>
      <c r="Y53" s="10">
        <v>0.2</v>
      </c>
      <c r="Z53" s="10">
        <v>0</v>
      </c>
      <c r="AA53" s="10">
        <v>2</v>
      </c>
      <c r="AB53" s="10">
        <v>3.4</v>
      </c>
      <c r="AC53" s="10">
        <v>1.6</v>
      </c>
      <c r="AD53" s="10">
        <v>2.8</v>
      </c>
      <c r="AE53" s="10">
        <v>1.8</v>
      </c>
      <c r="AF53" s="10">
        <v>2</v>
      </c>
      <c r="AG53" s="10" t="s">
        <v>87</v>
      </c>
      <c r="AH53" s="16">
        <f t="shared" si="7"/>
        <v>0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25">
      <c r="A54" s="10" t="s">
        <v>93</v>
      </c>
      <c r="B54" s="10" t="s">
        <v>37</v>
      </c>
      <c r="C54" s="10">
        <v>18</v>
      </c>
      <c r="D54" s="10"/>
      <c r="E54" s="10">
        <v>9</v>
      </c>
      <c r="F54" s="10">
        <v>7</v>
      </c>
      <c r="G54" s="11">
        <v>0</v>
      </c>
      <c r="H54" s="10">
        <v>45</v>
      </c>
      <c r="I54" s="10" t="s">
        <v>86</v>
      </c>
      <c r="J54" s="10"/>
      <c r="K54" s="10">
        <v>9</v>
      </c>
      <c r="L54" s="10">
        <f t="shared" si="12"/>
        <v>0</v>
      </c>
      <c r="M54" s="10"/>
      <c r="N54" s="10"/>
      <c r="O54" s="10">
        <v>0</v>
      </c>
      <c r="P54" s="10">
        <f t="shared" si="13"/>
        <v>1.8</v>
      </c>
      <c r="Q54" s="12"/>
      <c r="R54" s="4">
        <f t="shared" si="5"/>
        <v>0</v>
      </c>
      <c r="S54" s="12"/>
      <c r="T54" s="10"/>
      <c r="U54" s="16">
        <f t="shared" si="6"/>
        <v>3.8888888888888888</v>
      </c>
      <c r="V54" s="10">
        <f t="shared" si="14"/>
        <v>3.8888888888888888</v>
      </c>
      <c r="W54" s="10">
        <v>0.4</v>
      </c>
      <c r="X54" s="10">
        <v>0.6</v>
      </c>
      <c r="Y54" s="10">
        <v>1.8</v>
      </c>
      <c r="Z54" s="10">
        <v>1.4</v>
      </c>
      <c r="AA54" s="10">
        <v>2.8</v>
      </c>
      <c r="AB54" s="10">
        <v>2.2000000000000002</v>
      </c>
      <c r="AC54" s="10">
        <v>2</v>
      </c>
      <c r="AD54" s="10">
        <v>1.2</v>
      </c>
      <c r="AE54" s="10">
        <v>1.4</v>
      </c>
      <c r="AF54" s="10">
        <v>2.4</v>
      </c>
      <c r="AG54" s="10" t="s">
        <v>87</v>
      </c>
      <c r="AH54" s="16">
        <f t="shared" si="7"/>
        <v>0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x14ac:dyDescent="0.25">
      <c r="A55" s="16" t="s">
        <v>94</v>
      </c>
      <c r="B55" s="16" t="s">
        <v>37</v>
      </c>
      <c r="C55" s="16">
        <v>42</v>
      </c>
      <c r="D55" s="16"/>
      <c r="E55" s="16">
        <v>17</v>
      </c>
      <c r="F55" s="16">
        <v>24</v>
      </c>
      <c r="G55" s="7">
        <v>0.36</v>
      </c>
      <c r="H55" s="16">
        <v>45</v>
      </c>
      <c r="I55" s="16" t="s">
        <v>38</v>
      </c>
      <c r="J55" s="16"/>
      <c r="K55" s="16">
        <v>17</v>
      </c>
      <c r="L55" s="16">
        <f t="shared" si="12"/>
        <v>0</v>
      </c>
      <c r="M55" s="16"/>
      <c r="N55" s="16"/>
      <c r="O55" s="16">
        <v>0</v>
      </c>
      <c r="P55" s="16">
        <f t="shared" si="13"/>
        <v>3.4</v>
      </c>
      <c r="Q55" s="4">
        <f t="shared" ref="Q55:Q63" si="16">14*P55-O55-F55</f>
        <v>23.6</v>
      </c>
      <c r="R55" s="4">
        <f t="shared" si="5"/>
        <v>24</v>
      </c>
      <c r="S55" s="4"/>
      <c r="T55" s="16"/>
      <c r="U55" s="16">
        <f t="shared" si="6"/>
        <v>14.117647058823529</v>
      </c>
      <c r="V55" s="16">
        <f t="shared" si="14"/>
        <v>7.0588235294117645</v>
      </c>
      <c r="W55" s="16">
        <v>2.6</v>
      </c>
      <c r="X55" s="16">
        <v>2.8</v>
      </c>
      <c r="Y55" s="16">
        <v>5.4</v>
      </c>
      <c r="Z55" s="16">
        <v>3.2</v>
      </c>
      <c r="AA55" s="16">
        <v>3.6</v>
      </c>
      <c r="AB55" s="16">
        <v>4.8</v>
      </c>
      <c r="AC55" s="16">
        <v>2.2000000000000002</v>
      </c>
      <c r="AD55" s="16">
        <v>4.4000000000000004</v>
      </c>
      <c r="AE55" s="16">
        <v>1.8</v>
      </c>
      <c r="AF55" s="16">
        <v>3.6</v>
      </c>
      <c r="AG55" s="16"/>
      <c r="AH55" s="16">
        <f t="shared" si="7"/>
        <v>8.64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x14ac:dyDescent="0.25">
      <c r="A56" s="16" t="s">
        <v>95</v>
      </c>
      <c r="B56" s="16" t="s">
        <v>37</v>
      </c>
      <c r="C56" s="16">
        <v>31</v>
      </c>
      <c r="D56" s="16"/>
      <c r="E56" s="16">
        <v>14</v>
      </c>
      <c r="F56" s="16">
        <v>14</v>
      </c>
      <c r="G56" s="7">
        <v>0.41</v>
      </c>
      <c r="H56" s="16">
        <v>45</v>
      </c>
      <c r="I56" s="16" t="s">
        <v>38</v>
      </c>
      <c r="J56" s="16"/>
      <c r="K56" s="16">
        <v>15</v>
      </c>
      <c r="L56" s="16">
        <f t="shared" si="12"/>
        <v>-1</v>
      </c>
      <c r="M56" s="16"/>
      <c r="N56" s="16"/>
      <c r="O56" s="16">
        <v>13</v>
      </c>
      <c r="P56" s="16">
        <f t="shared" si="13"/>
        <v>2.8</v>
      </c>
      <c r="Q56" s="4">
        <f t="shared" si="16"/>
        <v>12.199999999999996</v>
      </c>
      <c r="R56" s="4">
        <f t="shared" si="5"/>
        <v>12</v>
      </c>
      <c r="S56" s="4"/>
      <c r="T56" s="16"/>
      <c r="U56" s="16">
        <f t="shared" si="6"/>
        <v>13.928571428571429</v>
      </c>
      <c r="V56" s="16">
        <f t="shared" si="14"/>
        <v>9.6428571428571441</v>
      </c>
      <c r="W56" s="16">
        <v>2.8</v>
      </c>
      <c r="X56" s="16">
        <v>1.6</v>
      </c>
      <c r="Y56" s="16">
        <v>4</v>
      </c>
      <c r="Z56" s="16">
        <v>5.4</v>
      </c>
      <c r="AA56" s="16">
        <v>0.8</v>
      </c>
      <c r="AB56" s="16">
        <v>5.4</v>
      </c>
      <c r="AC56" s="16">
        <v>1.6</v>
      </c>
      <c r="AD56" s="16">
        <v>3.6</v>
      </c>
      <c r="AE56" s="16">
        <v>1.2</v>
      </c>
      <c r="AF56" s="16">
        <v>2.2000000000000002</v>
      </c>
      <c r="AG56" s="16"/>
      <c r="AH56" s="16">
        <f t="shared" si="7"/>
        <v>4.92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x14ac:dyDescent="0.25">
      <c r="A57" s="16" t="s">
        <v>96</v>
      </c>
      <c r="B57" s="16" t="s">
        <v>37</v>
      </c>
      <c r="C57" s="16">
        <v>14</v>
      </c>
      <c r="D57" s="16"/>
      <c r="E57" s="16">
        <v>10</v>
      </c>
      <c r="F57" s="16">
        <v>2</v>
      </c>
      <c r="G57" s="7">
        <v>0.41</v>
      </c>
      <c r="H57" s="16">
        <v>45</v>
      </c>
      <c r="I57" s="16" t="s">
        <v>38</v>
      </c>
      <c r="J57" s="16"/>
      <c r="K57" s="16">
        <v>12</v>
      </c>
      <c r="L57" s="16">
        <f t="shared" si="12"/>
        <v>-2</v>
      </c>
      <c r="M57" s="16"/>
      <c r="N57" s="16"/>
      <c r="O57" s="16">
        <v>22</v>
      </c>
      <c r="P57" s="16">
        <f t="shared" si="13"/>
        <v>2</v>
      </c>
      <c r="Q57" s="4">
        <v>6</v>
      </c>
      <c r="R57" s="4">
        <f t="shared" si="5"/>
        <v>6</v>
      </c>
      <c r="S57" s="4"/>
      <c r="T57" s="16"/>
      <c r="U57" s="16">
        <f t="shared" si="6"/>
        <v>15</v>
      </c>
      <c r="V57" s="16">
        <f t="shared" si="14"/>
        <v>12</v>
      </c>
      <c r="W57" s="16">
        <v>2.6</v>
      </c>
      <c r="X57" s="16">
        <v>0.6</v>
      </c>
      <c r="Y57" s="16">
        <v>2</v>
      </c>
      <c r="Z57" s="16">
        <v>1.4</v>
      </c>
      <c r="AA57" s="16">
        <v>1</v>
      </c>
      <c r="AB57" s="16">
        <v>2.2000000000000002</v>
      </c>
      <c r="AC57" s="16">
        <v>0.2</v>
      </c>
      <c r="AD57" s="16">
        <v>1.4</v>
      </c>
      <c r="AE57" s="16">
        <v>0.8</v>
      </c>
      <c r="AF57" s="16">
        <v>1</v>
      </c>
      <c r="AG57" s="16"/>
      <c r="AH57" s="16">
        <f t="shared" si="7"/>
        <v>2.46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x14ac:dyDescent="0.25">
      <c r="A58" s="16" t="s">
        <v>97</v>
      </c>
      <c r="B58" s="16" t="s">
        <v>37</v>
      </c>
      <c r="C58" s="16">
        <v>23</v>
      </c>
      <c r="D58" s="16"/>
      <c r="E58" s="16">
        <v>14</v>
      </c>
      <c r="F58" s="16">
        <v>7</v>
      </c>
      <c r="G58" s="7">
        <v>0.33</v>
      </c>
      <c r="H58" s="16" t="e">
        <v>#N/A</v>
      </c>
      <c r="I58" s="16" t="s">
        <v>38</v>
      </c>
      <c r="J58" s="16"/>
      <c r="K58" s="16">
        <v>15</v>
      </c>
      <c r="L58" s="16">
        <f t="shared" si="12"/>
        <v>-1</v>
      </c>
      <c r="M58" s="16"/>
      <c r="N58" s="16"/>
      <c r="O58" s="16">
        <v>0</v>
      </c>
      <c r="P58" s="16">
        <f t="shared" si="13"/>
        <v>2.8</v>
      </c>
      <c r="Q58" s="4">
        <f>12*P58-O58-F58</f>
        <v>26.599999999999994</v>
      </c>
      <c r="R58" s="4">
        <f t="shared" si="5"/>
        <v>27</v>
      </c>
      <c r="S58" s="4"/>
      <c r="T58" s="16"/>
      <c r="U58" s="16">
        <f t="shared" si="6"/>
        <v>12.142857142857144</v>
      </c>
      <c r="V58" s="16">
        <f t="shared" si="14"/>
        <v>2.5</v>
      </c>
      <c r="W58" s="16">
        <v>0.2</v>
      </c>
      <c r="X58" s="16">
        <v>1.6</v>
      </c>
      <c r="Y58" s="16">
        <v>2.6</v>
      </c>
      <c r="Z58" s="16">
        <v>0.6</v>
      </c>
      <c r="AA58" s="16">
        <v>1.6</v>
      </c>
      <c r="AB58" s="16">
        <v>2.4</v>
      </c>
      <c r="AC58" s="16">
        <v>0.8</v>
      </c>
      <c r="AD58" s="16">
        <v>0.8</v>
      </c>
      <c r="AE58" s="16">
        <v>2</v>
      </c>
      <c r="AF58" s="16">
        <v>1.2</v>
      </c>
      <c r="AG58" s="16" t="s">
        <v>98</v>
      </c>
      <c r="AH58" s="16">
        <f t="shared" si="7"/>
        <v>8.91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x14ac:dyDescent="0.25">
      <c r="A59" s="16" t="s">
        <v>99</v>
      </c>
      <c r="B59" s="16" t="s">
        <v>37</v>
      </c>
      <c r="C59" s="16">
        <v>8</v>
      </c>
      <c r="D59" s="16"/>
      <c r="E59" s="16">
        <v>2</v>
      </c>
      <c r="F59" s="16"/>
      <c r="G59" s="7">
        <v>0.33</v>
      </c>
      <c r="H59" s="16">
        <v>45</v>
      </c>
      <c r="I59" s="16" t="s">
        <v>38</v>
      </c>
      <c r="J59" s="16"/>
      <c r="K59" s="16">
        <v>2</v>
      </c>
      <c r="L59" s="16">
        <f t="shared" si="12"/>
        <v>0</v>
      </c>
      <c r="M59" s="16"/>
      <c r="N59" s="16"/>
      <c r="O59" s="16">
        <v>0</v>
      </c>
      <c r="P59" s="16">
        <f t="shared" si="13"/>
        <v>0.4</v>
      </c>
      <c r="Q59" s="4">
        <v>8</v>
      </c>
      <c r="R59" s="4">
        <f t="shared" si="5"/>
        <v>8</v>
      </c>
      <c r="S59" s="4"/>
      <c r="T59" s="16"/>
      <c r="U59" s="16">
        <f t="shared" si="6"/>
        <v>20</v>
      </c>
      <c r="V59" s="16">
        <f t="shared" si="14"/>
        <v>0</v>
      </c>
      <c r="W59" s="16">
        <v>0.4</v>
      </c>
      <c r="X59" s="16">
        <v>0.8</v>
      </c>
      <c r="Y59" s="16">
        <v>0.4</v>
      </c>
      <c r="Z59" s="16">
        <v>0.4</v>
      </c>
      <c r="AA59" s="16">
        <v>1.8</v>
      </c>
      <c r="AB59" s="16">
        <v>0.8</v>
      </c>
      <c r="AC59" s="16">
        <v>0.4</v>
      </c>
      <c r="AD59" s="16">
        <v>0.2</v>
      </c>
      <c r="AE59" s="16">
        <v>0.2</v>
      </c>
      <c r="AF59" s="16">
        <v>0.6</v>
      </c>
      <c r="AG59" s="16"/>
      <c r="AH59" s="16">
        <f t="shared" si="7"/>
        <v>2.64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x14ac:dyDescent="0.25">
      <c r="A60" s="16" t="s">
        <v>100</v>
      </c>
      <c r="B60" s="16" t="s">
        <v>37</v>
      </c>
      <c r="C60" s="16">
        <v>15</v>
      </c>
      <c r="D60" s="16">
        <v>44</v>
      </c>
      <c r="E60" s="16">
        <v>16</v>
      </c>
      <c r="F60" s="16">
        <v>14</v>
      </c>
      <c r="G60" s="7">
        <v>0.33</v>
      </c>
      <c r="H60" s="16">
        <v>45</v>
      </c>
      <c r="I60" s="16" t="s">
        <v>38</v>
      </c>
      <c r="J60" s="16"/>
      <c r="K60" s="16">
        <v>16</v>
      </c>
      <c r="L60" s="16">
        <f t="shared" si="12"/>
        <v>0</v>
      </c>
      <c r="M60" s="16"/>
      <c r="N60" s="16"/>
      <c r="O60" s="16">
        <v>0</v>
      </c>
      <c r="P60" s="16">
        <f t="shared" si="13"/>
        <v>3.2</v>
      </c>
      <c r="Q60" s="4">
        <f>13*P60-O60-F60</f>
        <v>27.6</v>
      </c>
      <c r="R60" s="4">
        <f t="shared" si="5"/>
        <v>28</v>
      </c>
      <c r="S60" s="4"/>
      <c r="T60" s="16"/>
      <c r="U60" s="16">
        <f t="shared" si="6"/>
        <v>13.125</v>
      </c>
      <c r="V60" s="16">
        <f t="shared" si="14"/>
        <v>4.375</v>
      </c>
      <c r="W60" s="16">
        <v>1.4</v>
      </c>
      <c r="X60" s="16">
        <v>3.4</v>
      </c>
      <c r="Y60" s="16">
        <v>1</v>
      </c>
      <c r="Z60" s="16">
        <v>2</v>
      </c>
      <c r="AA60" s="16">
        <v>4.5999999999999996</v>
      </c>
      <c r="AB60" s="16">
        <v>3.2</v>
      </c>
      <c r="AC60" s="16">
        <v>2.4</v>
      </c>
      <c r="AD60" s="16">
        <v>4.4000000000000004</v>
      </c>
      <c r="AE60" s="16">
        <v>2.6</v>
      </c>
      <c r="AF60" s="16">
        <v>3.2</v>
      </c>
      <c r="AG60" s="16"/>
      <c r="AH60" s="16">
        <f t="shared" si="7"/>
        <v>9.24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x14ac:dyDescent="0.25">
      <c r="A61" s="16" t="s">
        <v>101</v>
      </c>
      <c r="B61" s="16" t="s">
        <v>37</v>
      </c>
      <c r="C61" s="16">
        <v>8</v>
      </c>
      <c r="D61" s="16">
        <v>8</v>
      </c>
      <c r="E61" s="16">
        <v>12</v>
      </c>
      <c r="F61" s="16">
        <v>3</v>
      </c>
      <c r="G61" s="7">
        <v>0.33</v>
      </c>
      <c r="H61" s="16">
        <v>45</v>
      </c>
      <c r="I61" s="16" t="s">
        <v>38</v>
      </c>
      <c r="J61" s="16"/>
      <c r="K61" s="16">
        <v>13</v>
      </c>
      <c r="L61" s="16">
        <f t="shared" si="12"/>
        <v>-1</v>
      </c>
      <c r="M61" s="16"/>
      <c r="N61" s="16"/>
      <c r="O61" s="16">
        <v>8</v>
      </c>
      <c r="P61" s="16">
        <f t="shared" si="13"/>
        <v>2.4</v>
      </c>
      <c r="Q61" s="4">
        <f t="shared" si="16"/>
        <v>22.6</v>
      </c>
      <c r="R61" s="4">
        <f t="shared" si="5"/>
        <v>23</v>
      </c>
      <c r="S61" s="4"/>
      <c r="T61" s="16"/>
      <c r="U61" s="16">
        <f t="shared" si="6"/>
        <v>14.166666666666668</v>
      </c>
      <c r="V61" s="16">
        <f t="shared" si="14"/>
        <v>4.5833333333333339</v>
      </c>
      <c r="W61" s="16">
        <v>1.6</v>
      </c>
      <c r="X61" s="16">
        <v>1.4</v>
      </c>
      <c r="Y61" s="16">
        <v>1.6</v>
      </c>
      <c r="Z61" s="16">
        <v>0.4</v>
      </c>
      <c r="AA61" s="16">
        <v>2.2000000000000002</v>
      </c>
      <c r="AB61" s="16">
        <v>1.6</v>
      </c>
      <c r="AC61" s="16">
        <v>0.6</v>
      </c>
      <c r="AD61" s="16">
        <v>1.8</v>
      </c>
      <c r="AE61" s="16">
        <v>1.2</v>
      </c>
      <c r="AF61" s="16">
        <v>2.4</v>
      </c>
      <c r="AG61" s="16"/>
      <c r="AH61" s="16">
        <f t="shared" si="7"/>
        <v>7.5900000000000007</v>
      </c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x14ac:dyDescent="0.25">
      <c r="A62" s="16" t="s">
        <v>102</v>
      </c>
      <c r="B62" s="16" t="s">
        <v>37</v>
      </c>
      <c r="C62" s="16"/>
      <c r="D62" s="16">
        <v>16</v>
      </c>
      <c r="E62" s="16">
        <v>4</v>
      </c>
      <c r="F62" s="16">
        <v>11</v>
      </c>
      <c r="G62" s="7">
        <v>0.36</v>
      </c>
      <c r="H62" s="16">
        <v>45</v>
      </c>
      <c r="I62" s="16" t="s">
        <v>38</v>
      </c>
      <c r="J62" s="16"/>
      <c r="K62" s="16">
        <v>5</v>
      </c>
      <c r="L62" s="16">
        <f t="shared" si="12"/>
        <v>-1</v>
      </c>
      <c r="M62" s="16"/>
      <c r="N62" s="16"/>
      <c r="O62" s="16">
        <v>8</v>
      </c>
      <c r="P62" s="16">
        <f t="shared" si="13"/>
        <v>0.8</v>
      </c>
      <c r="Q62" s="4"/>
      <c r="R62" s="4">
        <f t="shared" si="5"/>
        <v>0</v>
      </c>
      <c r="S62" s="4"/>
      <c r="T62" s="16"/>
      <c r="U62" s="16">
        <f t="shared" si="6"/>
        <v>23.75</v>
      </c>
      <c r="V62" s="16">
        <f t="shared" si="14"/>
        <v>23.75</v>
      </c>
      <c r="W62" s="16">
        <v>1.6</v>
      </c>
      <c r="X62" s="16">
        <v>1.8</v>
      </c>
      <c r="Y62" s="16">
        <v>0.8</v>
      </c>
      <c r="Z62" s="16">
        <v>1.4</v>
      </c>
      <c r="AA62" s="16">
        <v>3.4</v>
      </c>
      <c r="AB62" s="16">
        <v>1.6</v>
      </c>
      <c r="AC62" s="16">
        <v>2.8</v>
      </c>
      <c r="AD62" s="16">
        <v>1.8</v>
      </c>
      <c r="AE62" s="16">
        <v>1.4</v>
      </c>
      <c r="AF62" s="16">
        <v>2.2000000000000002</v>
      </c>
      <c r="AG62" s="16"/>
      <c r="AH62" s="16">
        <f t="shared" si="7"/>
        <v>0</v>
      </c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x14ac:dyDescent="0.25">
      <c r="A63" s="16" t="s">
        <v>103</v>
      </c>
      <c r="B63" s="16" t="s">
        <v>40</v>
      </c>
      <c r="C63" s="16">
        <v>83.436999999999998</v>
      </c>
      <c r="D63" s="16">
        <v>330.03399999999999</v>
      </c>
      <c r="E63" s="16">
        <v>201.99799999999999</v>
      </c>
      <c r="F63" s="16">
        <v>199.88800000000001</v>
      </c>
      <c r="G63" s="7">
        <v>1</v>
      </c>
      <c r="H63" s="16">
        <v>45</v>
      </c>
      <c r="I63" s="16" t="s">
        <v>38</v>
      </c>
      <c r="J63" s="16"/>
      <c r="K63" s="16">
        <v>181.5</v>
      </c>
      <c r="L63" s="16">
        <f t="shared" si="12"/>
        <v>20.49799999999999</v>
      </c>
      <c r="M63" s="16"/>
      <c r="N63" s="16"/>
      <c r="O63" s="16">
        <v>134</v>
      </c>
      <c r="P63" s="16">
        <f t="shared" si="13"/>
        <v>40.3996</v>
      </c>
      <c r="Q63" s="4">
        <f t="shared" si="16"/>
        <v>231.70639999999995</v>
      </c>
      <c r="R63" s="4">
        <f t="shared" si="5"/>
        <v>232</v>
      </c>
      <c r="S63" s="4"/>
      <c r="T63" s="16"/>
      <c r="U63" s="16">
        <f t="shared" si="6"/>
        <v>14.007267398687116</v>
      </c>
      <c r="V63" s="16">
        <f t="shared" si="14"/>
        <v>8.26463628352756</v>
      </c>
      <c r="W63" s="16">
        <v>34.939399999999999</v>
      </c>
      <c r="X63" s="16">
        <v>40.661000000000001</v>
      </c>
      <c r="Y63" s="16">
        <v>27.961400000000001</v>
      </c>
      <c r="Z63" s="16">
        <v>41.063600000000001</v>
      </c>
      <c r="AA63" s="16">
        <v>32.353200000000001</v>
      </c>
      <c r="AB63" s="16">
        <v>33.485799999999998</v>
      </c>
      <c r="AC63" s="16">
        <v>17.2256</v>
      </c>
      <c r="AD63" s="16">
        <v>27.635000000000002</v>
      </c>
      <c r="AE63" s="16">
        <v>21.600200000000001</v>
      </c>
      <c r="AF63" s="16">
        <v>28.097200000000001</v>
      </c>
      <c r="AG63" s="16"/>
      <c r="AH63" s="16">
        <f t="shared" si="7"/>
        <v>232</v>
      </c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x14ac:dyDescent="0.25">
      <c r="A64" s="13" t="s">
        <v>104</v>
      </c>
      <c r="B64" s="13" t="s">
        <v>37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/>
      <c r="L64" s="13">
        <f t="shared" si="12"/>
        <v>0</v>
      </c>
      <c r="M64" s="13"/>
      <c r="N64" s="13"/>
      <c r="O64" s="13">
        <v>0</v>
      </c>
      <c r="P64" s="13">
        <f t="shared" si="13"/>
        <v>0</v>
      </c>
      <c r="Q64" s="15"/>
      <c r="R64" s="4">
        <f t="shared" si="5"/>
        <v>0</v>
      </c>
      <c r="S64" s="15"/>
      <c r="T64" s="13"/>
      <c r="U64" s="16" t="e">
        <f t="shared" si="6"/>
        <v>#DIV/0!</v>
      </c>
      <c r="V64" s="13" t="e">
        <f t="shared" si="14"/>
        <v>#DIV/0!</v>
      </c>
      <c r="W64" s="13">
        <v>0</v>
      </c>
      <c r="X64" s="13">
        <v>0</v>
      </c>
      <c r="Y64" s="13">
        <v>0</v>
      </c>
      <c r="Z64" s="13">
        <v>-0.2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56</v>
      </c>
      <c r="AH64" s="16">
        <f t="shared" si="7"/>
        <v>0</v>
      </c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x14ac:dyDescent="0.25">
      <c r="A65" s="16" t="s">
        <v>105</v>
      </c>
      <c r="B65" s="16" t="s">
        <v>37</v>
      </c>
      <c r="C65" s="16"/>
      <c r="D65" s="16"/>
      <c r="E65" s="16"/>
      <c r="F65" s="16"/>
      <c r="G65" s="7">
        <v>0.4</v>
      </c>
      <c r="H65" s="16">
        <v>45</v>
      </c>
      <c r="I65" s="16" t="s">
        <v>38</v>
      </c>
      <c r="J65" s="16"/>
      <c r="K65" s="16"/>
      <c r="L65" s="16">
        <f t="shared" si="12"/>
        <v>0</v>
      </c>
      <c r="M65" s="16"/>
      <c r="N65" s="16"/>
      <c r="O65" s="16">
        <v>30</v>
      </c>
      <c r="P65" s="16">
        <f t="shared" si="13"/>
        <v>0</v>
      </c>
      <c r="Q65" s="4"/>
      <c r="R65" s="4">
        <f t="shared" si="5"/>
        <v>0</v>
      </c>
      <c r="S65" s="4"/>
      <c r="T65" s="16"/>
      <c r="U65" s="16" t="e">
        <f t="shared" si="6"/>
        <v>#DIV/0!</v>
      </c>
      <c r="V65" s="16" t="e">
        <f t="shared" si="14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54</v>
      </c>
      <c r="AH65" s="16">
        <f t="shared" si="7"/>
        <v>0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x14ac:dyDescent="0.25">
      <c r="A66" s="16" t="s">
        <v>106</v>
      </c>
      <c r="B66" s="16" t="s">
        <v>40</v>
      </c>
      <c r="C66" s="16">
        <v>9.07</v>
      </c>
      <c r="D66" s="16"/>
      <c r="E66" s="16">
        <v>9.07</v>
      </c>
      <c r="F66" s="16"/>
      <c r="G66" s="7">
        <v>1</v>
      </c>
      <c r="H66" s="16">
        <v>60</v>
      </c>
      <c r="I66" s="16" t="s">
        <v>38</v>
      </c>
      <c r="J66" s="16"/>
      <c r="K66" s="16">
        <v>9</v>
      </c>
      <c r="L66" s="16">
        <f t="shared" si="12"/>
        <v>7.0000000000000284E-2</v>
      </c>
      <c r="M66" s="16"/>
      <c r="N66" s="16"/>
      <c r="O66" s="16">
        <v>8</v>
      </c>
      <c r="P66" s="16">
        <f t="shared" si="13"/>
        <v>1.8140000000000001</v>
      </c>
      <c r="Q66" s="4">
        <f>13*P66-O66-F66</f>
        <v>15.582000000000001</v>
      </c>
      <c r="R66" s="4">
        <f t="shared" si="5"/>
        <v>16</v>
      </c>
      <c r="S66" s="4"/>
      <c r="T66" s="16"/>
      <c r="U66" s="16">
        <f t="shared" si="6"/>
        <v>13.230429988974642</v>
      </c>
      <c r="V66" s="16">
        <f t="shared" si="14"/>
        <v>4.4101433296582133</v>
      </c>
      <c r="W66" s="16">
        <v>0</v>
      </c>
      <c r="X66" s="16">
        <v>0.60699999999999998</v>
      </c>
      <c r="Y66" s="16">
        <v>0</v>
      </c>
      <c r="Z66" s="16">
        <v>0</v>
      </c>
      <c r="AA66" s="16">
        <v>1.1388</v>
      </c>
      <c r="AB66" s="16">
        <v>0</v>
      </c>
      <c r="AC66" s="16">
        <v>0.61299999999999999</v>
      </c>
      <c r="AD66" s="16">
        <v>0.217</v>
      </c>
      <c r="AE66" s="16">
        <v>0.60499999999999998</v>
      </c>
      <c r="AF66" s="16">
        <v>0.91899999999999993</v>
      </c>
      <c r="AG66" s="16"/>
      <c r="AH66" s="16">
        <f t="shared" si="7"/>
        <v>16</v>
      </c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x14ac:dyDescent="0.25">
      <c r="A67" s="16" t="s">
        <v>107</v>
      </c>
      <c r="B67" s="16" t="s">
        <v>40</v>
      </c>
      <c r="C67" s="16">
        <v>38.884999999999998</v>
      </c>
      <c r="D67" s="16"/>
      <c r="E67" s="16">
        <v>29.206</v>
      </c>
      <c r="F67" s="16">
        <v>9.6790000000000003</v>
      </c>
      <c r="G67" s="7">
        <v>1</v>
      </c>
      <c r="H67" s="16">
        <v>90</v>
      </c>
      <c r="I67" s="9" t="s">
        <v>108</v>
      </c>
      <c r="J67" s="16"/>
      <c r="K67" s="16">
        <v>28</v>
      </c>
      <c r="L67" s="16">
        <f t="shared" si="12"/>
        <v>1.2059999999999995</v>
      </c>
      <c r="M67" s="16"/>
      <c r="N67" s="16"/>
      <c r="O67" s="16">
        <v>0</v>
      </c>
      <c r="P67" s="16">
        <f t="shared" si="13"/>
        <v>5.8411999999999997</v>
      </c>
      <c r="Q67" s="4">
        <v>0</v>
      </c>
      <c r="R67" s="4">
        <f t="shared" si="5"/>
        <v>0</v>
      </c>
      <c r="S67" s="4"/>
      <c r="T67" s="16"/>
      <c r="U67" s="16">
        <f t="shared" si="6"/>
        <v>1.6570225296172021</v>
      </c>
      <c r="V67" s="16">
        <f t="shared" si="14"/>
        <v>1.6570225296172021</v>
      </c>
      <c r="W67" s="16">
        <v>0</v>
      </c>
      <c r="X67" s="16">
        <v>0</v>
      </c>
      <c r="Y67" s="16">
        <v>2.3969999999999998</v>
      </c>
      <c r="Z67" s="16">
        <v>0</v>
      </c>
      <c r="AA67" s="16">
        <v>0</v>
      </c>
      <c r="AB67" s="16">
        <v>9.3816000000000006</v>
      </c>
      <c r="AC67" s="16">
        <v>2.4904000000000002</v>
      </c>
      <c r="AD67" s="16">
        <v>0.82319999999999993</v>
      </c>
      <c r="AE67" s="16">
        <v>2.0488</v>
      </c>
      <c r="AF67" s="16">
        <v>4.9648000000000003</v>
      </c>
      <c r="AG67" s="16"/>
      <c r="AH67" s="16">
        <f t="shared" si="7"/>
        <v>0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x14ac:dyDescent="0.25">
      <c r="A68" s="13" t="s">
        <v>109</v>
      </c>
      <c r="B68" s="13" t="s">
        <v>37</v>
      </c>
      <c r="C68" s="13"/>
      <c r="D68" s="13"/>
      <c r="E68" s="13"/>
      <c r="F68" s="13"/>
      <c r="G68" s="14">
        <v>0</v>
      </c>
      <c r="H68" s="13" t="e">
        <v>#N/A</v>
      </c>
      <c r="I68" s="13" t="s">
        <v>38</v>
      </c>
      <c r="J68" s="13"/>
      <c r="K68" s="13"/>
      <c r="L68" s="13">
        <f t="shared" si="12"/>
        <v>0</v>
      </c>
      <c r="M68" s="13"/>
      <c r="N68" s="13"/>
      <c r="O68" s="13">
        <v>0</v>
      </c>
      <c r="P68" s="13">
        <f t="shared" si="13"/>
        <v>0</v>
      </c>
      <c r="Q68" s="15"/>
      <c r="R68" s="4">
        <f t="shared" si="5"/>
        <v>0</v>
      </c>
      <c r="S68" s="15"/>
      <c r="T68" s="13"/>
      <c r="U68" s="16" t="e">
        <f t="shared" si="6"/>
        <v>#DIV/0!</v>
      </c>
      <c r="V68" s="13" t="e">
        <f t="shared" si="14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-0.6</v>
      </c>
      <c r="AD68" s="13">
        <v>-3.6</v>
      </c>
      <c r="AE68" s="13">
        <v>0</v>
      </c>
      <c r="AF68" s="13">
        <v>0</v>
      </c>
      <c r="AG68" s="13" t="s">
        <v>110</v>
      </c>
      <c r="AH68" s="16">
        <f t="shared" si="7"/>
        <v>0</v>
      </c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x14ac:dyDescent="0.25">
      <c r="A69" s="16" t="s">
        <v>111</v>
      </c>
      <c r="B69" s="16" t="s">
        <v>40</v>
      </c>
      <c r="C69" s="16"/>
      <c r="D69" s="16">
        <v>18.48</v>
      </c>
      <c r="E69" s="16">
        <v>16.684000000000001</v>
      </c>
      <c r="F69" s="16">
        <v>1.026</v>
      </c>
      <c r="G69" s="7">
        <v>1</v>
      </c>
      <c r="H69" s="16">
        <v>45</v>
      </c>
      <c r="I69" s="16" t="s">
        <v>38</v>
      </c>
      <c r="J69" s="16"/>
      <c r="K69" s="16">
        <v>17</v>
      </c>
      <c r="L69" s="16">
        <f t="shared" si="12"/>
        <v>-0.31599999999999895</v>
      </c>
      <c r="M69" s="16"/>
      <c r="N69" s="16"/>
      <c r="O69" s="16">
        <v>84</v>
      </c>
      <c r="P69" s="16">
        <f t="shared" si="13"/>
        <v>3.3368000000000002</v>
      </c>
      <c r="Q69" s="4"/>
      <c r="R69" s="4">
        <f t="shared" si="5"/>
        <v>0</v>
      </c>
      <c r="S69" s="4"/>
      <c r="T69" s="16"/>
      <c r="U69" s="16">
        <f t="shared" si="6"/>
        <v>25.481299448573481</v>
      </c>
      <c r="V69" s="16">
        <f t="shared" si="14"/>
        <v>25.481299448573481</v>
      </c>
      <c r="W69" s="16">
        <v>9.1693999999999996</v>
      </c>
      <c r="X69" s="16">
        <v>4.2694000000000001</v>
      </c>
      <c r="Y69" s="16">
        <v>4.5985999999999994</v>
      </c>
      <c r="Z69" s="16">
        <v>5.2573999999999996</v>
      </c>
      <c r="AA69" s="16">
        <v>5.9433999999999996</v>
      </c>
      <c r="AB69" s="16">
        <v>4.2956000000000003</v>
      </c>
      <c r="AC69" s="16">
        <v>4.3151999999999999</v>
      </c>
      <c r="AD69" s="16">
        <v>4.0124000000000004</v>
      </c>
      <c r="AE69" s="16">
        <v>8.8285999999999998</v>
      </c>
      <c r="AF69" s="16">
        <v>2.0642</v>
      </c>
      <c r="AG69" s="16"/>
      <c r="AH69" s="16">
        <f t="shared" si="7"/>
        <v>0</v>
      </c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x14ac:dyDescent="0.25">
      <c r="A70" s="16" t="s">
        <v>112</v>
      </c>
      <c r="B70" s="16" t="s">
        <v>37</v>
      </c>
      <c r="C70" s="16">
        <v>18</v>
      </c>
      <c r="D70" s="16">
        <v>101</v>
      </c>
      <c r="E70" s="17">
        <f>38+E102</f>
        <v>50</v>
      </c>
      <c r="F70" s="17">
        <f>80+F102</f>
        <v>87</v>
      </c>
      <c r="G70" s="7">
        <v>0.41</v>
      </c>
      <c r="H70" s="16">
        <v>50</v>
      </c>
      <c r="I70" s="16" t="s">
        <v>38</v>
      </c>
      <c r="J70" s="16"/>
      <c r="K70" s="16">
        <v>41</v>
      </c>
      <c r="L70" s="16">
        <f t="shared" ref="L70:L101" si="17">E70-K70</f>
        <v>9</v>
      </c>
      <c r="M70" s="16"/>
      <c r="N70" s="16"/>
      <c r="O70" s="16">
        <v>83</v>
      </c>
      <c r="P70" s="16">
        <f t="shared" ref="P70:P103" si="18">E70/5</f>
        <v>10</v>
      </c>
      <c r="Q70" s="4"/>
      <c r="R70" s="4">
        <f t="shared" si="5"/>
        <v>0</v>
      </c>
      <c r="S70" s="4"/>
      <c r="T70" s="16"/>
      <c r="U70" s="16">
        <f t="shared" si="6"/>
        <v>17</v>
      </c>
      <c r="V70" s="16">
        <f t="shared" ref="V70:V103" si="19">(F70+O70)/P70</f>
        <v>17</v>
      </c>
      <c r="W70" s="16">
        <v>13.8</v>
      </c>
      <c r="X70" s="16">
        <v>13.8</v>
      </c>
      <c r="Y70" s="16">
        <v>11.8</v>
      </c>
      <c r="Z70" s="16">
        <v>13</v>
      </c>
      <c r="AA70" s="16">
        <v>12.8</v>
      </c>
      <c r="AB70" s="16">
        <v>12</v>
      </c>
      <c r="AC70" s="16">
        <v>3</v>
      </c>
      <c r="AD70" s="16">
        <v>10.8</v>
      </c>
      <c r="AE70" s="16">
        <v>12.4</v>
      </c>
      <c r="AF70" s="16">
        <v>9</v>
      </c>
      <c r="AG70" s="16"/>
      <c r="AH70" s="16">
        <f t="shared" si="7"/>
        <v>0</v>
      </c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x14ac:dyDescent="0.25">
      <c r="A71" s="16" t="s">
        <v>113</v>
      </c>
      <c r="B71" s="16" t="s">
        <v>40</v>
      </c>
      <c r="C71" s="16">
        <v>24.981000000000002</v>
      </c>
      <c r="D71" s="16">
        <v>153.09200000000001</v>
      </c>
      <c r="E71" s="17">
        <f>67.632+E103</f>
        <v>78.430000000000007</v>
      </c>
      <c r="F71" s="17">
        <f>63.011+F103</f>
        <v>86.117999999999995</v>
      </c>
      <c r="G71" s="7">
        <v>1</v>
      </c>
      <c r="H71" s="16">
        <v>50</v>
      </c>
      <c r="I71" s="16" t="s">
        <v>38</v>
      </c>
      <c r="J71" s="16"/>
      <c r="K71" s="16">
        <v>68</v>
      </c>
      <c r="L71" s="16">
        <f t="shared" si="17"/>
        <v>10.430000000000007</v>
      </c>
      <c r="M71" s="16"/>
      <c r="N71" s="16"/>
      <c r="O71" s="16">
        <v>27</v>
      </c>
      <c r="P71" s="16">
        <f t="shared" si="18"/>
        <v>15.686000000000002</v>
      </c>
      <c r="Q71" s="4">
        <f t="shared" ref="Q71:Q75" si="20">14*P71-O71-F71</f>
        <v>106.48600000000002</v>
      </c>
      <c r="R71" s="4">
        <f t="shared" ref="R71:R103" si="21">ROUND(Q71,0)</f>
        <v>106</v>
      </c>
      <c r="S71" s="4"/>
      <c r="T71" s="16"/>
      <c r="U71" s="16">
        <f t="shared" ref="U71:U103" si="22">(F71+O71+R71)/P71</f>
        <v>13.969016957796759</v>
      </c>
      <c r="V71" s="16">
        <f t="shared" si="19"/>
        <v>7.2113986994772397</v>
      </c>
      <c r="W71" s="16">
        <v>11.7666</v>
      </c>
      <c r="X71" s="16">
        <v>15.7372</v>
      </c>
      <c r="Y71" s="16">
        <v>11.458600000000001</v>
      </c>
      <c r="Z71" s="16">
        <v>13.884399999999999</v>
      </c>
      <c r="AA71" s="16">
        <v>13.552</v>
      </c>
      <c r="AB71" s="16">
        <v>9.4931999999999999</v>
      </c>
      <c r="AC71" s="16">
        <v>6.8109999999999999</v>
      </c>
      <c r="AD71" s="16">
        <v>11.242599999999999</v>
      </c>
      <c r="AE71" s="16">
        <v>5.9672000000000001</v>
      </c>
      <c r="AF71" s="16">
        <v>3.7751999999999999</v>
      </c>
      <c r="AG71" s="16"/>
      <c r="AH71" s="16">
        <f t="shared" ref="AH71:AH103" si="23">G71*R71</f>
        <v>106</v>
      </c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x14ac:dyDescent="0.25">
      <c r="A72" s="16" t="s">
        <v>114</v>
      </c>
      <c r="B72" s="16" t="s">
        <v>37</v>
      </c>
      <c r="C72" s="16">
        <v>19</v>
      </c>
      <c r="D72" s="16"/>
      <c r="E72" s="16">
        <v>18</v>
      </c>
      <c r="F72" s="16">
        <v>1</v>
      </c>
      <c r="G72" s="7">
        <v>0.35</v>
      </c>
      <c r="H72" s="16">
        <v>50</v>
      </c>
      <c r="I72" s="16" t="s">
        <v>38</v>
      </c>
      <c r="J72" s="16"/>
      <c r="K72" s="16">
        <v>37</v>
      </c>
      <c r="L72" s="16">
        <f t="shared" si="17"/>
        <v>-19</v>
      </c>
      <c r="M72" s="16"/>
      <c r="N72" s="16"/>
      <c r="O72" s="16">
        <v>64</v>
      </c>
      <c r="P72" s="16">
        <f t="shared" si="18"/>
        <v>3.6</v>
      </c>
      <c r="Q72" s="4"/>
      <c r="R72" s="4">
        <f t="shared" si="21"/>
        <v>0</v>
      </c>
      <c r="S72" s="4"/>
      <c r="T72" s="16"/>
      <c r="U72" s="16">
        <f t="shared" si="22"/>
        <v>18.055555555555554</v>
      </c>
      <c r="V72" s="16">
        <f t="shared" si="19"/>
        <v>18.055555555555554</v>
      </c>
      <c r="W72" s="16">
        <v>7.2</v>
      </c>
      <c r="X72" s="16">
        <v>1.8</v>
      </c>
      <c r="Y72" s="16">
        <v>2.6</v>
      </c>
      <c r="Z72" s="16">
        <v>7</v>
      </c>
      <c r="AA72" s="16">
        <v>0</v>
      </c>
      <c r="AB72" s="16">
        <v>5.2</v>
      </c>
      <c r="AC72" s="16">
        <v>1.2</v>
      </c>
      <c r="AD72" s="16">
        <v>2.8</v>
      </c>
      <c r="AE72" s="16">
        <v>4</v>
      </c>
      <c r="AF72" s="16">
        <v>2</v>
      </c>
      <c r="AG72" s="16"/>
      <c r="AH72" s="16">
        <f t="shared" si="23"/>
        <v>0</v>
      </c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x14ac:dyDescent="0.25">
      <c r="A73" s="16" t="s">
        <v>115</v>
      </c>
      <c r="B73" s="16" t="s">
        <v>40</v>
      </c>
      <c r="C73" s="16">
        <v>57.311999999999998</v>
      </c>
      <c r="D73" s="16"/>
      <c r="E73" s="16">
        <v>55.787999999999997</v>
      </c>
      <c r="F73" s="16">
        <v>1.524</v>
      </c>
      <c r="G73" s="7">
        <v>1</v>
      </c>
      <c r="H73" s="16">
        <v>50</v>
      </c>
      <c r="I73" s="16" t="s">
        <v>38</v>
      </c>
      <c r="J73" s="16"/>
      <c r="K73" s="16">
        <v>49</v>
      </c>
      <c r="L73" s="16">
        <f t="shared" si="17"/>
        <v>6.7879999999999967</v>
      </c>
      <c r="M73" s="16"/>
      <c r="N73" s="16"/>
      <c r="O73" s="16">
        <v>87</v>
      </c>
      <c r="P73" s="16">
        <f t="shared" si="18"/>
        <v>11.157599999999999</v>
      </c>
      <c r="Q73" s="4">
        <f t="shared" si="20"/>
        <v>67.682399999999973</v>
      </c>
      <c r="R73" s="4">
        <f t="shared" si="21"/>
        <v>68</v>
      </c>
      <c r="S73" s="4"/>
      <c r="T73" s="16"/>
      <c r="U73" s="16">
        <f t="shared" si="22"/>
        <v>14.028464902846492</v>
      </c>
      <c r="V73" s="16">
        <f t="shared" si="19"/>
        <v>7.9339642933964303</v>
      </c>
      <c r="W73" s="16">
        <v>10.0032</v>
      </c>
      <c r="X73" s="16">
        <v>2.52</v>
      </c>
      <c r="Y73" s="16">
        <v>8.5017999999999994</v>
      </c>
      <c r="Z73" s="16">
        <v>2.4262000000000001</v>
      </c>
      <c r="AA73" s="16">
        <v>9.7286000000000001</v>
      </c>
      <c r="AB73" s="16">
        <v>4.3084000000000007</v>
      </c>
      <c r="AC73" s="16">
        <v>3.9624000000000001</v>
      </c>
      <c r="AD73" s="16">
        <v>7.4200000000000002E-2</v>
      </c>
      <c r="AE73" s="16">
        <v>3.8094000000000001</v>
      </c>
      <c r="AF73" s="16">
        <v>5.0819999999999999</v>
      </c>
      <c r="AG73" s="16"/>
      <c r="AH73" s="16">
        <f t="shared" si="23"/>
        <v>68</v>
      </c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x14ac:dyDescent="0.25">
      <c r="A74" s="16" t="s">
        <v>116</v>
      </c>
      <c r="B74" s="16" t="s">
        <v>37</v>
      </c>
      <c r="C74" s="16">
        <v>26</v>
      </c>
      <c r="D74" s="16">
        <v>130</v>
      </c>
      <c r="E74" s="16">
        <v>64</v>
      </c>
      <c r="F74" s="16">
        <v>81</v>
      </c>
      <c r="G74" s="7">
        <v>0.4</v>
      </c>
      <c r="H74" s="16">
        <v>50</v>
      </c>
      <c r="I74" s="16" t="s">
        <v>38</v>
      </c>
      <c r="J74" s="16"/>
      <c r="K74" s="16">
        <v>70</v>
      </c>
      <c r="L74" s="16">
        <f t="shared" si="17"/>
        <v>-6</v>
      </c>
      <c r="M74" s="16"/>
      <c r="N74" s="16"/>
      <c r="O74" s="16">
        <v>8</v>
      </c>
      <c r="P74" s="16">
        <f t="shared" si="18"/>
        <v>12.8</v>
      </c>
      <c r="Q74" s="4">
        <f t="shared" si="20"/>
        <v>90.200000000000017</v>
      </c>
      <c r="R74" s="4">
        <f t="shared" si="21"/>
        <v>90</v>
      </c>
      <c r="S74" s="4"/>
      <c r="T74" s="16"/>
      <c r="U74" s="16">
        <f t="shared" si="22"/>
        <v>13.984375</v>
      </c>
      <c r="V74" s="16">
        <f t="shared" si="19"/>
        <v>6.953125</v>
      </c>
      <c r="W74" s="16">
        <v>10</v>
      </c>
      <c r="X74" s="16">
        <v>14.4</v>
      </c>
      <c r="Y74" s="16">
        <v>9.8000000000000007</v>
      </c>
      <c r="Z74" s="16">
        <v>4.8</v>
      </c>
      <c r="AA74" s="16">
        <v>17.2</v>
      </c>
      <c r="AB74" s="16">
        <v>1</v>
      </c>
      <c r="AC74" s="16">
        <v>12.2</v>
      </c>
      <c r="AD74" s="16">
        <v>9.6</v>
      </c>
      <c r="AE74" s="16">
        <v>12.6</v>
      </c>
      <c r="AF74" s="16">
        <v>11.8</v>
      </c>
      <c r="AG74" s="16"/>
      <c r="AH74" s="16">
        <f t="shared" si="23"/>
        <v>36</v>
      </c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x14ac:dyDescent="0.25">
      <c r="A75" s="16" t="s">
        <v>117</v>
      </c>
      <c r="B75" s="16" t="s">
        <v>37</v>
      </c>
      <c r="C75" s="16">
        <v>113</v>
      </c>
      <c r="D75" s="16"/>
      <c r="E75" s="16">
        <v>78</v>
      </c>
      <c r="F75" s="16">
        <v>35</v>
      </c>
      <c r="G75" s="7">
        <v>0.41</v>
      </c>
      <c r="H75" s="16">
        <v>50</v>
      </c>
      <c r="I75" s="16" t="s">
        <v>38</v>
      </c>
      <c r="J75" s="16"/>
      <c r="K75" s="16">
        <v>78</v>
      </c>
      <c r="L75" s="16">
        <f t="shared" si="17"/>
        <v>0</v>
      </c>
      <c r="M75" s="16"/>
      <c r="N75" s="16"/>
      <c r="O75" s="16">
        <v>53</v>
      </c>
      <c r="P75" s="16">
        <f t="shared" si="18"/>
        <v>15.6</v>
      </c>
      <c r="Q75" s="4">
        <f t="shared" si="20"/>
        <v>130.4</v>
      </c>
      <c r="R75" s="4">
        <f t="shared" si="21"/>
        <v>130</v>
      </c>
      <c r="S75" s="4"/>
      <c r="T75" s="16"/>
      <c r="U75" s="16">
        <f t="shared" si="22"/>
        <v>13.974358974358974</v>
      </c>
      <c r="V75" s="16">
        <f t="shared" si="19"/>
        <v>5.6410256410256414</v>
      </c>
      <c r="W75" s="16">
        <v>10.199999999999999</v>
      </c>
      <c r="X75" s="16">
        <v>6</v>
      </c>
      <c r="Y75" s="16">
        <v>14</v>
      </c>
      <c r="Z75" s="16">
        <v>12.8</v>
      </c>
      <c r="AA75" s="16">
        <v>5.2</v>
      </c>
      <c r="AB75" s="16">
        <v>14.2</v>
      </c>
      <c r="AC75" s="16">
        <v>6.2</v>
      </c>
      <c r="AD75" s="16">
        <v>7.8</v>
      </c>
      <c r="AE75" s="16">
        <v>10.6</v>
      </c>
      <c r="AF75" s="16">
        <v>4.4000000000000004</v>
      </c>
      <c r="AG75" s="16"/>
      <c r="AH75" s="16">
        <f t="shared" si="23"/>
        <v>53.3</v>
      </c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x14ac:dyDescent="0.25">
      <c r="A76" s="16" t="s">
        <v>118</v>
      </c>
      <c r="B76" s="16" t="s">
        <v>40</v>
      </c>
      <c r="C76" s="16">
        <v>18.984000000000002</v>
      </c>
      <c r="D76" s="16"/>
      <c r="E76" s="16">
        <v>15.496</v>
      </c>
      <c r="F76" s="16">
        <v>0.14699999999999999</v>
      </c>
      <c r="G76" s="7">
        <v>1</v>
      </c>
      <c r="H76" s="16">
        <v>50</v>
      </c>
      <c r="I76" s="16" t="s">
        <v>38</v>
      </c>
      <c r="J76" s="16"/>
      <c r="K76" s="16">
        <v>86.2</v>
      </c>
      <c r="L76" s="16">
        <f t="shared" si="17"/>
        <v>-70.704000000000008</v>
      </c>
      <c r="M76" s="16"/>
      <c r="N76" s="16"/>
      <c r="O76" s="16">
        <v>156</v>
      </c>
      <c r="P76" s="16">
        <f t="shared" si="18"/>
        <v>3.0992000000000002</v>
      </c>
      <c r="Q76" s="4"/>
      <c r="R76" s="4">
        <f t="shared" si="21"/>
        <v>0</v>
      </c>
      <c r="S76" s="4"/>
      <c r="T76" s="16"/>
      <c r="U76" s="16">
        <f t="shared" si="22"/>
        <v>50.383002065049041</v>
      </c>
      <c r="V76" s="16">
        <f t="shared" si="19"/>
        <v>50.383002065049041</v>
      </c>
      <c r="W76" s="16">
        <v>17.497199999999999</v>
      </c>
      <c r="X76" s="16">
        <v>7.5058000000000007</v>
      </c>
      <c r="Y76" s="16">
        <v>11.7432</v>
      </c>
      <c r="Z76" s="16">
        <v>10.484400000000001</v>
      </c>
      <c r="AA76" s="16">
        <v>4.4391999999999996</v>
      </c>
      <c r="AB76" s="16">
        <v>12.669600000000001</v>
      </c>
      <c r="AC76" s="16">
        <v>5.6351999999999993</v>
      </c>
      <c r="AD76" s="16">
        <v>8.3884000000000007</v>
      </c>
      <c r="AE76" s="16">
        <v>9.9039999999999999</v>
      </c>
      <c r="AF76" s="16">
        <v>6.2531999999999996</v>
      </c>
      <c r="AG76" s="16"/>
      <c r="AH76" s="16">
        <f t="shared" si="23"/>
        <v>0</v>
      </c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x14ac:dyDescent="0.25">
      <c r="A77" s="16" t="s">
        <v>119</v>
      </c>
      <c r="B77" s="16" t="s">
        <v>37</v>
      </c>
      <c r="C77" s="16">
        <v>21</v>
      </c>
      <c r="D77" s="16">
        <v>48</v>
      </c>
      <c r="E77" s="16">
        <v>16</v>
      </c>
      <c r="F77" s="16">
        <v>48</v>
      </c>
      <c r="G77" s="7">
        <v>0.3</v>
      </c>
      <c r="H77" s="16">
        <v>50</v>
      </c>
      <c r="I77" s="16" t="s">
        <v>38</v>
      </c>
      <c r="J77" s="16"/>
      <c r="K77" s="16">
        <v>20</v>
      </c>
      <c r="L77" s="16">
        <f t="shared" si="17"/>
        <v>-4</v>
      </c>
      <c r="M77" s="16"/>
      <c r="N77" s="16"/>
      <c r="O77" s="16">
        <v>0</v>
      </c>
      <c r="P77" s="16">
        <f t="shared" si="18"/>
        <v>3.2</v>
      </c>
      <c r="Q77" s="4"/>
      <c r="R77" s="4">
        <f t="shared" si="21"/>
        <v>0</v>
      </c>
      <c r="S77" s="4"/>
      <c r="T77" s="16"/>
      <c r="U77" s="16">
        <f t="shared" si="22"/>
        <v>15</v>
      </c>
      <c r="V77" s="16">
        <f t="shared" si="19"/>
        <v>15</v>
      </c>
      <c r="W77" s="16">
        <v>2.6</v>
      </c>
      <c r="X77" s="16">
        <v>5.8</v>
      </c>
      <c r="Y77" s="16">
        <v>3.4</v>
      </c>
      <c r="Z77" s="16">
        <v>0</v>
      </c>
      <c r="AA77" s="16">
        <v>8.1999999999999993</v>
      </c>
      <c r="AB77" s="16">
        <v>3.6</v>
      </c>
      <c r="AC77" s="16">
        <v>5.4</v>
      </c>
      <c r="AD77" s="16">
        <v>2.6</v>
      </c>
      <c r="AE77" s="16">
        <v>2.6</v>
      </c>
      <c r="AF77" s="16">
        <v>3.8</v>
      </c>
      <c r="AG77" s="16"/>
      <c r="AH77" s="16">
        <f t="shared" si="23"/>
        <v>0</v>
      </c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x14ac:dyDescent="0.25">
      <c r="A78" s="16" t="s">
        <v>120</v>
      </c>
      <c r="B78" s="16" t="s">
        <v>37</v>
      </c>
      <c r="C78" s="16"/>
      <c r="D78" s="16"/>
      <c r="E78" s="16"/>
      <c r="F78" s="16"/>
      <c r="G78" s="7">
        <v>0.14000000000000001</v>
      </c>
      <c r="H78" s="16">
        <v>50</v>
      </c>
      <c r="I78" s="16" t="s">
        <v>38</v>
      </c>
      <c r="J78" s="16"/>
      <c r="K78" s="16"/>
      <c r="L78" s="16">
        <f t="shared" si="17"/>
        <v>0</v>
      </c>
      <c r="M78" s="16"/>
      <c r="N78" s="16"/>
      <c r="O78" s="16">
        <v>30</v>
      </c>
      <c r="P78" s="16">
        <f t="shared" si="18"/>
        <v>0</v>
      </c>
      <c r="Q78" s="4"/>
      <c r="R78" s="4">
        <f t="shared" si="21"/>
        <v>0</v>
      </c>
      <c r="S78" s="4"/>
      <c r="T78" s="16"/>
      <c r="U78" s="16" t="e">
        <f t="shared" si="22"/>
        <v>#DIV/0!</v>
      </c>
      <c r="V78" s="16" t="e">
        <f t="shared" si="19"/>
        <v>#DIV/0!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 t="s">
        <v>54</v>
      </c>
      <c r="AH78" s="16">
        <f t="shared" si="23"/>
        <v>0</v>
      </c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x14ac:dyDescent="0.25">
      <c r="A79" s="16" t="s">
        <v>121</v>
      </c>
      <c r="B79" s="16" t="s">
        <v>37</v>
      </c>
      <c r="C79" s="16">
        <v>27</v>
      </c>
      <c r="D79" s="16">
        <v>1</v>
      </c>
      <c r="E79" s="16">
        <v>27</v>
      </c>
      <c r="F79" s="16"/>
      <c r="G79" s="7">
        <v>0.18</v>
      </c>
      <c r="H79" s="16">
        <v>50</v>
      </c>
      <c r="I79" s="16" t="s">
        <v>38</v>
      </c>
      <c r="J79" s="16"/>
      <c r="K79" s="16">
        <v>29</v>
      </c>
      <c r="L79" s="16">
        <f t="shared" si="17"/>
        <v>-2</v>
      </c>
      <c r="M79" s="16"/>
      <c r="N79" s="16"/>
      <c r="O79" s="16">
        <v>0</v>
      </c>
      <c r="P79" s="16">
        <f t="shared" si="18"/>
        <v>5.4</v>
      </c>
      <c r="Q79" s="4">
        <f>9*P79-O79-F79</f>
        <v>48.6</v>
      </c>
      <c r="R79" s="4">
        <f t="shared" si="21"/>
        <v>49</v>
      </c>
      <c r="S79" s="4"/>
      <c r="T79" s="16"/>
      <c r="U79" s="16">
        <f t="shared" si="22"/>
        <v>9.0740740740740726</v>
      </c>
      <c r="V79" s="16">
        <f t="shared" si="19"/>
        <v>0</v>
      </c>
      <c r="W79" s="16">
        <v>0.6</v>
      </c>
      <c r="X79" s="16">
        <v>1.8</v>
      </c>
      <c r="Y79" s="16">
        <v>4</v>
      </c>
      <c r="Z79" s="16">
        <v>-0.2</v>
      </c>
      <c r="AA79" s="16">
        <v>3.8</v>
      </c>
      <c r="AB79" s="16">
        <v>1.4</v>
      </c>
      <c r="AC79" s="16">
        <v>0.8</v>
      </c>
      <c r="AD79" s="16">
        <v>1.6</v>
      </c>
      <c r="AE79" s="16">
        <v>2</v>
      </c>
      <c r="AF79" s="16">
        <v>1.8</v>
      </c>
      <c r="AG79" s="16"/>
      <c r="AH79" s="16">
        <f t="shared" si="23"/>
        <v>8.82</v>
      </c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x14ac:dyDescent="0.25">
      <c r="A80" s="10" t="s">
        <v>122</v>
      </c>
      <c r="B80" s="10" t="s">
        <v>40</v>
      </c>
      <c r="C80" s="10">
        <v>1.3069999999999999</v>
      </c>
      <c r="D80" s="10"/>
      <c r="E80" s="10">
        <v>1.347</v>
      </c>
      <c r="F80" s="10">
        <v>-0.04</v>
      </c>
      <c r="G80" s="11">
        <v>0</v>
      </c>
      <c r="H80" s="10" t="e">
        <v>#N/A</v>
      </c>
      <c r="I80" s="10" t="s">
        <v>86</v>
      </c>
      <c r="J80" s="10"/>
      <c r="K80" s="10">
        <v>21.3</v>
      </c>
      <c r="L80" s="10">
        <f t="shared" si="17"/>
        <v>-19.952999999999999</v>
      </c>
      <c r="M80" s="10"/>
      <c r="N80" s="10"/>
      <c r="O80" s="10">
        <v>0</v>
      </c>
      <c r="P80" s="10">
        <f t="shared" si="18"/>
        <v>0.26939999999999997</v>
      </c>
      <c r="Q80" s="12"/>
      <c r="R80" s="4">
        <f t="shared" si="21"/>
        <v>0</v>
      </c>
      <c r="S80" s="12"/>
      <c r="T80" s="10"/>
      <c r="U80" s="16">
        <f t="shared" si="22"/>
        <v>-0.14847809948032667</v>
      </c>
      <c r="V80" s="10">
        <f t="shared" si="19"/>
        <v>-0.14847809948032667</v>
      </c>
      <c r="W80" s="10">
        <v>0</v>
      </c>
      <c r="X80" s="10">
        <v>0</v>
      </c>
      <c r="Y80" s="10">
        <v>0.80159999999999998</v>
      </c>
      <c r="Z80" s="10">
        <v>3.5074000000000001</v>
      </c>
      <c r="AA80" s="10">
        <v>0.26960000000000001</v>
      </c>
      <c r="AB80" s="10">
        <v>0</v>
      </c>
      <c r="AC80" s="10">
        <v>2.4224000000000001</v>
      </c>
      <c r="AD80" s="10">
        <v>5.6878000000000002</v>
      </c>
      <c r="AE80" s="10">
        <v>0.53380000000000005</v>
      </c>
      <c r="AF80" s="10">
        <v>5.1109999999999998</v>
      </c>
      <c r="AG80" s="10" t="s">
        <v>87</v>
      </c>
      <c r="AH80" s="16">
        <f t="shared" si="23"/>
        <v>0</v>
      </c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x14ac:dyDescent="0.25">
      <c r="A81" s="16" t="s">
        <v>123</v>
      </c>
      <c r="B81" s="16" t="s">
        <v>37</v>
      </c>
      <c r="C81" s="16">
        <v>10</v>
      </c>
      <c r="D81" s="16"/>
      <c r="E81" s="16">
        <v>1</v>
      </c>
      <c r="F81" s="16">
        <v>8</v>
      </c>
      <c r="G81" s="7">
        <v>0.4</v>
      </c>
      <c r="H81" s="16" t="e">
        <v>#N/A</v>
      </c>
      <c r="I81" s="16" t="s">
        <v>38</v>
      </c>
      <c r="J81" s="16"/>
      <c r="K81" s="16">
        <v>1</v>
      </c>
      <c r="L81" s="16">
        <f t="shared" si="17"/>
        <v>0</v>
      </c>
      <c r="M81" s="16"/>
      <c r="N81" s="16"/>
      <c r="O81" s="16">
        <v>8</v>
      </c>
      <c r="P81" s="16">
        <f t="shared" si="18"/>
        <v>0.2</v>
      </c>
      <c r="Q81" s="4"/>
      <c r="R81" s="4">
        <f t="shared" si="21"/>
        <v>0</v>
      </c>
      <c r="S81" s="4"/>
      <c r="T81" s="16"/>
      <c r="U81" s="16">
        <f t="shared" si="22"/>
        <v>80</v>
      </c>
      <c r="V81" s="16">
        <f t="shared" si="19"/>
        <v>80</v>
      </c>
      <c r="W81" s="16">
        <v>1</v>
      </c>
      <c r="X81" s="16">
        <v>0.2</v>
      </c>
      <c r="Y81" s="16">
        <v>0.2</v>
      </c>
      <c r="Z81" s="16">
        <v>1.4</v>
      </c>
      <c r="AA81" s="16">
        <v>0</v>
      </c>
      <c r="AB81" s="16">
        <v>1.2</v>
      </c>
      <c r="AC81" s="16">
        <v>0</v>
      </c>
      <c r="AD81" s="16">
        <v>0.8</v>
      </c>
      <c r="AE81" s="16">
        <v>0.4</v>
      </c>
      <c r="AF81" s="16">
        <v>0.8</v>
      </c>
      <c r="AG81" s="16"/>
      <c r="AH81" s="16">
        <f t="shared" si="23"/>
        <v>0</v>
      </c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x14ac:dyDescent="0.25">
      <c r="A82" s="13" t="s">
        <v>124</v>
      </c>
      <c r="B82" s="13" t="s">
        <v>40</v>
      </c>
      <c r="C82" s="13"/>
      <c r="D82" s="13"/>
      <c r="E82" s="13"/>
      <c r="F82" s="13"/>
      <c r="G82" s="14">
        <v>0</v>
      </c>
      <c r="H82" s="13" t="e">
        <v>#N/A</v>
      </c>
      <c r="I82" s="13" t="s">
        <v>38</v>
      </c>
      <c r="J82" s="13"/>
      <c r="K82" s="13"/>
      <c r="L82" s="13">
        <f t="shared" si="17"/>
        <v>0</v>
      </c>
      <c r="M82" s="13"/>
      <c r="N82" s="13"/>
      <c r="O82" s="13">
        <v>0</v>
      </c>
      <c r="P82" s="13">
        <f t="shared" si="18"/>
        <v>0</v>
      </c>
      <c r="Q82" s="15"/>
      <c r="R82" s="4">
        <f t="shared" si="21"/>
        <v>0</v>
      </c>
      <c r="S82" s="15"/>
      <c r="T82" s="13"/>
      <c r="U82" s="16" t="e">
        <f t="shared" si="22"/>
        <v>#DIV/0!</v>
      </c>
      <c r="V82" s="13" t="e">
        <f t="shared" si="19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56</v>
      </c>
      <c r="AH82" s="16">
        <f t="shared" si="23"/>
        <v>0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x14ac:dyDescent="0.25">
      <c r="A83" s="13" t="s">
        <v>125</v>
      </c>
      <c r="B83" s="13" t="s">
        <v>37</v>
      </c>
      <c r="C83" s="13"/>
      <c r="D83" s="13"/>
      <c r="E83" s="13"/>
      <c r="F83" s="13"/>
      <c r="G83" s="14">
        <v>0</v>
      </c>
      <c r="H83" s="13" t="e">
        <v>#N/A</v>
      </c>
      <c r="I83" s="13" t="s">
        <v>38</v>
      </c>
      <c r="J83" s="13"/>
      <c r="K83" s="13"/>
      <c r="L83" s="13">
        <f t="shared" si="17"/>
        <v>0</v>
      </c>
      <c r="M83" s="13"/>
      <c r="N83" s="13"/>
      <c r="O83" s="13">
        <v>0</v>
      </c>
      <c r="P83" s="13">
        <f t="shared" si="18"/>
        <v>0</v>
      </c>
      <c r="Q83" s="15"/>
      <c r="R83" s="4">
        <f t="shared" si="21"/>
        <v>0</v>
      </c>
      <c r="S83" s="15"/>
      <c r="T83" s="13"/>
      <c r="U83" s="16" t="e">
        <f t="shared" si="22"/>
        <v>#DIV/0!</v>
      </c>
      <c r="V83" s="13" t="e">
        <f t="shared" si="19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 t="s">
        <v>56</v>
      </c>
      <c r="AH83" s="16">
        <f t="shared" si="23"/>
        <v>0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x14ac:dyDescent="0.25">
      <c r="A84" s="13" t="s">
        <v>126</v>
      </c>
      <c r="B84" s="13" t="s">
        <v>37</v>
      </c>
      <c r="C84" s="13"/>
      <c r="D84" s="13"/>
      <c r="E84" s="13"/>
      <c r="F84" s="13"/>
      <c r="G84" s="14">
        <v>0</v>
      </c>
      <c r="H84" s="13">
        <v>50</v>
      </c>
      <c r="I84" s="13" t="s">
        <v>38</v>
      </c>
      <c r="J84" s="13"/>
      <c r="K84" s="13"/>
      <c r="L84" s="13">
        <f t="shared" si="17"/>
        <v>0</v>
      </c>
      <c r="M84" s="13"/>
      <c r="N84" s="13"/>
      <c r="O84" s="13">
        <v>0</v>
      </c>
      <c r="P84" s="13">
        <f t="shared" si="18"/>
        <v>0</v>
      </c>
      <c r="Q84" s="15"/>
      <c r="R84" s="4">
        <f t="shared" si="21"/>
        <v>0</v>
      </c>
      <c r="S84" s="15"/>
      <c r="T84" s="13"/>
      <c r="U84" s="16" t="e">
        <f t="shared" si="22"/>
        <v>#DIV/0!</v>
      </c>
      <c r="V84" s="13" t="e">
        <f t="shared" si="19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 t="s">
        <v>56</v>
      </c>
      <c r="AH84" s="16">
        <f t="shared" si="23"/>
        <v>0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x14ac:dyDescent="0.25">
      <c r="A85" s="16" t="s">
        <v>127</v>
      </c>
      <c r="B85" s="16" t="s">
        <v>37</v>
      </c>
      <c r="C85" s="16">
        <v>90</v>
      </c>
      <c r="D85" s="16"/>
      <c r="E85" s="16">
        <v>72</v>
      </c>
      <c r="F85" s="16">
        <v>16</v>
      </c>
      <c r="G85" s="7">
        <v>0.35</v>
      </c>
      <c r="H85" s="16">
        <v>50</v>
      </c>
      <c r="I85" s="16" t="s">
        <v>38</v>
      </c>
      <c r="J85" s="16"/>
      <c r="K85" s="16">
        <v>71</v>
      </c>
      <c r="L85" s="16">
        <f t="shared" si="17"/>
        <v>1</v>
      </c>
      <c r="M85" s="16"/>
      <c r="N85" s="16"/>
      <c r="O85" s="16">
        <v>34</v>
      </c>
      <c r="P85" s="16">
        <f t="shared" si="18"/>
        <v>14.4</v>
      </c>
      <c r="Q85" s="4">
        <f>12*P85-O85-F85</f>
        <v>122.80000000000001</v>
      </c>
      <c r="R85" s="4">
        <f t="shared" si="21"/>
        <v>123</v>
      </c>
      <c r="S85" s="4"/>
      <c r="T85" s="16"/>
      <c r="U85" s="16">
        <f t="shared" si="22"/>
        <v>12.013888888888889</v>
      </c>
      <c r="V85" s="16">
        <f t="shared" si="19"/>
        <v>3.4722222222222223</v>
      </c>
      <c r="W85" s="16">
        <v>8.1999999999999993</v>
      </c>
      <c r="X85" s="16">
        <v>8.4</v>
      </c>
      <c r="Y85" s="16">
        <v>6</v>
      </c>
      <c r="Z85" s="16">
        <v>13.4</v>
      </c>
      <c r="AA85" s="16">
        <v>14.4</v>
      </c>
      <c r="AB85" s="16">
        <v>9.8000000000000007</v>
      </c>
      <c r="AC85" s="16">
        <v>9.4</v>
      </c>
      <c r="AD85" s="16">
        <v>10.6</v>
      </c>
      <c r="AE85" s="16">
        <v>11.2</v>
      </c>
      <c r="AF85" s="16">
        <v>11.4</v>
      </c>
      <c r="AG85" s="16"/>
      <c r="AH85" s="16">
        <f t="shared" si="23"/>
        <v>43.05</v>
      </c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x14ac:dyDescent="0.25">
      <c r="A86" s="16" t="s">
        <v>128</v>
      </c>
      <c r="B86" s="16" t="s">
        <v>40</v>
      </c>
      <c r="C86" s="16">
        <v>32.493000000000002</v>
      </c>
      <c r="D86" s="16">
        <v>169.292</v>
      </c>
      <c r="E86" s="16">
        <v>92.534000000000006</v>
      </c>
      <c r="F86" s="16">
        <v>108.545</v>
      </c>
      <c r="G86" s="7">
        <v>1</v>
      </c>
      <c r="H86" s="16">
        <v>50</v>
      </c>
      <c r="I86" s="16" t="s">
        <v>38</v>
      </c>
      <c r="J86" s="16"/>
      <c r="K86" s="16">
        <v>88.087000000000003</v>
      </c>
      <c r="L86" s="16">
        <f t="shared" si="17"/>
        <v>4.4470000000000027</v>
      </c>
      <c r="M86" s="16"/>
      <c r="N86" s="16"/>
      <c r="O86" s="16">
        <v>158</v>
      </c>
      <c r="P86" s="16">
        <f t="shared" si="18"/>
        <v>18.506800000000002</v>
      </c>
      <c r="Q86" s="4"/>
      <c r="R86" s="4">
        <f t="shared" si="21"/>
        <v>0</v>
      </c>
      <c r="S86" s="4"/>
      <c r="T86" s="16"/>
      <c r="U86" s="16">
        <f t="shared" si="22"/>
        <v>14.402543929798776</v>
      </c>
      <c r="V86" s="16">
        <f t="shared" si="19"/>
        <v>14.402543929798776</v>
      </c>
      <c r="W86" s="16">
        <v>23.9514</v>
      </c>
      <c r="X86" s="16">
        <v>22.504999999999999</v>
      </c>
      <c r="Y86" s="16">
        <v>15.4808</v>
      </c>
      <c r="Z86" s="16">
        <v>22.611000000000001</v>
      </c>
      <c r="AA86" s="16">
        <v>13.8332</v>
      </c>
      <c r="AB86" s="16">
        <v>14.5022</v>
      </c>
      <c r="AC86" s="16">
        <v>11.5022</v>
      </c>
      <c r="AD86" s="16">
        <v>11.940799999999999</v>
      </c>
      <c r="AE86" s="16">
        <v>15.6934</v>
      </c>
      <c r="AF86" s="16">
        <v>16.3872</v>
      </c>
      <c r="AG86" s="16"/>
      <c r="AH86" s="16">
        <f t="shared" si="23"/>
        <v>0</v>
      </c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x14ac:dyDescent="0.25">
      <c r="A87" s="16" t="s">
        <v>129</v>
      </c>
      <c r="B87" s="16" t="s">
        <v>37</v>
      </c>
      <c r="C87" s="16">
        <v>174</v>
      </c>
      <c r="D87" s="16">
        <v>32</v>
      </c>
      <c r="E87" s="16">
        <v>134</v>
      </c>
      <c r="F87" s="16">
        <v>66</v>
      </c>
      <c r="G87" s="7">
        <v>0.35</v>
      </c>
      <c r="H87" s="16">
        <v>50</v>
      </c>
      <c r="I87" s="16" t="s">
        <v>38</v>
      </c>
      <c r="J87" s="16"/>
      <c r="K87" s="16">
        <v>135</v>
      </c>
      <c r="L87" s="16">
        <f t="shared" si="17"/>
        <v>-1</v>
      </c>
      <c r="M87" s="16"/>
      <c r="N87" s="16"/>
      <c r="O87" s="16">
        <v>148</v>
      </c>
      <c r="P87" s="16">
        <f t="shared" si="18"/>
        <v>26.8</v>
      </c>
      <c r="Q87" s="4">
        <f t="shared" ref="Q87" si="24">14*P87-O87-F87</f>
        <v>161.19999999999999</v>
      </c>
      <c r="R87" s="4">
        <f t="shared" si="21"/>
        <v>161</v>
      </c>
      <c r="S87" s="4"/>
      <c r="T87" s="16"/>
      <c r="U87" s="16">
        <f t="shared" si="22"/>
        <v>13.992537313432836</v>
      </c>
      <c r="V87" s="16">
        <f t="shared" si="19"/>
        <v>7.9850746268656714</v>
      </c>
      <c r="W87" s="16">
        <v>23.4</v>
      </c>
      <c r="X87" s="16">
        <v>22.4</v>
      </c>
      <c r="Y87" s="16">
        <v>23.2</v>
      </c>
      <c r="Z87" s="16">
        <v>19.600000000000001</v>
      </c>
      <c r="AA87" s="16">
        <v>26</v>
      </c>
      <c r="AB87" s="16">
        <v>18.399999999999999</v>
      </c>
      <c r="AC87" s="16">
        <v>15.4</v>
      </c>
      <c r="AD87" s="16">
        <v>19.399999999999999</v>
      </c>
      <c r="AE87" s="16">
        <v>12.4</v>
      </c>
      <c r="AF87" s="16">
        <v>17.600000000000001</v>
      </c>
      <c r="AG87" s="16"/>
      <c r="AH87" s="16">
        <f t="shared" si="23"/>
        <v>56.349999999999994</v>
      </c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x14ac:dyDescent="0.25">
      <c r="A88" s="16" t="s">
        <v>130</v>
      </c>
      <c r="B88" s="16" t="s">
        <v>37</v>
      </c>
      <c r="C88" s="16">
        <v>3</v>
      </c>
      <c r="D88" s="16">
        <v>30</v>
      </c>
      <c r="E88" s="16">
        <v>2</v>
      </c>
      <c r="F88" s="16">
        <v>29</v>
      </c>
      <c r="G88" s="7">
        <v>0.3</v>
      </c>
      <c r="H88" s="16">
        <v>45</v>
      </c>
      <c r="I88" s="16" t="s">
        <v>38</v>
      </c>
      <c r="J88" s="16"/>
      <c r="K88" s="16">
        <v>4</v>
      </c>
      <c r="L88" s="16">
        <f t="shared" si="17"/>
        <v>-2</v>
      </c>
      <c r="M88" s="16"/>
      <c r="N88" s="16"/>
      <c r="O88" s="16">
        <v>20</v>
      </c>
      <c r="P88" s="16">
        <f t="shared" si="18"/>
        <v>0.4</v>
      </c>
      <c r="Q88" s="4"/>
      <c r="R88" s="4">
        <f t="shared" si="21"/>
        <v>0</v>
      </c>
      <c r="S88" s="4"/>
      <c r="T88" s="16"/>
      <c r="U88" s="16">
        <f t="shared" si="22"/>
        <v>122.5</v>
      </c>
      <c r="V88" s="16">
        <f t="shared" si="19"/>
        <v>122.5</v>
      </c>
      <c r="W88" s="16">
        <v>3.8</v>
      </c>
      <c r="X88" s="16">
        <v>3.6</v>
      </c>
      <c r="Y88" s="16">
        <v>0.6</v>
      </c>
      <c r="Z88" s="16">
        <v>2.2000000000000002</v>
      </c>
      <c r="AA88" s="16">
        <v>4</v>
      </c>
      <c r="AB88" s="16">
        <v>1</v>
      </c>
      <c r="AC88" s="16">
        <v>0.4</v>
      </c>
      <c r="AD88" s="16">
        <v>0.8</v>
      </c>
      <c r="AE88" s="16">
        <v>5.6</v>
      </c>
      <c r="AF88" s="16">
        <v>4.8</v>
      </c>
      <c r="AG88" s="16"/>
      <c r="AH88" s="16">
        <f t="shared" si="23"/>
        <v>0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x14ac:dyDescent="0.25">
      <c r="A89" s="13" t="s">
        <v>131</v>
      </c>
      <c r="B89" s="13" t="s">
        <v>37</v>
      </c>
      <c r="C89" s="13"/>
      <c r="D89" s="13"/>
      <c r="E89" s="13"/>
      <c r="F89" s="13"/>
      <c r="G89" s="14">
        <v>0</v>
      </c>
      <c r="H89" s="13" t="e">
        <v>#N/A</v>
      </c>
      <c r="I89" s="13" t="s">
        <v>38</v>
      </c>
      <c r="J89" s="13"/>
      <c r="K89" s="13"/>
      <c r="L89" s="13">
        <f t="shared" si="17"/>
        <v>0</v>
      </c>
      <c r="M89" s="13"/>
      <c r="N89" s="13"/>
      <c r="O89" s="13">
        <v>0</v>
      </c>
      <c r="P89" s="13">
        <f t="shared" si="18"/>
        <v>0</v>
      </c>
      <c r="Q89" s="15"/>
      <c r="R89" s="4">
        <f t="shared" si="21"/>
        <v>0</v>
      </c>
      <c r="S89" s="15"/>
      <c r="T89" s="13"/>
      <c r="U89" s="16" t="e">
        <f t="shared" si="22"/>
        <v>#DIV/0!</v>
      </c>
      <c r="V89" s="13" t="e">
        <f t="shared" si="19"/>
        <v>#DIV/0!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 t="s">
        <v>56</v>
      </c>
      <c r="AH89" s="16">
        <f t="shared" si="23"/>
        <v>0</v>
      </c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x14ac:dyDescent="0.25">
      <c r="A90" s="13" t="s">
        <v>132</v>
      </c>
      <c r="B90" s="13" t="s">
        <v>37</v>
      </c>
      <c r="C90" s="13"/>
      <c r="D90" s="13"/>
      <c r="E90" s="13"/>
      <c r="F90" s="13"/>
      <c r="G90" s="14">
        <v>0</v>
      </c>
      <c r="H90" s="13" t="e">
        <v>#N/A</v>
      </c>
      <c r="I90" s="13" t="s">
        <v>38</v>
      </c>
      <c r="J90" s="13"/>
      <c r="K90" s="13"/>
      <c r="L90" s="13">
        <f t="shared" si="17"/>
        <v>0</v>
      </c>
      <c r="M90" s="13"/>
      <c r="N90" s="13"/>
      <c r="O90" s="13">
        <v>0</v>
      </c>
      <c r="P90" s="13">
        <f t="shared" si="18"/>
        <v>0</v>
      </c>
      <c r="Q90" s="15"/>
      <c r="R90" s="4">
        <f t="shared" si="21"/>
        <v>0</v>
      </c>
      <c r="S90" s="15"/>
      <c r="T90" s="13"/>
      <c r="U90" s="16" t="e">
        <f t="shared" si="22"/>
        <v>#DIV/0!</v>
      </c>
      <c r="V90" s="13" t="e">
        <f t="shared" si="19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 t="s">
        <v>56</v>
      </c>
      <c r="AH90" s="16">
        <f t="shared" si="23"/>
        <v>0</v>
      </c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x14ac:dyDescent="0.25">
      <c r="A91" s="13" t="s">
        <v>133</v>
      </c>
      <c r="B91" s="13" t="s">
        <v>37</v>
      </c>
      <c r="C91" s="13"/>
      <c r="D91" s="13"/>
      <c r="E91" s="13"/>
      <c r="F91" s="13"/>
      <c r="G91" s="14">
        <v>0</v>
      </c>
      <c r="H91" s="13" t="e">
        <v>#N/A</v>
      </c>
      <c r="I91" s="13" t="s">
        <v>38</v>
      </c>
      <c r="J91" s="13"/>
      <c r="K91" s="13"/>
      <c r="L91" s="13">
        <f t="shared" si="17"/>
        <v>0</v>
      </c>
      <c r="M91" s="13"/>
      <c r="N91" s="13"/>
      <c r="O91" s="13">
        <v>0</v>
      </c>
      <c r="P91" s="13">
        <f t="shared" si="18"/>
        <v>0</v>
      </c>
      <c r="Q91" s="15"/>
      <c r="R91" s="4">
        <f t="shared" si="21"/>
        <v>0</v>
      </c>
      <c r="S91" s="15"/>
      <c r="T91" s="13"/>
      <c r="U91" s="16" t="e">
        <f t="shared" si="22"/>
        <v>#DIV/0!</v>
      </c>
      <c r="V91" s="13" t="e">
        <f t="shared" si="19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 t="s">
        <v>56</v>
      </c>
      <c r="AH91" s="16">
        <f t="shared" si="23"/>
        <v>0</v>
      </c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x14ac:dyDescent="0.25">
      <c r="A92" s="13" t="s">
        <v>134</v>
      </c>
      <c r="B92" s="13" t="s">
        <v>37</v>
      </c>
      <c r="C92" s="13"/>
      <c r="D92" s="13"/>
      <c r="E92" s="13"/>
      <c r="F92" s="13"/>
      <c r="G92" s="14">
        <v>0</v>
      </c>
      <c r="H92" s="13" t="e">
        <v>#N/A</v>
      </c>
      <c r="I92" s="13" t="s">
        <v>38</v>
      </c>
      <c r="J92" s="13"/>
      <c r="K92" s="13"/>
      <c r="L92" s="13">
        <f t="shared" si="17"/>
        <v>0</v>
      </c>
      <c r="M92" s="13"/>
      <c r="N92" s="13"/>
      <c r="O92" s="13">
        <v>0</v>
      </c>
      <c r="P92" s="13">
        <f t="shared" si="18"/>
        <v>0</v>
      </c>
      <c r="Q92" s="15"/>
      <c r="R92" s="4">
        <f t="shared" si="21"/>
        <v>0</v>
      </c>
      <c r="S92" s="15"/>
      <c r="T92" s="13"/>
      <c r="U92" s="16" t="e">
        <f t="shared" si="22"/>
        <v>#DIV/0!</v>
      </c>
      <c r="V92" s="13" t="e">
        <f t="shared" si="19"/>
        <v>#DIV/0!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 t="s">
        <v>56</v>
      </c>
      <c r="AH92" s="16">
        <f t="shared" si="23"/>
        <v>0</v>
      </c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x14ac:dyDescent="0.25">
      <c r="A93" s="16" t="s">
        <v>135</v>
      </c>
      <c r="B93" s="16" t="s">
        <v>37</v>
      </c>
      <c r="C93" s="16"/>
      <c r="D93" s="16">
        <v>8</v>
      </c>
      <c r="E93" s="16">
        <v>4</v>
      </c>
      <c r="F93" s="16">
        <v>3</v>
      </c>
      <c r="G93" s="7">
        <v>0.18</v>
      </c>
      <c r="H93" s="16">
        <v>120</v>
      </c>
      <c r="I93" s="16" t="s">
        <v>38</v>
      </c>
      <c r="J93" s="16"/>
      <c r="K93" s="16">
        <v>4</v>
      </c>
      <c r="L93" s="16">
        <f t="shared" si="17"/>
        <v>0</v>
      </c>
      <c r="M93" s="16"/>
      <c r="N93" s="16"/>
      <c r="O93" s="16">
        <v>0</v>
      </c>
      <c r="P93" s="16">
        <f t="shared" si="18"/>
        <v>0.8</v>
      </c>
      <c r="Q93" s="4">
        <v>10</v>
      </c>
      <c r="R93" s="4">
        <f t="shared" si="21"/>
        <v>10</v>
      </c>
      <c r="S93" s="4"/>
      <c r="T93" s="16"/>
      <c r="U93" s="16">
        <f t="shared" si="22"/>
        <v>16.25</v>
      </c>
      <c r="V93" s="16">
        <f t="shared" si="19"/>
        <v>3.75</v>
      </c>
      <c r="W93" s="16">
        <v>0</v>
      </c>
      <c r="X93" s="16">
        <v>0</v>
      </c>
      <c r="Y93" s="16">
        <v>1.6</v>
      </c>
      <c r="Z93" s="16">
        <v>0.6</v>
      </c>
      <c r="AA93" s="16">
        <v>0.8</v>
      </c>
      <c r="AB93" s="16">
        <v>1.6</v>
      </c>
      <c r="AC93" s="16">
        <v>0</v>
      </c>
      <c r="AD93" s="16">
        <v>0</v>
      </c>
      <c r="AE93" s="16">
        <v>0</v>
      </c>
      <c r="AF93" s="16">
        <v>0</v>
      </c>
      <c r="AG93" s="16"/>
      <c r="AH93" s="16">
        <f t="shared" si="23"/>
        <v>1.7999999999999998</v>
      </c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x14ac:dyDescent="0.25">
      <c r="A94" s="16" t="s">
        <v>136</v>
      </c>
      <c r="B94" s="16" t="s">
        <v>37</v>
      </c>
      <c r="C94" s="16"/>
      <c r="D94" s="16"/>
      <c r="E94" s="16"/>
      <c r="F94" s="16"/>
      <c r="G94" s="7">
        <v>0.3</v>
      </c>
      <c r="H94" s="16">
        <v>60</v>
      </c>
      <c r="I94" s="16" t="s">
        <v>38</v>
      </c>
      <c r="J94" s="16"/>
      <c r="K94" s="16"/>
      <c r="L94" s="16">
        <f t="shared" si="17"/>
        <v>0</v>
      </c>
      <c r="M94" s="16"/>
      <c r="N94" s="16"/>
      <c r="O94" s="16">
        <v>32</v>
      </c>
      <c r="P94" s="16">
        <f t="shared" si="18"/>
        <v>0</v>
      </c>
      <c r="Q94" s="4"/>
      <c r="R94" s="4">
        <f t="shared" si="21"/>
        <v>0</v>
      </c>
      <c r="S94" s="4"/>
      <c r="T94" s="16"/>
      <c r="U94" s="16" t="e">
        <f t="shared" si="22"/>
        <v>#DIV/0!</v>
      </c>
      <c r="V94" s="16" t="e">
        <f t="shared" si="19"/>
        <v>#DIV/0!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 t="s">
        <v>54</v>
      </c>
      <c r="AH94" s="16">
        <f t="shared" si="23"/>
        <v>0</v>
      </c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x14ac:dyDescent="0.25">
      <c r="A95" s="16" t="s">
        <v>137</v>
      </c>
      <c r="B95" s="16" t="s">
        <v>37</v>
      </c>
      <c r="C95" s="16"/>
      <c r="D95" s="16">
        <v>32</v>
      </c>
      <c r="E95" s="16">
        <v>8</v>
      </c>
      <c r="F95" s="16">
        <v>22</v>
      </c>
      <c r="G95" s="7">
        <v>0.28000000000000003</v>
      </c>
      <c r="H95" s="16">
        <v>45</v>
      </c>
      <c r="I95" s="16" t="s">
        <v>38</v>
      </c>
      <c r="J95" s="16"/>
      <c r="K95" s="16">
        <v>9</v>
      </c>
      <c r="L95" s="16">
        <f t="shared" si="17"/>
        <v>-1</v>
      </c>
      <c r="M95" s="16"/>
      <c r="N95" s="16"/>
      <c r="O95" s="16">
        <v>15</v>
      </c>
      <c r="P95" s="16">
        <f t="shared" si="18"/>
        <v>1.6</v>
      </c>
      <c r="Q95" s="4"/>
      <c r="R95" s="4">
        <f t="shared" si="21"/>
        <v>0</v>
      </c>
      <c r="S95" s="4"/>
      <c r="T95" s="16"/>
      <c r="U95" s="16">
        <f t="shared" si="22"/>
        <v>23.125</v>
      </c>
      <c r="V95" s="16">
        <f t="shared" si="19"/>
        <v>23.125</v>
      </c>
      <c r="W95" s="16">
        <v>3.4</v>
      </c>
      <c r="X95" s="16">
        <v>3.6</v>
      </c>
      <c r="Y95" s="16">
        <v>0.8</v>
      </c>
      <c r="Z95" s="16">
        <v>2.8</v>
      </c>
      <c r="AA95" s="16">
        <v>5</v>
      </c>
      <c r="AB95" s="16">
        <v>2.4</v>
      </c>
      <c r="AC95" s="16">
        <v>3</v>
      </c>
      <c r="AD95" s="16">
        <v>2</v>
      </c>
      <c r="AE95" s="16">
        <v>2.8</v>
      </c>
      <c r="AF95" s="16">
        <v>2.6</v>
      </c>
      <c r="AG95" s="16"/>
      <c r="AH95" s="16">
        <f t="shared" si="23"/>
        <v>0</v>
      </c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x14ac:dyDescent="0.25">
      <c r="A96" s="16" t="s">
        <v>138</v>
      </c>
      <c r="B96" s="16" t="s">
        <v>37</v>
      </c>
      <c r="C96" s="16">
        <v>59</v>
      </c>
      <c r="D96" s="16">
        <v>88</v>
      </c>
      <c r="E96" s="16">
        <v>101</v>
      </c>
      <c r="F96" s="16">
        <v>42</v>
      </c>
      <c r="G96" s="7">
        <v>0.28000000000000003</v>
      </c>
      <c r="H96" s="16">
        <v>45</v>
      </c>
      <c r="I96" s="16" t="s">
        <v>38</v>
      </c>
      <c r="J96" s="16"/>
      <c r="K96" s="16">
        <v>101</v>
      </c>
      <c r="L96" s="16">
        <f t="shared" si="17"/>
        <v>0</v>
      </c>
      <c r="M96" s="16"/>
      <c r="N96" s="16"/>
      <c r="O96" s="16">
        <v>95</v>
      </c>
      <c r="P96" s="16">
        <f t="shared" si="18"/>
        <v>20.2</v>
      </c>
      <c r="Q96" s="4">
        <f t="shared" ref="Q96:Q98" si="25">14*P96-O96-F96</f>
        <v>145.80000000000001</v>
      </c>
      <c r="R96" s="4">
        <f t="shared" si="21"/>
        <v>146</v>
      </c>
      <c r="S96" s="4"/>
      <c r="T96" s="16"/>
      <c r="U96" s="16">
        <f t="shared" si="22"/>
        <v>14.009900990099011</v>
      </c>
      <c r="V96" s="16">
        <f t="shared" si="19"/>
        <v>6.782178217821782</v>
      </c>
      <c r="W96" s="16">
        <v>15.8</v>
      </c>
      <c r="X96" s="16">
        <v>15.8</v>
      </c>
      <c r="Y96" s="16">
        <v>8.8000000000000007</v>
      </c>
      <c r="Z96" s="16">
        <v>18.2</v>
      </c>
      <c r="AA96" s="16">
        <v>16.8</v>
      </c>
      <c r="AB96" s="16">
        <v>12.4</v>
      </c>
      <c r="AC96" s="16">
        <v>10.199999999999999</v>
      </c>
      <c r="AD96" s="16">
        <v>12.6</v>
      </c>
      <c r="AE96" s="16">
        <v>13.4</v>
      </c>
      <c r="AF96" s="16">
        <v>17.2</v>
      </c>
      <c r="AG96" s="16"/>
      <c r="AH96" s="16">
        <f t="shared" si="23"/>
        <v>40.880000000000003</v>
      </c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x14ac:dyDescent="0.25">
      <c r="A97" s="16" t="s">
        <v>139</v>
      </c>
      <c r="B97" s="16" t="s">
        <v>37</v>
      </c>
      <c r="C97" s="16">
        <v>37</v>
      </c>
      <c r="D97" s="16">
        <v>88</v>
      </c>
      <c r="E97" s="16">
        <v>62</v>
      </c>
      <c r="F97" s="16">
        <v>59</v>
      </c>
      <c r="G97" s="7">
        <v>0.28000000000000003</v>
      </c>
      <c r="H97" s="16">
        <v>45</v>
      </c>
      <c r="I97" s="16" t="s">
        <v>38</v>
      </c>
      <c r="J97" s="16"/>
      <c r="K97" s="16">
        <v>62</v>
      </c>
      <c r="L97" s="16">
        <f t="shared" si="17"/>
        <v>0</v>
      </c>
      <c r="M97" s="16"/>
      <c r="N97" s="16"/>
      <c r="O97" s="16">
        <v>40</v>
      </c>
      <c r="P97" s="16">
        <f t="shared" si="18"/>
        <v>12.4</v>
      </c>
      <c r="Q97" s="4">
        <f t="shared" si="25"/>
        <v>74.599999999999994</v>
      </c>
      <c r="R97" s="4">
        <f t="shared" si="21"/>
        <v>75</v>
      </c>
      <c r="S97" s="4"/>
      <c r="T97" s="16"/>
      <c r="U97" s="16">
        <f t="shared" si="22"/>
        <v>14.032258064516128</v>
      </c>
      <c r="V97" s="16">
        <f t="shared" si="19"/>
        <v>7.9838709677419351</v>
      </c>
      <c r="W97" s="16">
        <v>10.6</v>
      </c>
      <c r="X97" s="16">
        <v>12</v>
      </c>
      <c r="Y97" s="16">
        <v>3.2</v>
      </c>
      <c r="Z97" s="16">
        <v>12.6</v>
      </c>
      <c r="AA97" s="16">
        <v>10.6</v>
      </c>
      <c r="AB97" s="16">
        <v>7.2</v>
      </c>
      <c r="AC97" s="16">
        <v>6.2</v>
      </c>
      <c r="AD97" s="16">
        <v>6.6</v>
      </c>
      <c r="AE97" s="16">
        <v>5</v>
      </c>
      <c r="AF97" s="16">
        <v>8.6</v>
      </c>
      <c r="AG97" s="16"/>
      <c r="AH97" s="16">
        <f t="shared" si="23"/>
        <v>21.000000000000004</v>
      </c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x14ac:dyDescent="0.25">
      <c r="A98" s="16" t="s">
        <v>140</v>
      </c>
      <c r="B98" s="16" t="s">
        <v>37</v>
      </c>
      <c r="C98" s="16">
        <v>57</v>
      </c>
      <c r="D98" s="16">
        <v>48</v>
      </c>
      <c r="E98" s="16">
        <v>40</v>
      </c>
      <c r="F98" s="16">
        <v>62</v>
      </c>
      <c r="G98" s="7">
        <v>0.28000000000000003</v>
      </c>
      <c r="H98" s="16">
        <v>50</v>
      </c>
      <c r="I98" s="16" t="s">
        <v>38</v>
      </c>
      <c r="J98" s="16"/>
      <c r="K98" s="16">
        <v>40</v>
      </c>
      <c r="L98" s="16">
        <f t="shared" si="17"/>
        <v>0</v>
      </c>
      <c r="M98" s="16"/>
      <c r="N98" s="16"/>
      <c r="O98" s="16">
        <v>0</v>
      </c>
      <c r="P98" s="16">
        <f t="shared" si="18"/>
        <v>8</v>
      </c>
      <c r="Q98" s="4">
        <f t="shared" si="25"/>
        <v>50</v>
      </c>
      <c r="R98" s="4">
        <f t="shared" si="21"/>
        <v>50</v>
      </c>
      <c r="S98" s="4"/>
      <c r="T98" s="16"/>
      <c r="U98" s="16">
        <f t="shared" si="22"/>
        <v>14</v>
      </c>
      <c r="V98" s="16">
        <f t="shared" si="19"/>
        <v>7.75</v>
      </c>
      <c r="W98" s="16">
        <v>2.8</v>
      </c>
      <c r="X98" s="16">
        <v>8.6</v>
      </c>
      <c r="Y98" s="16">
        <v>3.6</v>
      </c>
      <c r="Z98" s="16">
        <v>9</v>
      </c>
      <c r="AA98" s="16">
        <v>7.4</v>
      </c>
      <c r="AB98" s="16">
        <v>5.4</v>
      </c>
      <c r="AC98" s="16">
        <v>4.8</v>
      </c>
      <c r="AD98" s="16">
        <v>2.4</v>
      </c>
      <c r="AE98" s="16">
        <v>4.4000000000000004</v>
      </c>
      <c r="AF98" s="16">
        <v>2.6</v>
      </c>
      <c r="AG98" s="16"/>
      <c r="AH98" s="16">
        <f t="shared" si="23"/>
        <v>14.000000000000002</v>
      </c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x14ac:dyDescent="0.25">
      <c r="A99" s="10" t="s">
        <v>141</v>
      </c>
      <c r="B99" s="10" t="s">
        <v>37</v>
      </c>
      <c r="C99" s="10">
        <v>22</v>
      </c>
      <c r="D99" s="10"/>
      <c r="E99" s="10">
        <v>20</v>
      </c>
      <c r="F99" s="10">
        <v>2</v>
      </c>
      <c r="G99" s="11">
        <v>0</v>
      </c>
      <c r="H99" s="10">
        <v>45</v>
      </c>
      <c r="I99" s="10" t="s">
        <v>86</v>
      </c>
      <c r="J99" s="10"/>
      <c r="K99" s="10">
        <v>28</v>
      </c>
      <c r="L99" s="10">
        <f t="shared" si="17"/>
        <v>-8</v>
      </c>
      <c r="M99" s="10"/>
      <c r="N99" s="10"/>
      <c r="O99" s="10">
        <v>0</v>
      </c>
      <c r="P99" s="10">
        <f t="shared" si="18"/>
        <v>4</v>
      </c>
      <c r="Q99" s="12"/>
      <c r="R99" s="4">
        <f t="shared" si="21"/>
        <v>0</v>
      </c>
      <c r="S99" s="12"/>
      <c r="T99" s="10"/>
      <c r="U99" s="16">
        <f t="shared" si="22"/>
        <v>0.5</v>
      </c>
      <c r="V99" s="10">
        <f t="shared" si="19"/>
        <v>0.5</v>
      </c>
      <c r="W99" s="10">
        <v>2</v>
      </c>
      <c r="X99" s="10">
        <v>0.8</v>
      </c>
      <c r="Y99" s="10">
        <v>2.4</v>
      </c>
      <c r="Z99" s="10">
        <v>0.4</v>
      </c>
      <c r="AA99" s="10">
        <v>3</v>
      </c>
      <c r="AB99" s="10">
        <v>1</v>
      </c>
      <c r="AC99" s="10">
        <v>1.2</v>
      </c>
      <c r="AD99" s="10">
        <v>0</v>
      </c>
      <c r="AE99" s="10">
        <v>1.8</v>
      </c>
      <c r="AF99" s="10">
        <v>1.6</v>
      </c>
      <c r="AG99" s="10" t="s">
        <v>87</v>
      </c>
      <c r="AH99" s="16">
        <f t="shared" si="23"/>
        <v>0</v>
      </c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x14ac:dyDescent="0.25">
      <c r="A100" s="16" t="s">
        <v>142</v>
      </c>
      <c r="B100" s="16" t="s">
        <v>37</v>
      </c>
      <c r="C100" s="16">
        <v>36</v>
      </c>
      <c r="D100" s="16">
        <v>14</v>
      </c>
      <c r="E100" s="16">
        <v>36</v>
      </c>
      <c r="F100" s="16">
        <v>14</v>
      </c>
      <c r="G100" s="7">
        <v>0.3</v>
      </c>
      <c r="H100" s="16" t="e">
        <v>#N/A</v>
      </c>
      <c r="I100" s="16" t="s">
        <v>38</v>
      </c>
      <c r="J100" s="16"/>
      <c r="K100" s="16">
        <v>36</v>
      </c>
      <c r="L100" s="16">
        <f t="shared" si="17"/>
        <v>0</v>
      </c>
      <c r="M100" s="16"/>
      <c r="N100" s="16"/>
      <c r="O100" s="16">
        <v>28</v>
      </c>
      <c r="P100" s="16">
        <f t="shared" si="18"/>
        <v>7.2</v>
      </c>
      <c r="Q100" s="4">
        <f>14*P100-O100-F100</f>
        <v>58.8</v>
      </c>
      <c r="R100" s="4">
        <f t="shared" si="21"/>
        <v>59</v>
      </c>
      <c r="S100" s="4"/>
      <c r="T100" s="16"/>
      <c r="U100" s="16">
        <f t="shared" si="22"/>
        <v>14.027777777777777</v>
      </c>
      <c r="V100" s="16">
        <f t="shared" si="19"/>
        <v>5.833333333333333</v>
      </c>
      <c r="W100" s="16">
        <v>5</v>
      </c>
      <c r="X100" s="16">
        <v>5.4</v>
      </c>
      <c r="Y100" s="16">
        <v>6.2</v>
      </c>
      <c r="Z100" s="16">
        <v>5.2</v>
      </c>
      <c r="AA100" s="16">
        <v>6.4</v>
      </c>
      <c r="AB100" s="16">
        <v>2.8</v>
      </c>
      <c r="AC100" s="16">
        <v>0.8</v>
      </c>
      <c r="AD100" s="16">
        <v>0</v>
      </c>
      <c r="AE100" s="16">
        <v>0</v>
      </c>
      <c r="AF100" s="16">
        <v>0</v>
      </c>
      <c r="AG100" s="16"/>
      <c r="AH100" s="16">
        <f t="shared" si="23"/>
        <v>17.7</v>
      </c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x14ac:dyDescent="0.25">
      <c r="A101" s="10" t="s">
        <v>143</v>
      </c>
      <c r="B101" s="10" t="s">
        <v>40</v>
      </c>
      <c r="C101" s="10"/>
      <c r="D101" s="10">
        <v>2.2999999999999998</v>
      </c>
      <c r="E101" s="10">
        <v>2.2999999999999998</v>
      </c>
      <c r="F101" s="10"/>
      <c r="G101" s="11">
        <v>0</v>
      </c>
      <c r="H101" s="10" t="e">
        <v>#N/A</v>
      </c>
      <c r="I101" s="10" t="s">
        <v>86</v>
      </c>
      <c r="J101" s="10"/>
      <c r="K101" s="10">
        <v>2.2999999999999998</v>
      </c>
      <c r="L101" s="10">
        <f t="shared" si="17"/>
        <v>0</v>
      </c>
      <c r="M101" s="10"/>
      <c r="N101" s="10"/>
      <c r="O101" s="10"/>
      <c r="P101" s="10">
        <f t="shared" si="18"/>
        <v>0.45999999999999996</v>
      </c>
      <c r="Q101" s="12"/>
      <c r="R101" s="4">
        <f t="shared" si="21"/>
        <v>0</v>
      </c>
      <c r="S101" s="12"/>
      <c r="T101" s="10"/>
      <c r="U101" s="16">
        <f t="shared" si="22"/>
        <v>0</v>
      </c>
      <c r="V101" s="10">
        <f t="shared" si="19"/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/>
      <c r="AH101" s="16">
        <f t="shared" si="23"/>
        <v>0</v>
      </c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x14ac:dyDescent="0.25">
      <c r="A102" s="13" t="s">
        <v>144</v>
      </c>
      <c r="B102" s="13" t="s">
        <v>37</v>
      </c>
      <c r="C102" s="13">
        <v>20</v>
      </c>
      <c r="D102" s="13">
        <v>2</v>
      </c>
      <c r="E102" s="17">
        <v>12</v>
      </c>
      <c r="F102" s="17">
        <v>7</v>
      </c>
      <c r="G102" s="14">
        <v>0</v>
      </c>
      <c r="H102" s="13" t="e">
        <v>#N/A</v>
      </c>
      <c r="I102" s="13" t="s">
        <v>145</v>
      </c>
      <c r="J102" s="13" t="s">
        <v>112</v>
      </c>
      <c r="K102" s="13">
        <v>14</v>
      </c>
      <c r="L102" s="13">
        <f t="shared" ref="L102:L103" si="26">E102-K102</f>
        <v>-2</v>
      </c>
      <c r="M102" s="13"/>
      <c r="N102" s="13"/>
      <c r="O102" s="13">
        <v>0</v>
      </c>
      <c r="P102" s="13">
        <f t="shared" si="18"/>
        <v>2.4</v>
      </c>
      <c r="Q102" s="15"/>
      <c r="R102" s="4">
        <f t="shared" si="21"/>
        <v>0</v>
      </c>
      <c r="S102" s="15"/>
      <c r="T102" s="13"/>
      <c r="U102" s="16">
        <f t="shared" si="22"/>
        <v>2.916666666666667</v>
      </c>
      <c r="V102" s="13">
        <f t="shared" si="19"/>
        <v>2.916666666666667</v>
      </c>
      <c r="W102" s="13">
        <v>2.2000000000000002</v>
      </c>
      <c r="X102" s="13">
        <v>2.8</v>
      </c>
      <c r="Y102" s="13">
        <v>4</v>
      </c>
      <c r="Z102" s="13">
        <v>2.4</v>
      </c>
      <c r="AA102" s="13">
        <v>1.6</v>
      </c>
      <c r="AB102" s="13">
        <v>1.6</v>
      </c>
      <c r="AC102" s="13">
        <v>1.2</v>
      </c>
      <c r="AD102" s="13">
        <v>1.4</v>
      </c>
      <c r="AE102" s="13">
        <v>2.8</v>
      </c>
      <c r="AF102" s="13">
        <v>5.8</v>
      </c>
      <c r="AG102" s="13"/>
      <c r="AH102" s="16">
        <f t="shared" si="23"/>
        <v>0</v>
      </c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x14ac:dyDescent="0.25">
      <c r="A103" s="13" t="s">
        <v>146</v>
      </c>
      <c r="B103" s="13" t="s">
        <v>40</v>
      </c>
      <c r="C103" s="13">
        <v>6.3280000000000003</v>
      </c>
      <c r="D103" s="13">
        <v>27.577000000000002</v>
      </c>
      <c r="E103" s="17">
        <v>10.798</v>
      </c>
      <c r="F103" s="17">
        <v>23.106999999999999</v>
      </c>
      <c r="G103" s="14">
        <v>0</v>
      </c>
      <c r="H103" s="13" t="e">
        <v>#N/A</v>
      </c>
      <c r="I103" s="13" t="s">
        <v>145</v>
      </c>
      <c r="J103" s="13" t="s">
        <v>113</v>
      </c>
      <c r="K103" s="13">
        <v>10.5</v>
      </c>
      <c r="L103" s="13">
        <f t="shared" si="26"/>
        <v>0.29800000000000004</v>
      </c>
      <c r="M103" s="13"/>
      <c r="N103" s="13"/>
      <c r="O103" s="13">
        <v>0</v>
      </c>
      <c r="P103" s="13">
        <f t="shared" si="18"/>
        <v>2.1596000000000002</v>
      </c>
      <c r="Q103" s="15"/>
      <c r="R103" s="4">
        <f t="shared" si="21"/>
        <v>0</v>
      </c>
      <c r="S103" s="15"/>
      <c r="T103" s="13"/>
      <c r="U103" s="16">
        <f t="shared" si="22"/>
        <v>10.699666604926836</v>
      </c>
      <c r="V103" s="13">
        <f t="shared" si="19"/>
        <v>10.699666604926836</v>
      </c>
      <c r="W103" s="13">
        <v>1.5578000000000001</v>
      </c>
      <c r="X103" s="13">
        <v>4.3254000000000001</v>
      </c>
      <c r="Y103" s="13">
        <v>1.2525999999999999</v>
      </c>
      <c r="Z103" s="13">
        <v>1.8902000000000001</v>
      </c>
      <c r="AA103" s="13">
        <v>2.2052</v>
      </c>
      <c r="AB103" s="13">
        <v>1.2636000000000001</v>
      </c>
      <c r="AC103" s="13">
        <v>1.2494000000000001</v>
      </c>
      <c r="AD103" s="13">
        <v>1.2607999999999999</v>
      </c>
      <c r="AE103" s="13">
        <v>1.2672000000000001</v>
      </c>
      <c r="AF103" s="13">
        <v>0</v>
      </c>
      <c r="AG103" s="13"/>
      <c r="AH103" s="16">
        <f t="shared" si="23"/>
        <v>0</v>
      </c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  <row r="216" spans="1:51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</row>
    <row r="217" spans="1:51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</row>
    <row r="218" spans="1:51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</row>
    <row r="219" spans="1:51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</row>
    <row r="220" spans="1:51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</row>
    <row r="221" spans="1:51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</row>
    <row r="222" spans="1:51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</row>
    <row r="223" spans="1:51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</row>
    <row r="224" spans="1:51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</row>
    <row r="225" spans="1:51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</row>
    <row r="226" spans="1:51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</row>
    <row r="227" spans="1:51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</row>
    <row r="228" spans="1:51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</row>
    <row r="229" spans="1:51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</row>
    <row r="230" spans="1:51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</row>
    <row r="231" spans="1:51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</row>
    <row r="232" spans="1:51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</row>
    <row r="233" spans="1:51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</row>
    <row r="234" spans="1:51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</row>
    <row r="235" spans="1:51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</row>
    <row r="236" spans="1:51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</row>
    <row r="237" spans="1:51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</row>
    <row r="238" spans="1:51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</row>
    <row r="239" spans="1:51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</row>
    <row r="240" spans="1:51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</row>
    <row r="241" spans="1:51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</row>
    <row r="242" spans="1:51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</row>
    <row r="243" spans="1:51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</row>
    <row r="244" spans="1:51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</row>
    <row r="245" spans="1:51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</row>
    <row r="246" spans="1:51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</row>
    <row r="247" spans="1:51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</row>
    <row r="248" spans="1:51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</row>
    <row r="249" spans="1:51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</row>
    <row r="250" spans="1:51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</row>
    <row r="251" spans="1:51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</row>
    <row r="252" spans="1:51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</row>
    <row r="253" spans="1:51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</row>
    <row r="254" spans="1:51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</row>
    <row r="255" spans="1:51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</row>
    <row r="256" spans="1:51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</row>
    <row r="257" spans="1:51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</row>
    <row r="258" spans="1:51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</row>
    <row r="259" spans="1:51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</row>
    <row r="260" spans="1:51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</row>
    <row r="261" spans="1:51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</row>
    <row r="262" spans="1:51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</row>
    <row r="263" spans="1:51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</row>
    <row r="264" spans="1:51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</row>
    <row r="265" spans="1:51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</row>
    <row r="266" spans="1:51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</row>
    <row r="267" spans="1:51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</row>
    <row r="268" spans="1:51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</row>
    <row r="269" spans="1:51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</row>
    <row r="270" spans="1:51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</row>
    <row r="271" spans="1:51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</row>
    <row r="272" spans="1:51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</row>
    <row r="273" spans="1:51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</row>
    <row r="274" spans="1:51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</row>
    <row r="275" spans="1:51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</row>
    <row r="276" spans="1:51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</row>
    <row r="277" spans="1:51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</row>
    <row r="278" spans="1:51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</row>
    <row r="279" spans="1:51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</row>
    <row r="280" spans="1:51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</row>
    <row r="281" spans="1:51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</row>
    <row r="282" spans="1:51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</row>
    <row r="283" spans="1:51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</row>
    <row r="284" spans="1:51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</row>
    <row r="285" spans="1:51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</row>
    <row r="286" spans="1:51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</row>
    <row r="287" spans="1:51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</row>
    <row r="288" spans="1:51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</row>
    <row r="289" spans="1:51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</row>
    <row r="290" spans="1:51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</row>
    <row r="291" spans="1:51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</row>
    <row r="292" spans="1:51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</row>
    <row r="293" spans="1:51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</row>
    <row r="294" spans="1:51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</row>
    <row r="295" spans="1:51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</row>
    <row r="296" spans="1:51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</row>
    <row r="297" spans="1:51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</row>
    <row r="298" spans="1:51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</row>
    <row r="299" spans="1:51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</row>
    <row r="300" spans="1:51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</row>
    <row r="301" spans="1:51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</row>
    <row r="302" spans="1:51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</row>
    <row r="303" spans="1:51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</row>
    <row r="304" spans="1:51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</row>
    <row r="305" spans="1:51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</row>
    <row r="306" spans="1:51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</row>
    <row r="307" spans="1:51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</row>
    <row r="308" spans="1:51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</row>
    <row r="309" spans="1:51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</row>
    <row r="310" spans="1:51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</row>
    <row r="311" spans="1:51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</row>
    <row r="312" spans="1:51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</row>
    <row r="313" spans="1:51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</row>
    <row r="314" spans="1:51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</row>
    <row r="315" spans="1:51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</row>
    <row r="316" spans="1:51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</row>
    <row r="317" spans="1:51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</row>
    <row r="318" spans="1:51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</row>
    <row r="319" spans="1:51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</row>
    <row r="320" spans="1:51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</row>
    <row r="321" spans="1:51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</row>
    <row r="322" spans="1:51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</row>
    <row r="323" spans="1:51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</row>
    <row r="324" spans="1:51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</row>
    <row r="325" spans="1:51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</row>
    <row r="326" spans="1:51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</row>
    <row r="327" spans="1:51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</row>
    <row r="328" spans="1:51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</row>
    <row r="329" spans="1:51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</row>
    <row r="330" spans="1:51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</row>
    <row r="331" spans="1:51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</row>
    <row r="332" spans="1:51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</row>
    <row r="333" spans="1:51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</row>
    <row r="334" spans="1:51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</row>
    <row r="335" spans="1:51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</row>
    <row r="336" spans="1:51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</row>
    <row r="337" spans="1:51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</row>
    <row r="338" spans="1:51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</row>
    <row r="339" spans="1:51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</row>
    <row r="340" spans="1:51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</row>
    <row r="341" spans="1:51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</row>
    <row r="342" spans="1:51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</row>
    <row r="343" spans="1:51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</row>
    <row r="344" spans="1:51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</row>
    <row r="345" spans="1:51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</row>
    <row r="346" spans="1:51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</row>
    <row r="347" spans="1:51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</row>
    <row r="348" spans="1:51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</row>
    <row r="349" spans="1:51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</row>
    <row r="350" spans="1:51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</row>
    <row r="351" spans="1:51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</row>
    <row r="352" spans="1:51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</row>
    <row r="353" spans="1:51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</row>
    <row r="354" spans="1:51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</row>
    <row r="355" spans="1:51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</row>
    <row r="356" spans="1:51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</row>
    <row r="357" spans="1:51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</row>
    <row r="358" spans="1:51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</row>
    <row r="359" spans="1:51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</row>
    <row r="360" spans="1:51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</row>
    <row r="361" spans="1:51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</row>
    <row r="362" spans="1:51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</row>
    <row r="363" spans="1:51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</row>
    <row r="364" spans="1:51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</row>
    <row r="365" spans="1:51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</row>
    <row r="366" spans="1:51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</row>
    <row r="367" spans="1:51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</row>
    <row r="368" spans="1:51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</row>
    <row r="369" spans="1:51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</row>
    <row r="370" spans="1:51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</row>
    <row r="371" spans="1:51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</row>
    <row r="372" spans="1:51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</row>
    <row r="373" spans="1:51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</row>
    <row r="374" spans="1:51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</row>
    <row r="375" spans="1:51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</row>
    <row r="376" spans="1:51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</row>
    <row r="377" spans="1:51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</row>
    <row r="378" spans="1:51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</row>
    <row r="379" spans="1:51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</row>
    <row r="380" spans="1:51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</row>
    <row r="381" spans="1:51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</row>
    <row r="382" spans="1:51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</row>
    <row r="383" spans="1:51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</row>
    <row r="384" spans="1:51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</row>
    <row r="385" spans="1:51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</row>
    <row r="386" spans="1:51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</row>
    <row r="387" spans="1:51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</row>
    <row r="388" spans="1:51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</row>
    <row r="389" spans="1:51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</row>
    <row r="390" spans="1:51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</row>
    <row r="391" spans="1:51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</row>
    <row r="392" spans="1:51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</row>
    <row r="393" spans="1:51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</row>
    <row r="394" spans="1:51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</row>
    <row r="395" spans="1:51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</row>
    <row r="396" spans="1:51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</row>
    <row r="397" spans="1:51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</row>
    <row r="398" spans="1:51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</row>
    <row r="399" spans="1:51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</row>
    <row r="400" spans="1:51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</row>
    <row r="401" spans="1:51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</row>
    <row r="402" spans="1:51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</row>
    <row r="403" spans="1:51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</row>
    <row r="404" spans="1:51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</row>
    <row r="405" spans="1:51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</row>
    <row r="406" spans="1:51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</row>
    <row r="407" spans="1:51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</row>
    <row r="408" spans="1:51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</row>
    <row r="409" spans="1:51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</row>
    <row r="410" spans="1:51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</row>
    <row r="411" spans="1:51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</row>
    <row r="412" spans="1:51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</row>
    <row r="413" spans="1:51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</row>
    <row r="414" spans="1:51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</row>
    <row r="415" spans="1:51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</row>
    <row r="416" spans="1:51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</row>
    <row r="417" spans="1:51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</row>
    <row r="418" spans="1:51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</row>
    <row r="419" spans="1:51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</row>
    <row r="420" spans="1:51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</row>
    <row r="421" spans="1:51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</row>
    <row r="422" spans="1:51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</row>
    <row r="423" spans="1:51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</row>
    <row r="424" spans="1:51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</row>
    <row r="425" spans="1:51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</row>
    <row r="426" spans="1:51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</row>
    <row r="427" spans="1:51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</row>
    <row r="428" spans="1:51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</row>
    <row r="429" spans="1:51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</row>
    <row r="430" spans="1:51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</row>
    <row r="431" spans="1:51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</row>
    <row r="432" spans="1:51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</row>
    <row r="433" spans="1:51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</row>
    <row r="434" spans="1:51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</row>
    <row r="435" spans="1:51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</row>
    <row r="436" spans="1:51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</row>
    <row r="437" spans="1:51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</row>
    <row r="438" spans="1:51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</row>
    <row r="439" spans="1:51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</row>
    <row r="440" spans="1:51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</row>
    <row r="441" spans="1:51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</row>
    <row r="442" spans="1:51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</row>
    <row r="443" spans="1:51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</row>
    <row r="444" spans="1:51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</row>
    <row r="445" spans="1:51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</row>
    <row r="446" spans="1:51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</row>
    <row r="447" spans="1:51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</row>
    <row r="448" spans="1:51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</row>
    <row r="449" spans="1:51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</row>
    <row r="450" spans="1:51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</row>
    <row r="451" spans="1:51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</row>
    <row r="452" spans="1:51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</row>
    <row r="453" spans="1:51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</row>
    <row r="454" spans="1:51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</row>
    <row r="455" spans="1:51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</row>
    <row r="456" spans="1:51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</row>
    <row r="457" spans="1:51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</row>
    <row r="458" spans="1:51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</row>
    <row r="459" spans="1:51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</row>
    <row r="460" spans="1:51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</row>
    <row r="461" spans="1:51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</row>
    <row r="462" spans="1:51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</row>
    <row r="463" spans="1:51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</row>
    <row r="464" spans="1:51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</row>
    <row r="465" spans="1:51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</row>
    <row r="466" spans="1:51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</row>
    <row r="467" spans="1:51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</row>
    <row r="468" spans="1:51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</row>
    <row r="469" spans="1:51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</row>
    <row r="470" spans="1:51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</row>
    <row r="471" spans="1:51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</row>
    <row r="472" spans="1:51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</row>
    <row r="473" spans="1:51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</row>
    <row r="474" spans="1:51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</row>
    <row r="475" spans="1:51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</row>
    <row r="476" spans="1:51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</row>
    <row r="477" spans="1:51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</row>
    <row r="478" spans="1:51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</row>
    <row r="479" spans="1:51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</row>
    <row r="480" spans="1:51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</row>
    <row r="481" spans="1:51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</row>
    <row r="482" spans="1:51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</row>
    <row r="483" spans="1:51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</row>
    <row r="484" spans="1:51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</row>
    <row r="485" spans="1:51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</row>
    <row r="486" spans="1:51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</row>
    <row r="487" spans="1:51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</row>
    <row r="488" spans="1:51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</row>
    <row r="489" spans="1:51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</row>
    <row r="490" spans="1:51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</row>
    <row r="491" spans="1:51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</row>
    <row r="492" spans="1:51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</row>
    <row r="493" spans="1:51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</row>
    <row r="494" spans="1:51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</row>
    <row r="495" spans="1:51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</row>
    <row r="496" spans="1:51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</row>
    <row r="497" spans="1:51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</row>
    <row r="498" spans="1:51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</row>
    <row r="499" spans="1:51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</row>
  </sheetData>
  <autoFilter ref="A3:AH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2025-07-29T08:45:21Z</dcterms:created>
  <dcterms:modified xsi:type="dcterms:W3CDTF">2025-07-30T07:56:31Z</dcterms:modified>
</cp:coreProperties>
</file>