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4"/>
  <sheetViews>
    <sheetView tabSelected="1" zoomScale="87" zoomScaleNormal="87" workbookViewId="0">
      <pane ySplit="9" topLeftCell="A159" activePane="bottomLeft" state="frozen"/>
      <selection pane="bottomLeft" activeCell="J177" sqref="J17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RIGHT(D15:D172,4)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RIGHT(D16:D172,4)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RIGHT(D17:D172,4)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RIGHT(D18:D173,4)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RIGHT(D19:D174,4)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RIGHT(D20:D175,4)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RIGHT(D21:D176,4)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RIGHT(D22:D177,4)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RIGHT(D23:D178,4)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RIGHT(D24:D179,4)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40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RIGHT(D25:D183,4)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RIGHT(D26:D183,4)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RIGHT(D27:D184,4)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RIGHT(D28:D187,4)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RIGHT(D29:D188,4)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RIGHT(D30:D189,4)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RIGHT(D31:D190,4)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RIGHT(D32:D191,4)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RIGHT(D33:D192,4)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RIGHT(D34:D190,4)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RIGHT(D35:D191,4)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RIGHT(D36:D191,4)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RIGHT(D37:D193,4)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RIGHT(D38:D191,4)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RIGHT(D39:D192,4)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RIGHT(D40:D195,4)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RIGHT(D41:D197,4)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20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RIGHT(D42:D198,4)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RIGHT(D43:D197,4)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30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RIGHT(D44:D198,4)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400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RIGHT(D45:D196,4)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RIGHT(D46:D195,4)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RIGHT(D47:D198,4)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RIGHT(D48:D199,4)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RIGHT(D49:D202,4)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RIGHT(D50:D207,4)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RIGHT(D51:D208,4)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360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RIGHT(D52:D209,4)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RIGHT(D53:D210,4)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RIGHT(D54:D211,4)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RIGHT(D55:D210,4)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RIGHT(D56:D211,4)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RIGHT(D57:D209,4)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120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RIGHT(D58:D210,4)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240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RIGHT(D59:D210,4)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700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RIGHT(D60:D211,4)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RIGHT(D61:D211,4)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RIGHT(D62:D212,4)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70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RIGHT(D63:D213,4)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RIGHT(D64:D215,4)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RIGHT(D65:D216,4)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RIGHT(D66:D216,4)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300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RIGHT(D67:D217,4)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120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RIGHT(D68:D218,4)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RIGHT(D69:D216,4)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900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RIGHT(D70:D217,4)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120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RIGHT(D71:D219,4)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RIGHT(D72:D220,4)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480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RIGHT(D73:D216,4)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RIGHT(D74:D217,4)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RIGHT(D75:D220,4)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RIGHT(D76:D221,4)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120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RIGHT(D77:D221,4)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RIGHT(D78:D222,4)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30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RIGHT(D79:D222,4)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120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RIGHT(D80:D223,4)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RIGHT(D81:D224,4)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/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RIGHT(D82:D225,4)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RIGHT(D83:D226,4)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RIGHT(D84:D226,4)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RIGHT(D85:D227,4)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RIGHT(D86:D227,4)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RIGHT(D87:D225,4)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120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RIGHT(D88:D228,4)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RIGHT(D89:D229,4)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400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RIGHT(D90:D231,4)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80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RIGHT(D91:D232,4)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RIGHT(D92:D232,4)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RIGHT(D93:D232,4)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/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RIGHT(D94:D234,4)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RIGHT(D95:D235,4)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RIGHT(D96:D236,4)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RIGHT(D97:D235,4)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/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RIGHT(D98:D236,4)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RIGHT(D99:D237,4)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RIGHT(D100:D238,4)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240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RIGHT(D101:D239,4)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RIGHT(D102:D237,4)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80</v>
      </c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RIGHT(D103:D238,4)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/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RIGHT(D104:D237,4)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400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RIGHT(D105:D239,4)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1200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RIGHT(D106:D240,4)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RIGHT(D107:D241,4)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RIGHT(D108:D242,4)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420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RIGHT(D109:D243,4)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RIGHT(D110:D244,4)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/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RIGHT(D111:D246,4)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RIGHT(D112:D247,4)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RIGHT(D113:D247,4)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RIGHT(D114:D248,4)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120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RIGHT(D115:D249,4)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80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RIGHT(D116:D249,4)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80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RIGHT(D117:D251,4)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RIGHT(D118:D252,4)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RIGHT(D119:D253,4)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RIGHT(D120:D254,4)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/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>
        <v>40</v>
      </c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RIGHT(D123:D257,4)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120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RIGHT(D124:D258,4)</f>
        <v/>
      </c>
      <c r="B124" s="27" t="inlineStr">
        <is>
          <t>ЧОРИЗО ПРЕМИУМ Останкино с/к в/у 1/180</t>
        </is>
      </c>
      <c r="C124" s="33" t="inlineStr">
        <is>
          <t>ШТ</t>
        </is>
      </c>
      <c r="D124" s="28" t="n">
        <v>1001066527226</v>
      </c>
      <c r="E124" s="24" t="n"/>
      <c r="F124" s="23" t="n">
        <v>0.18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RIGHT(D125:D252,4)</f>
        <v/>
      </c>
      <c r="B125" s="27" t="inlineStr">
        <is>
          <t>ПРЕСИЖН с/к в/у 1/250 8шт.</t>
        </is>
      </c>
      <c r="C125" s="33" t="inlineStr">
        <is>
          <t>ШТ</t>
        </is>
      </c>
      <c r="D125" s="28" t="n">
        <v>1001062353684</v>
      </c>
      <c r="E125" s="24" t="n"/>
      <c r="F125" s="23" t="n">
        <v>0.25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RIGHT(D126:D252,4)</f>
        <v/>
      </c>
      <c r="B126" s="27" t="inlineStr">
        <is>
          <t>САЛЯМИ МЕЛКОЗЕРНЕНАЯ с/к в/у 1/120_60с</t>
        </is>
      </c>
      <c r="C126" s="33" t="inlineStr">
        <is>
          <t>ШТ</t>
        </is>
      </c>
      <c r="D126" s="28" t="n">
        <v>1001193115682</v>
      </c>
      <c r="E126" s="24" t="n">
        <v>400</v>
      </c>
      <c r="F126" s="23" t="n">
        <v>0.12</v>
      </c>
      <c r="G126" s="23">
        <f>E126*0.12</f>
        <v/>
      </c>
      <c r="H126" s="14" t="n">
        <v>0.96</v>
      </c>
      <c r="I126" s="14" t="n">
        <v>60</v>
      </c>
      <c r="J126" s="39" t="n"/>
    </row>
    <row r="127" ht="16.5" customHeight="1">
      <c r="A127" s="93">
        <f>RIGHT(D127:D255,4)</f>
        <v/>
      </c>
      <c r="B127" s="27" t="inlineStr">
        <is>
          <t>ЭКСТРА Папа может с/к в/у_Л</t>
        </is>
      </c>
      <c r="C127" s="30" t="inlineStr">
        <is>
          <t>КГ</t>
        </is>
      </c>
      <c r="D127" s="28" t="n">
        <v>1001062504117</v>
      </c>
      <c r="E127" s="24" t="n"/>
      <c r="F127" s="23" t="n">
        <v>0.4875</v>
      </c>
      <c r="G127" s="23">
        <f>E127*1</f>
        <v/>
      </c>
      <c r="H127" s="14" t="n">
        <v>3.9</v>
      </c>
      <c r="I127" s="14" t="n">
        <v>120</v>
      </c>
      <c r="J127" s="39" t="n"/>
    </row>
    <row r="128" ht="16.5" customHeight="1">
      <c r="A128" s="93">
        <f>RIGHT(D128:D256,4)</f>
        <v/>
      </c>
      <c r="B128" s="27" t="inlineStr">
        <is>
          <t>ПРЕСИЖН с/к дек.спец.мгс</t>
        </is>
      </c>
      <c r="C128" s="30" t="inlineStr">
        <is>
          <t>КГ</t>
        </is>
      </c>
      <c r="D128" s="28" t="n">
        <v>1001062353680</v>
      </c>
      <c r="E128" s="24" t="n"/>
      <c r="F128" s="23" t="n"/>
      <c r="G128" s="23">
        <f>E128</f>
        <v/>
      </c>
      <c r="H128" s="14" t="n"/>
      <c r="I128" s="14" t="n"/>
      <c r="J128" s="39" t="n"/>
    </row>
    <row r="129" ht="16.5" customHeight="1">
      <c r="A129" s="93">
        <f>RIGHT(D129:D256,4)</f>
        <v/>
      </c>
      <c r="B129" s="27" t="inlineStr">
        <is>
          <t>ЭКСТРА Папа может с/к в/у 1/250 8шт.</t>
        </is>
      </c>
      <c r="C129" s="33" t="inlineStr">
        <is>
          <t>ШТ</t>
        </is>
      </c>
      <c r="D129" s="28" t="n">
        <v>1001062505483</v>
      </c>
      <c r="E129" s="24" t="n"/>
      <c r="F129" s="23" t="n">
        <v>0.25</v>
      </c>
      <c r="G129" s="23">
        <f>E129*0.25</f>
        <v/>
      </c>
      <c r="H129" s="14" t="n">
        <v>2</v>
      </c>
      <c r="I129" s="14" t="n">
        <v>120</v>
      </c>
      <c r="J129" s="39" t="n"/>
    </row>
    <row r="130" ht="16.5" customHeight="1" thickBot="1">
      <c r="A130" s="93">
        <f>RIGHT(D130:D257,4)</f>
        <v/>
      </c>
      <c r="B130" s="27" t="inlineStr">
        <is>
          <t>ЭКСТРА Папа может с/к с/н в/у 1/100_60с</t>
        </is>
      </c>
      <c r="C130" s="33" t="inlineStr">
        <is>
          <t>ШТ</t>
        </is>
      </c>
      <c r="D130" s="28" t="n">
        <v>1001202506453</v>
      </c>
      <c r="E130" s="24" t="n">
        <v>700</v>
      </c>
      <c r="F130" s="23" t="n">
        <v>0.1</v>
      </c>
      <c r="G130" s="23">
        <f>E130*0.1</f>
        <v/>
      </c>
      <c r="H130" s="14" t="n">
        <v>0.8</v>
      </c>
      <c r="I130" s="14" t="n">
        <v>60</v>
      </c>
      <c r="J130" s="39" t="n"/>
    </row>
    <row r="131" ht="16.5" customHeight="1" thickBot="1" thickTop="1">
      <c r="A131" s="93">
        <f>RIGHT(D131:D258,4)</f>
        <v/>
      </c>
      <c r="B131" s="74" t="inlineStr">
        <is>
          <t>Ветчины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thickTop="1">
      <c r="A132" s="93">
        <f>RIGHT(D132:D262,4)</f>
        <v/>
      </c>
      <c r="B132" s="29" t="inlineStr">
        <is>
          <t xml:space="preserve">ВЕТЧ.МРАМОРНАЯ в/у_45с </t>
        </is>
      </c>
      <c r="C132" s="32" t="inlineStr">
        <is>
          <t>КГ</t>
        </is>
      </c>
      <c r="D132" s="80" t="n">
        <v>1001092436470</v>
      </c>
      <c r="E132" s="24" t="n">
        <v>10</v>
      </c>
      <c r="F132" s="23" t="n"/>
      <c r="G132" s="23">
        <f>E132*1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ВЕТЧ.МРАМОРНАЯ в/у срез 0.3кг 6шт_45с</t>
        </is>
      </c>
      <c r="C133" s="32" t="inlineStr">
        <is>
          <t>ШТ</t>
        </is>
      </c>
      <c r="D133" s="80" t="n">
        <v>1001092436495</v>
      </c>
      <c r="E133" s="24" t="n">
        <v>60</v>
      </c>
      <c r="F133" s="23" t="n">
        <v>0.3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ВЕТЧ.КЛАССИЧЕСКАЯ ПМ п/о 0.35кг 8шт_209к</t>
        </is>
      </c>
      <c r="C134" s="32" t="inlineStr">
        <is>
          <t>ШТ</t>
        </is>
      </c>
      <c r="D134" s="80" t="n">
        <v>1001095227235</v>
      </c>
      <c r="E134" s="24" t="n">
        <v>40</v>
      </c>
      <c r="F134" s="23" t="n">
        <v>0.35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RIGHT(D135:D265,4)</f>
        <v/>
      </c>
      <c r="B135" s="29" t="inlineStr">
        <is>
          <t>ВЕТЧ.РУБЛЕНАЯ ПМ в/у срез 0.3кг 6шт.</t>
        </is>
      </c>
      <c r="C135" s="32" t="inlineStr">
        <is>
          <t>ШТ</t>
        </is>
      </c>
      <c r="D135" s="80" t="n">
        <v>1001093316411</v>
      </c>
      <c r="E135" s="24" t="n"/>
      <c r="F135" s="23" t="n">
        <v>0.3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9" t="inlineStr">
        <is>
          <t>ВЕТЧ.НЕЖНАЯ Коровино п/о_Маяк</t>
        </is>
      </c>
      <c r="C136" s="32" t="inlineStr">
        <is>
          <t>КГ</t>
        </is>
      </c>
      <c r="D136" s="80" t="n">
        <v>1001095716866</v>
      </c>
      <c r="E136" s="24" t="n">
        <v>50</v>
      </c>
      <c r="F136" s="23" t="n"/>
      <c r="G136" s="23">
        <f>E136*1</f>
        <v/>
      </c>
      <c r="H136" s="14" t="n"/>
      <c r="I136" s="14" t="n"/>
      <c r="J136" s="39" t="n"/>
    </row>
    <row r="137" ht="16.5" customHeight="1">
      <c r="A137" s="93">
        <f>RIGHT(D137:D260,4)</f>
        <v/>
      </c>
      <c r="B137" s="27" t="inlineStr">
        <is>
          <t>ВЕТЧ.МЯСНАЯ Папа может п/о 0.4кг 8шт.</t>
        </is>
      </c>
      <c r="C137" s="37" t="inlineStr">
        <is>
          <t>ШТ</t>
        </is>
      </c>
      <c r="D137" s="51" t="n">
        <v>1001094053215</v>
      </c>
      <c r="E137" s="24" t="n">
        <v>120</v>
      </c>
      <c r="F137" s="23" t="n">
        <v>0.4</v>
      </c>
      <c r="G137" s="23">
        <f>E137*0.4</f>
        <v/>
      </c>
      <c r="H137" s="14" t="n">
        <v>3.2</v>
      </c>
      <c r="I137" s="14" t="n">
        <v>60</v>
      </c>
      <c r="J137" s="39" t="n"/>
    </row>
    <row r="138" ht="16.5" customHeight="1" thickBot="1">
      <c r="A138" s="93">
        <f>RIGHT(D138:D261,4)</f>
        <v/>
      </c>
      <c r="B138" s="27" t="inlineStr">
        <is>
          <t>ВЕТЧ.ФИЛЕЙНАЯ ПМ п/о 0,4кг 8шт.</t>
        </is>
      </c>
      <c r="C138" s="37" t="inlineStr">
        <is>
          <t>ШТ</t>
        </is>
      </c>
      <c r="D138" s="51" t="n">
        <v>1001092687245</v>
      </c>
      <c r="E138" s="24" t="n">
        <v>40</v>
      </c>
      <c r="F138" s="23" t="n">
        <v>0.4</v>
      </c>
      <c r="G138" s="23">
        <f>E138*0.4</f>
        <v/>
      </c>
      <c r="H138" s="14" t="n"/>
      <c r="I138" s="14" t="n"/>
      <c r="J138" s="39" t="n"/>
    </row>
    <row r="139" ht="16.5" customHeight="1" thickBot="1" thickTop="1">
      <c r="A139" s="93">
        <f>RIGHT(D139:D263,4)</f>
        <v/>
      </c>
      <c r="B139" s="74" t="inlineStr">
        <is>
          <t>Копчености варенокопченые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thickTop="1">
      <c r="A140" s="93">
        <f>RIGHT(D140:D266,4)</f>
        <v/>
      </c>
      <c r="B140" s="47" t="inlineStr">
        <is>
          <t>СВИНИНА ПО-ДОМ. к/в мл/к в/у 0.3кг_50с</t>
        </is>
      </c>
      <c r="C140" s="35" t="inlineStr">
        <is>
          <t>ШТ</t>
        </is>
      </c>
      <c r="D140" s="28" t="n">
        <v>1001084217090</v>
      </c>
      <c r="E140" s="24" t="n">
        <v>120</v>
      </c>
      <c r="F140" s="23" t="n">
        <v>0.3</v>
      </c>
      <c r="G140" s="23">
        <f>E140*F140</f>
        <v/>
      </c>
      <c r="H140" s="14" t="n"/>
      <c r="I140" s="14" t="n">
        <v>50</v>
      </c>
      <c r="J140" s="39" t="n"/>
    </row>
    <row r="141" ht="16.5" customHeight="1">
      <c r="A141" s="93">
        <f>RIGHT(D141:D267,4)</f>
        <v/>
      </c>
      <c r="B141" s="47" t="inlineStr">
        <is>
          <t>ШЕЙКА КОПЧЕНАЯ к/в мл/к в/у 300*6</t>
        </is>
      </c>
      <c r="C141" s="35" t="inlineStr">
        <is>
          <t>ШТ</t>
        </is>
      </c>
      <c r="D141" s="28" t="n">
        <v>1001083424691</v>
      </c>
      <c r="E141" s="24" t="n"/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мл/к в/у 0,3кг_50с</t>
        </is>
      </c>
      <c r="C142" s="35" t="inlineStr">
        <is>
          <t>ШТ</t>
        </is>
      </c>
      <c r="D142" s="28" t="n">
        <v>1001085637187</v>
      </c>
      <c r="E142" s="24" t="n">
        <v>120</v>
      </c>
      <c r="F142" s="23" t="n">
        <v>0.3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RIGHT(D143:D269,4)</f>
        <v/>
      </c>
      <c r="B143" s="47" t="inlineStr">
        <is>
          <t>ГРУДИНКА ПРЕМИУМ к/в с/н в/у 1/150 8шт.</t>
        </is>
      </c>
      <c r="C143" s="35" t="inlineStr">
        <is>
          <t>ШТ</t>
        </is>
      </c>
      <c r="D143" s="28" t="n">
        <v>1001225636201</v>
      </c>
      <c r="E143" s="24" t="n"/>
      <c r="F143" s="23" t="n">
        <v>0.15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RIGHT(D144:D269,4)</f>
        <v/>
      </c>
      <c r="B144" s="47" t="inlineStr">
        <is>
          <t>ДЫМОВИЦА ИЗ ОКОРОКА к/в мл/к в/у 0.3кг</t>
        </is>
      </c>
      <c r="C144" s="35" t="inlineStr">
        <is>
          <t>ШТ</t>
        </is>
      </c>
      <c r="D144" s="28" t="n">
        <v>1001080216842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RIGHT(D145:D269,4)</f>
        <v/>
      </c>
      <c r="B145" s="47" t="inlineStr">
        <is>
          <t>ШПИК С ЧЕСНОК.И ПЕРЦЕМ к/в в/у 0.3кг_45c</t>
        </is>
      </c>
      <c r="C145" s="35" t="inlineStr">
        <is>
          <t>ШТ</t>
        </is>
      </c>
      <c r="D145" s="28" t="n">
        <v>1001084226492</v>
      </c>
      <c r="E145" s="24" t="n"/>
      <c r="F145" s="23" t="n">
        <v>0.3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КОРЕЙКА ПО-ОСТ.к/в в/с с/н в/у 1/150_45с</t>
        </is>
      </c>
      <c r="C146" s="35" t="inlineStr">
        <is>
          <t>ШТ</t>
        </is>
      </c>
      <c r="D146" s="28" t="n">
        <v>1001220286279</v>
      </c>
      <c r="E146" s="24" t="n">
        <v>120</v>
      </c>
      <c r="F146" s="23" t="n">
        <v>0.15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КОЛБ.СНЭКИ Папа может в/к мгс 1/70_5</t>
        </is>
      </c>
      <c r="C147" s="35" t="inlineStr">
        <is>
          <t>ШТ</t>
        </is>
      </c>
      <c r="D147" s="28" t="n">
        <v>1001053944786</v>
      </c>
      <c r="E147" s="24" t="n"/>
      <c r="F147" s="23" t="n">
        <v>0.07000000000000001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RIGHT(D148:D269,4)</f>
        <v/>
      </c>
      <c r="B148" s="47" t="inlineStr">
        <is>
          <t>ПЕППЕРОНИ с/к с/н мгс 1*2_HRC</t>
        </is>
      </c>
      <c r="C148" s="35" t="inlineStr">
        <is>
          <t>КГ</t>
        </is>
      </c>
      <c r="D148" s="28" t="n">
        <v>1001204447052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RIGHT(D149:D269,4)</f>
        <v/>
      </c>
      <c r="B149" s="47" t="inlineStr">
        <is>
          <t>БЕКОН ДЛЯ КУЛИНАРИИ с/к с/н мгс 1*2_HRC</t>
        </is>
      </c>
      <c r="C149" s="35" t="inlineStr">
        <is>
          <t>КГ</t>
        </is>
      </c>
      <c r="D149" s="28" t="n">
        <v>1001223297053</v>
      </c>
      <c r="E149" s="24" t="n"/>
      <c r="F149" s="23" t="n">
        <v>1</v>
      </c>
      <c r="G149" s="23">
        <f>E149</f>
        <v/>
      </c>
      <c r="H149" s="14" t="n"/>
      <c r="I149" s="14" t="n"/>
      <c r="J149" s="92" t="n"/>
    </row>
    <row r="150" ht="16.5" customHeight="1">
      <c r="A150" s="93">
        <f>RIGHT(D150:D269,4)</f>
        <v/>
      </c>
      <c r="B150" s="27" t="inlineStr">
        <is>
          <t>БЕКОН Папа может с/к с/н в/у 1/140_50с</t>
        </is>
      </c>
      <c r="C150" s="33" t="inlineStr">
        <is>
          <t>ШТ</t>
        </is>
      </c>
      <c r="D150" s="28" t="n">
        <v>1001223297092</v>
      </c>
      <c r="E150" s="24" t="n">
        <v>320</v>
      </c>
      <c r="F150" s="23" t="n">
        <v>0.14</v>
      </c>
      <c r="G150" s="23">
        <f>F150*E150</f>
        <v/>
      </c>
      <c r="H150" s="14" t="n"/>
      <c r="I150" s="14" t="n"/>
      <c r="J150" s="39" t="n"/>
    </row>
    <row r="151" ht="16.5" customHeight="1">
      <c r="A151" s="93">
        <f>RIGHT(D151:D270,4)</f>
        <v/>
      </c>
      <c r="B151" s="27" t="inlineStr">
        <is>
          <t>БЕКОН Останкино с/к с/н в/у 1/180_50с</t>
        </is>
      </c>
      <c r="C151" s="33" t="inlineStr">
        <is>
          <t>ШТ</t>
        </is>
      </c>
      <c r="D151" s="28" t="n">
        <v>1001223297103</v>
      </c>
      <c r="E151" s="24" t="n"/>
      <c r="F151" s="23" t="n">
        <v>0.18</v>
      </c>
      <c r="G151" s="23">
        <f>F151*E151</f>
        <v/>
      </c>
      <c r="H151" s="14" t="n"/>
      <c r="I151" s="14" t="n"/>
      <c r="J151" s="92" t="n"/>
    </row>
    <row r="152" ht="16.5" customHeight="1" thickBot="1">
      <c r="A152" s="93">
        <f>RIGHT(D152:D267,4)</f>
        <v/>
      </c>
      <c r="B152" s="47" t="inlineStr">
        <is>
          <t>БЕКОН с/к с/н в/у 1/180 10шт.</t>
        </is>
      </c>
      <c r="C152" s="35" t="inlineStr">
        <is>
          <t>ШТ</t>
        </is>
      </c>
      <c r="D152" s="28" t="n">
        <v>1001223296919</v>
      </c>
      <c r="E152" s="24" t="n"/>
      <c r="F152" s="23" t="n"/>
      <c r="G152" s="23">
        <f>E152*0.18</f>
        <v/>
      </c>
      <c r="H152" s="14" t="n"/>
      <c r="I152" s="14" t="n"/>
      <c r="J152" s="92" t="n"/>
    </row>
    <row r="153" ht="16.5" customHeight="1" thickBot="1" thickTop="1">
      <c r="A153" s="93">
        <f>RIGHT(D153:D268,4)</f>
        <v/>
      </c>
      <c r="B153" s="74" t="inlineStr">
        <is>
          <t>Паштеты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Bot="1" thickTop="1">
      <c r="A154" s="93">
        <f>RIGHT(D154:D271,4)</f>
        <v/>
      </c>
      <c r="B154" s="74" t="inlineStr">
        <is>
          <t>Пельмени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thickTop="1">
      <c r="A155" s="93">
        <f>RIGHT(D155:D272,4)</f>
        <v/>
      </c>
      <c r="B155" s="47" t="inlineStr">
        <is>
          <t>ОСТАН.ТРАДИЦ. пельм кор.0.5кг зам._120с</t>
        </is>
      </c>
      <c r="C155" s="33" t="inlineStr">
        <is>
          <t>ШТ</t>
        </is>
      </c>
      <c r="D155" s="28" t="n">
        <v>1002112606314</v>
      </c>
      <c r="E155" s="24" t="n"/>
      <c r="F155" s="23" t="n">
        <v>0.5</v>
      </c>
      <c r="G155" s="23">
        <f>E155*0.5</f>
        <v/>
      </c>
      <c r="H155" s="14" t="n">
        <v>8</v>
      </c>
      <c r="I155" s="72" t="n">
        <v>120</v>
      </c>
      <c r="J155" s="39" t="n"/>
    </row>
    <row r="156" ht="16.5" customHeight="1">
      <c r="A156" s="93">
        <f>RIGHT(D156:D273,4)</f>
        <v/>
      </c>
      <c r="B156" s="47" t="inlineStr">
        <is>
          <t xml:space="preserve">ПЕЛЬМ.С АДЖИКОЙ пл.0.45кг зам. </t>
        </is>
      </c>
      <c r="C156" s="33" t="inlineStr">
        <is>
          <t>ШТ</t>
        </is>
      </c>
      <c r="D156" s="28" t="n">
        <v>1002115036155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>
      <c r="A157" s="93">
        <f>RIGHT(D157:D274,4)</f>
        <v/>
      </c>
      <c r="B157" s="47" t="inlineStr">
        <is>
          <t xml:space="preserve">ПЕЛЬМ.С БЕЛ.ГРИБАМИ пл.0.45кг зам. </t>
        </is>
      </c>
      <c r="C157" s="33" t="inlineStr">
        <is>
          <t>ШТ</t>
        </is>
      </c>
      <c r="D157" s="28" t="n">
        <v>1002115056157</v>
      </c>
      <c r="E157" s="24" t="n"/>
      <c r="F157" s="23" t="n"/>
      <c r="G157" s="23">
        <f>E157*0.45</f>
        <v/>
      </c>
      <c r="H157" s="14" t="n"/>
      <c r="I157" s="72" t="n"/>
      <c r="J157" s="39" t="n"/>
    </row>
    <row r="158" ht="16.5" customHeight="1" thickBot="1">
      <c r="A158" s="93">
        <f>RIGHT(D158:D273,4)</f>
        <v/>
      </c>
      <c r="B158" s="47" t="inlineStr">
        <is>
          <t>ОСТАН.ТРАДИЦ.пельм пл.0.9кг зам._120с</t>
        </is>
      </c>
      <c r="C158" s="36" t="inlineStr">
        <is>
          <t>ШТ</t>
        </is>
      </c>
      <c r="D158" s="28" t="n">
        <v>1002112606313</v>
      </c>
      <c r="E158" s="24" t="n"/>
      <c r="F158" s="23" t="n">
        <v>0.9</v>
      </c>
      <c r="G158" s="23">
        <f>E158*0.9</f>
        <v/>
      </c>
      <c r="H158" s="14" t="n">
        <v>9</v>
      </c>
      <c r="I158" s="72" t="n">
        <v>120</v>
      </c>
      <c r="J158" s="39" t="n"/>
    </row>
    <row r="159" ht="16.5" customHeight="1" thickBot="1" thickTop="1">
      <c r="A159" s="93">
        <f>RIGHT(D159:D274,4)</f>
        <v/>
      </c>
      <c r="B159" s="74" t="inlineStr">
        <is>
          <t>Полуфабрикаты с картофелем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RIGHT(D160:D275,4)</f>
        <v/>
      </c>
      <c r="B160" s="47" t="inlineStr">
        <is>
          <t>С КАРТОФЕЛЕМ вареники кор.0.5кг зам_120</t>
        </is>
      </c>
      <c r="C160" s="36" t="inlineStr">
        <is>
          <t>ШТ</t>
        </is>
      </c>
      <c r="D160" s="28" t="n">
        <v>1002151784945</v>
      </c>
      <c r="E160" s="24" t="n"/>
      <c r="F160" s="23" t="n">
        <v>0.5</v>
      </c>
      <c r="G160" s="23">
        <f>E160*0.5</f>
        <v/>
      </c>
      <c r="H160" s="14" t="n">
        <v>8</v>
      </c>
      <c r="I160" s="72" t="n">
        <v>120</v>
      </c>
      <c r="J160" s="39" t="n"/>
    </row>
    <row r="161" ht="16.5" customHeight="1" thickBot="1" thickTop="1">
      <c r="A161" s="93">
        <f>RIGHT(D161:D276,4)</f>
        <v/>
      </c>
      <c r="B161" s="74" t="inlineStr">
        <is>
          <t>Блины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Format="1" customHeight="1" s="88" thickBot="1" thickTop="1">
      <c r="A162" s="93">
        <f>RIGHT(D162:D277,4)</f>
        <v/>
      </c>
      <c r="B162" s="89" t="inlineStr">
        <is>
          <t>С КУРИЦЕЙ И ГРИБАМИ 1/420 10шт.зам.</t>
        </is>
      </c>
      <c r="C162" s="90" t="inlineStr">
        <is>
          <t>ШТ</t>
        </is>
      </c>
      <c r="D162" s="83" t="n">
        <v>1002133974956</v>
      </c>
      <c r="E162" s="84" t="n"/>
      <c r="F162" s="85" t="n">
        <v>0.42</v>
      </c>
      <c r="G162" s="85">
        <f>E162*0.42</f>
        <v/>
      </c>
      <c r="H162" s="86" t="n">
        <v>4.2</v>
      </c>
      <c r="I162" s="91" t="n">
        <v>120</v>
      </c>
      <c r="J162" s="86" t="n"/>
      <c r="K162" s="87" t="n"/>
    </row>
    <row r="163" ht="16.5" customHeight="1" thickTop="1">
      <c r="A163" s="93">
        <f>RIGHT(D163:D278,4)</f>
        <v/>
      </c>
      <c r="B163" s="47" t="inlineStr">
        <is>
          <t>БЛИНЧ.С МЯСОМ пл.1/420 10шт.зам.</t>
        </is>
      </c>
      <c r="C163" s="33" t="inlineStr">
        <is>
          <t>ШТ</t>
        </is>
      </c>
      <c r="D163" s="28" t="n">
        <v>1002131151762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>
      <c r="A164" s="93">
        <f>RIGHT(D164:D279,4)</f>
        <v/>
      </c>
      <c r="B164" s="47" t="inlineStr">
        <is>
          <t>БЛИНЧ. С ТВОРОГОМ 1/420 12шт.зам.</t>
        </is>
      </c>
      <c r="C164" s="36" t="inlineStr">
        <is>
          <t>ШТ</t>
        </is>
      </c>
      <c r="D164" s="28" t="n">
        <v>1002131181764</v>
      </c>
      <c r="E164" s="24" t="n"/>
      <c r="F164" s="23" t="n">
        <v>0.42</v>
      </c>
      <c r="G164" s="23">
        <f>E164*0.42</f>
        <v/>
      </c>
      <c r="H164" s="14" t="n">
        <v>4.2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Консервы мясные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74" t="inlineStr">
        <is>
          <t>Мясокостные замороженные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 xml:space="preserve"> РАГУ СВИНОЕ 1кг 8шт.зам_120с </t>
        </is>
      </c>
      <c r="C167" s="36" t="inlineStr">
        <is>
          <t>ШТ</t>
        </is>
      </c>
      <c r="D167" s="68" t="inlineStr">
        <is>
          <t>1002162156004</t>
        </is>
      </c>
      <c r="E167" s="24" t="n"/>
      <c r="F167" s="23" t="n">
        <v>1</v>
      </c>
      <c r="G167" s="23">
        <f>E167*1</f>
        <v/>
      </c>
      <c r="H167" s="14" t="n">
        <v>8</v>
      </c>
      <c r="I167" s="72" t="n">
        <v>120</v>
      </c>
      <c r="J167" s="39" t="n"/>
    </row>
    <row r="168" ht="15.75" customHeight="1" thickTop="1">
      <c r="A168" s="93">
        <f>RIGHT(D168:D283,4)</f>
        <v/>
      </c>
      <c r="B168" s="47" t="inlineStr">
        <is>
          <t>ШАШЛЫК ИЗ СВИНИНЫ зам.</t>
        </is>
      </c>
      <c r="C168" s="30" t="inlineStr">
        <is>
          <t>КГ</t>
        </is>
      </c>
      <c r="D168" s="68" t="inlineStr">
        <is>
          <t>1002162215417</t>
        </is>
      </c>
      <c r="E168" s="24" t="n"/>
      <c r="F168" s="23" t="n">
        <v>2</v>
      </c>
      <c r="G168" s="23">
        <f>E168*1</f>
        <v/>
      </c>
      <c r="H168" s="14" t="n">
        <v>6</v>
      </c>
      <c r="I168" s="72" t="n">
        <v>90</v>
      </c>
      <c r="J168" s="39" t="n"/>
    </row>
    <row r="169" ht="15.75" customHeight="1" thickBot="1">
      <c r="A169" s="93">
        <f>RIGHT(D169:D284,4)</f>
        <v/>
      </c>
      <c r="B169" s="47" t="inlineStr">
        <is>
          <t>РЕБРЫШКИ ОБЫКНОВЕННЫЕ 1кг 12шт.зам.</t>
        </is>
      </c>
      <c r="C169" s="36" t="inlineStr">
        <is>
          <t>ШТ</t>
        </is>
      </c>
      <c r="D169" s="69" t="inlineStr">
        <is>
          <t>1002162166019</t>
        </is>
      </c>
      <c r="E169" s="24" t="n"/>
      <c r="F169" s="23" t="n">
        <v>1</v>
      </c>
      <c r="G169" s="23">
        <f>E169*1</f>
        <v/>
      </c>
      <c r="H169" s="14" t="n">
        <v>12</v>
      </c>
      <c r="I169" s="72" t="n">
        <v>120</v>
      </c>
      <c r="J169" s="39" t="n"/>
    </row>
    <row r="170" ht="16.5" customHeight="1" thickBot="1" thickTop="1">
      <c r="A170" s="77" t="n"/>
      <c r="B170" s="77" t="inlineStr">
        <is>
          <t>ВСЕГО:</t>
        </is>
      </c>
      <c r="C170" s="16" t="n"/>
      <c r="D170" s="48" t="n"/>
      <c r="E170" s="17">
        <f>SUM(E5:E169)</f>
        <v/>
      </c>
      <c r="F170" s="17">
        <f>SUM(F10:F169)</f>
        <v/>
      </c>
      <c r="G170" s="17">
        <f>SUM(G11:G169)</f>
        <v/>
      </c>
      <c r="H170" s="17">
        <f>SUM(H10:H166)</f>
        <v/>
      </c>
      <c r="I170" s="17" t="n"/>
      <c r="J170" s="17" t="n"/>
    </row>
    <row r="171" ht="15.75" customHeight="1" thickTop="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</sheetData>
  <autoFilter ref="A9:J170"/>
  <mergeCells count="2">
    <mergeCell ref="E1:J1"/>
    <mergeCell ref="G3:J3"/>
  </mergeCells>
  <dataValidations disablePrompts="1" count="2">
    <dataValidation sqref="B163" showDropDown="0" showInputMessage="1" showErrorMessage="1" allowBlank="0" type="textLength" operator="lessThanOrEqual">
      <formula1>40</formula1>
    </dataValidation>
    <dataValidation sqref="D167:D16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2025-06-06T12:30:40Z</dcterms:modified>
  <cp:lastModifiedBy>Uaer4</cp:lastModifiedBy>
  <cp:lastPrinted>2023-11-08T08:22:20Z</cp:lastPrinted>
</cp:coreProperties>
</file>