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F4E83F-DD27-422F-AB7D-C62F94CA7F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1" i="1"/>
  <c r="X370" i="1"/>
  <c r="BO369" i="1"/>
  <c r="BM369" i="1"/>
  <c r="Y369" i="1"/>
  <c r="Y371" i="1" s="1"/>
  <c r="P369" i="1"/>
  <c r="X367" i="1"/>
  <c r="X366" i="1"/>
  <c r="BO365" i="1"/>
  <c r="BM365" i="1"/>
  <c r="Y365" i="1"/>
  <c r="BP365" i="1" s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27" i="1" s="1"/>
  <c r="H10" i="1"/>
  <c r="A9" i="1"/>
  <c r="A10" i="1" s="1"/>
  <c r="D7" i="1"/>
  <c r="Q6" i="1"/>
  <c r="P2" i="1"/>
  <c r="Z35" i="1" l="1"/>
  <c r="Z36" i="1" s="1"/>
  <c r="BN35" i="1"/>
  <c r="BP35" i="1"/>
  <c r="Y36" i="1"/>
  <c r="Z41" i="1"/>
  <c r="BN41" i="1"/>
  <c r="Z134" i="1"/>
  <c r="BN134" i="1"/>
  <c r="Z202" i="1"/>
  <c r="BN202" i="1"/>
  <c r="Z259" i="1"/>
  <c r="BN259" i="1"/>
  <c r="Z272" i="1"/>
  <c r="BN272" i="1"/>
  <c r="Z365" i="1"/>
  <c r="BN365" i="1"/>
  <c r="Z369" i="1"/>
  <c r="Z370" i="1" s="1"/>
  <c r="BN369" i="1"/>
  <c r="BP369" i="1"/>
  <c r="Y370" i="1"/>
  <c r="Z374" i="1"/>
  <c r="BN374" i="1"/>
  <c r="Z450" i="1"/>
  <c r="BN450" i="1"/>
  <c r="J9" i="1"/>
  <c r="F9" i="1"/>
  <c r="F10" i="1"/>
  <c r="X519" i="1"/>
  <c r="Z58" i="1"/>
  <c r="BN58" i="1"/>
  <c r="Z91" i="1"/>
  <c r="BN91" i="1"/>
  <c r="Z96" i="1"/>
  <c r="BN96" i="1"/>
  <c r="Z119" i="1"/>
  <c r="BN119" i="1"/>
  <c r="Y124" i="1"/>
  <c r="Z161" i="1"/>
  <c r="Z162" i="1" s="1"/>
  <c r="BN161" i="1"/>
  <c r="BP161" i="1"/>
  <c r="Z165" i="1"/>
  <c r="BN165" i="1"/>
  <c r="Z183" i="1"/>
  <c r="Z184" i="1" s="1"/>
  <c r="BN183" i="1"/>
  <c r="BP183" i="1"/>
  <c r="Y184" i="1"/>
  <c r="Z188" i="1"/>
  <c r="BN188" i="1"/>
  <c r="Y191" i="1"/>
  <c r="Z214" i="1"/>
  <c r="BN214" i="1"/>
  <c r="Z248" i="1"/>
  <c r="BN248" i="1"/>
  <c r="Z297" i="1"/>
  <c r="BN297" i="1"/>
  <c r="Z351" i="1"/>
  <c r="BN351" i="1"/>
  <c r="Z399" i="1"/>
  <c r="BN399" i="1"/>
  <c r="Z442" i="1"/>
  <c r="BN442" i="1"/>
  <c r="Z466" i="1"/>
  <c r="BN466" i="1"/>
  <c r="BP153" i="1"/>
  <c r="BN153" i="1"/>
  <c r="Z153" i="1"/>
  <c r="BP179" i="1"/>
  <c r="BN179" i="1"/>
  <c r="Z179" i="1"/>
  <c r="BP210" i="1"/>
  <c r="BN210" i="1"/>
  <c r="Z210" i="1"/>
  <c r="BP238" i="1"/>
  <c r="BN238" i="1"/>
  <c r="Z238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21" i="1"/>
  <c r="BN321" i="1"/>
  <c r="Z321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Z100" i="1"/>
  <c r="BN100" i="1"/>
  <c r="Z115" i="1"/>
  <c r="BN115" i="1"/>
  <c r="Z123" i="1"/>
  <c r="BN123" i="1"/>
  <c r="Z144" i="1"/>
  <c r="BN144" i="1"/>
  <c r="Z149" i="1"/>
  <c r="Z150" i="1" s="1"/>
  <c r="BN149" i="1"/>
  <c r="BP149" i="1"/>
  <c r="BP169" i="1"/>
  <c r="BN169" i="1"/>
  <c r="Z169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305" i="1"/>
  <c r="BN305" i="1"/>
  <c r="Z305" i="1"/>
  <c r="BN326" i="1"/>
  <c r="Z326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52" i="1"/>
  <c r="Y116" i="1"/>
  <c r="Y180" i="1"/>
  <c r="Y268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Z194" i="1"/>
  <c r="BN194" i="1"/>
  <c r="Y206" i="1"/>
  <c r="Z200" i="1"/>
  <c r="BN200" i="1"/>
  <c r="Z204" i="1"/>
  <c r="BN204" i="1"/>
  <c r="Z212" i="1"/>
  <c r="BN212" i="1"/>
  <c r="Z216" i="1"/>
  <c r="BN216" i="1"/>
  <c r="Y223" i="1"/>
  <c r="Z228" i="1"/>
  <c r="BN228" i="1"/>
  <c r="Z232" i="1"/>
  <c r="BN232" i="1"/>
  <c r="Z242" i="1"/>
  <c r="Z243" i="1" s="1"/>
  <c r="BN242" i="1"/>
  <c r="BP242" i="1"/>
  <c r="Y243" i="1"/>
  <c r="Z246" i="1"/>
  <c r="BN246" i="1"/>
  <c r="BP246" i="1"/>
  <c r="Z250" i="1"/>
  <c r="BN250" i="1"/>
  <c r="Z257" i="1"/>
  <c r="BN257" i="1"/>
  <c r="Z264" i="1"/>
  <c r="BN264" i="1"/>
  <c r="Z274" i="1"/>
  <c r="BN274" i="1"/>
  <c r="Z295" i="1"/>
  <c r="BN295" i="1"/>
  <c r="Z303" i="1"/>
  <c r="BN303" i="1"/>
  <c r="Y310" i="1"/>
  <c r="Z307" i="1"/>
  <c r="BN307" i="1"/>
  <c r="Z315" i="1"/>
  <c r="BN315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Z486" i="1" s="1"/>
  <c r="BP485" i="1"/>
  <c r="BN485" i="1"/>
  <c r="Z485" i="1"/>
  <c r="Y511" i="1"/>
  <c r="Y510" i="1"/>
  <c r="BP506" i="1"/>
  <c r="BN506" i="1"/>
  <c r="Z506" i="1"/>
  <c r="Z510" i="1" s="1"/>
  <c r="BP508" i="1"/>
  <c r="BN508" i="1"/>
  <c r="Z508" i="1"/>
  <c r="S527" i="1"/>
  <c r="Y344" i="1"/>
  <c r="Y411" i="1"/>
  <c r="Y24" i="1"/>
  <c r="Y50" i="1"/>
  <c r="Y73" i="1"/>
  <c r="BP85" i="1"/>
  <c r="BN85" i="1"/>
  <c r="Z85" i="1"/>
  <c r="Z86" i="1" s="1"/>
  <c r="E527" i="1"/>
  <c r="Y93" i="1"/>
  <c r="BP90" i="1"/>
  <c r="BN90" i="1"/>
  <c r="Z90" i="1"/>
  <c r="BP99" i="1"/>
  <c r="BN99" i="1"/>
  <c r="Z99" i="1"/>
  <c r="BP108" i="1"/>
  <c r="BN108" i="1"/>
  <c r="Z108" i="1"/>
  <c r="BP168" i="1"/>
  <c r="BN168" i="1"/>
  <c r="Z168" i="1"/>
  <c r="BP201" i="1"/>
  <c r="BN201" i="1"/>
  <c r="Z201" i="1"/>
  <c r="BP205" i="1"/>
  <c r="BN205" i="1"/>
  <c r="Z205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40" i="1"/>
  <c r="BP237" i="1"/>
  <c r="BN237" i="1"/>
  <c r="Z237" i="1"/>
  <c r="Y239" i="1"/>
  <c r="BP258" i="1"/>
  <c r="BN258" i="1"/>
  <c r="Z258" i="1"/>
  <c r="Y32" i="1"/>
  <c r="Y46" i="1"/>
  <c r="Y59" i="1"/>
  <c r="Y67" i="1"/>
  <c r="Y81" i="1"/>
  <c r="Y87" i="1"/>
  <c r="BP120" i="1"/>
  <c r="BN120" i="1"/>
  <c r="Z120" i="1"/>
  <c r="BP128" i="1"/>
  <c r="BN128" i="1"/>
  <c r="Z128" i="1"/>
  <c r="Z129" i="1" s="1"/>
  <c r="Y130" i="1"/>
  <c r="G527" i="1"/>
  <c r="Y136" i="1"/>
  <c r="BP133" i="1"/>
  <c r="BN133" i="1"/>
  <c r="Z133" i="1"/>
  <c r="BP154" i="1"/>
  <c r="BN154" i="1"/>
  <c r="Z154" i="1"/>
  <c r="Z156" i="1" s="1"/>
  <c r="BP172" i="1"/>
  <c r="BN172" i="1"/>
  <c r="Z172" i="1"/>
  <c r="BP189" i="1"/>
  <c r="BN189" i="1"/>
  <c r="Z189" i="1"/>
  <c r="Z190" i="1" s="1"/>
  <c r="Y196" i="1"/>
  <c r="BP193" i="1"/>
  <c r="BN193" i="1"/>
  <c r="Z193" i="1"/>
  <c r="Z195" i="1" s="1"/>
  <c r="Y207" i="1"/>
  <c r="Y235" i="1"/>
  <c r="BP296" i="1"/>
  <c r="BN296" i="1"/>
  <c r="Z296" i="1"/>
  <c r="BP304" i="1"/>
  <c r="BN304" i="1"/>
  <c r="Z304" i="1"/>
  <c r="BP308" i="1"/>
  <c r="BN308" i="1"/>
  <c r="Z308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Z260" i="1" s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Z356" i="1" s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Z411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180" i="1" l="1"/>
  <c r="Z135" i="1"/>
  <c r="Z251" i="1"/>
  <c r="Z116" i="1"/>
  <c r="Z503" i="1"/>
  <c r="Z458" i="1"/>
  <c r="Z387" i="1"/>
  <c r="Z234" i="1"/>
  <c r="Z174" i="1"/>
  <c r="Z145" i="1"/>
  <c r="Z239" i="1"/>
  <c r="Z424" i="1"/>
  <c r="Z66" i="1"/>
  <c r="Z45" i="1"/>
  <c r="Z124" i="1"/>
  <c r="Z474" i="1"/>
  <c r="Z378" i="1"/>
  <c r="Z361" i="1"/>
  <c r="Z110" i="1"/>
  <c r="Z102" i="1"/>
  <c r="Z81" i="1"/>
  <c r="Z337" i="1"/>
  <c r="Z452" i="1"/>
  <c r="Z309" i="1"/>
  <c r="Z493" i="1"/>
  <c r="Z206" i="1"/>
  <c r="Z72" i="1"/>
  <c r="Z59" i="1"/>
  <c r="Z32" i="1"/>
  <c r="Y521" i="1"/>
  <c r="Y518" i="1"/>
  <c r="Z323" i="1"/>
  <c r="Z317" i="1"/>
  <c r="Z218" i="1"/>
  <c r="Z93" i="1"/>
  <c r="Y517" i="1"/>
  <c r="Z406" i="1"/>
  <c r="Z468" i="1"/>
  <c r="Y519" i="1"/>
  <c r="Z522" i="1" l="1"/>
  <c r="Y520" i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<sst xmlns="http://schemas.openxmlformats.org/spreadsheetml/2006/main" count="2314" uniqueCount="820">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</sst>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96" sqref="AA96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45819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Среда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0.45833333333333331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9">
        <v>4680115882539</v>
      </c>
      <c r="E42" s="580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79">
        <v>4607091385687</v>
      </c>
      <c r="E43" s="580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139</v>
      </c>
      <c r="B58" s="54" t="s">
        <v>140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7" t="s">
        <v>142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143</v>
      </c>
      <c r="B62" s="54" t="s">
        <v>144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177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184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190</v>
      </c>
      <c r="B92" s="54" t="s">
        <v>191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5">
        <v>500</v>
      </c>
      <c r="Y96" s="576">
        <f t="shared" ref="Y96:Y101" si="16">IFERROR(IF(X96="",0,CEILING((X96/$H96),1)*$H96),"")</f>
        <v>502.2</v>
      </c>
      <c r="Z96" s="36">
        <f>IFERROR(IF(Y96=0,"",ROUNDUP(Y96/H96,0)*0.01898),"")</f>
        <v>1.17676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532.03703703703707</v>
      </c>
      <c r="BN96" s="64">
        <f t="shared" ref="BN96:BN101" si="18">IFERROR(Y96*I96/H96,"0")</f>
        <v>534.37800000000004</v>
      </c>
      <c r="BO96" s="64">
        <f t="shared" ref="BO96:BO101" si="19">IFERROR(1/J96*(X96/H96),"0")</f>
        <v>0.96450617283950624</v>
      </c>
      <c r="BP96" s="64">
        <f t="shared" ref="BP96:BP101" si="20">IFERROR(1/J96*(Y96/H96),"0")</f>
        <v>0.96875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61.728395061728399</v>
      </c>
      <c r="Y102" s="577">
        <f>IFERROR(Y96/H96,"0")+IFERROR(Y97/H97,"0")+IFERROR(Y98/H98,"0")+IFERROR(Y99/H99,"0")+IFERROR(Y100/H100,"0")+IFERROR(Y101/H101,"0")</f>
        <v>62</v>
      </c>
      <c r="Z102" s="577">
        <f>IFERROR(IF(Z96="",0,Z96),"0")+IFERROR(IF(Z97="",0,Z97),"0")+IFERROR(IF(Z98="",0,Z98),"0")+IFERROR(IF(Z99="",0,Z99),"0")+IFERROR(IF(Z100="",0,Z100),"0")+IFERROR(IF(Z101="",0,Z101),"0")</f>
        <v>1.17676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500</v>
      </c>
      <c r="Y103" s="577">
        <f>IFERROR(SUM(Y96:Y101),"0")</f>
        <v>502.2</v>
      </c>
      <c r="Z103" s="37"/>
      <c r="AA103" s="578"/>
      <c r="AB103" s="578"/>
      <c r="AC103" s="578"/>
    </row>
    <row r="104" spans="1:68" ht="16.5" hidden="1" customHeight="1" x14ac:dyDescent="0.25">
      <c r="A104" s="629" t="s">
        <v>207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208</v>
      </c>
      <c r="B106" s="54" t="s">
        <v>209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142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220</v>
      </c>
      <c r="B114" s="54" t="s">
        <v>221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16.5" hidden="1" customHeight="1" x14ac:dyDescent="0.25">
      <c r="A119" s="54" t="s">
        <v>224</v>
      </c>
      <c r="B119" s="54" t="s">
        <v>225</v>
      </c>
      <c r="C119" s="31">
        <v>4301051724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hidden="1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177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242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266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267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142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271</v>
      </c>
      <c r="B165" s="54" t="s">
        <v>272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294</v>
      </c>
      <c r="B177" s="54" t="s">
        <v>295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304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305</v>
      </c>
      <c r="B183" s="54" t="s">
        <v>306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307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142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318</v>
      </c>
      <c r="B198" s="54" t="s">
        <v>319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338</v>
      </c>
      <c r="B209" s="54" t="s">
        <v>339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177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365</v>
      </c>
      <c r="B222" s="54" t="s">
        <v>366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368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142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391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392</v>
      </c>
      <c r="B242" s="54" t="s">
        <v>393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395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396</v>
      </c>
      <c r="B246" s="54" t="s">
        <v>397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399</v>
      </c>
      <c r="B247" s="54" t="s">
        <v>400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407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408</v>
      </c>
      <c r="B255" s="54" t="s">
        <v>409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411</v>
      </c>
      <c r="B256" s="54" t="s">
        <v>412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414</v>
      </c>
      <c r="B257" s="54" t="s">
        <v>415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420</v>
      </c>
      <c r="B259" s="54" t="s">
        <v>421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423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434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436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443</v>
      </c>
      <c r="B274" s="54" t="s">
        <v>444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446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458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459</v>
      </c>
      <c r="B293" s="54" t="s">
        <v>460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462</v>
      </c>
      <c r="B295" s="54" t="s">
        <v>466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177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hidden="1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hidden="1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4500</v>
      </c>
      <c r="Y349" s="576">
        <f t="shared" ref="Y349:Y355" si="52">IFERROR(IF(X349="",0,CEILING((X349/$H349),1)*$H349),"")</f>
        <v>4500</v>
      </c>
      <c r="Z349" s="36">
        <f>IFERROR(IF(Y349=0,"",ROUNDUP(Y349/H349,0)*0.02175),"")</f>
        <v>6.5249999999999995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4644</v>
      </c>
      <c r="BN349" s="64">
        <f t="shared" ref="BN349:BN355" si="54">IFERROR(Y349*I349/H349,"0")</f>
        <v>4644</v>
      </c>
      <c r="BO349" s="64">
        <f t="shared" ref="BO349:BO355" si="55">IFERROR(1/J349*(X349/H349),"0")</f>
        <v>6.25</v>
      </c>
      <c r="BP349" s="64">
        <f t="shared" ref="BP349:BP355" si="56">IFERROR(1/J349*(Y349/H349),"0")</f>
        <v>6.25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4500</v>
      </c>
      <c r="Y352" s="576">
        <f t="shared" si="52"/>
        <v>4500</v>
      </c>
      <c r="Z352" s="36">
        <f>IFERROR(IF(Y352=0,"",ROUNDUP(Y352/H352,0)*0.02175),"")</f>
        <v>6.5249999999999995</v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4644</v>
      </c>
      <c r="BN352" s="64">
        <f t="shared" si="54"/>
        <v>4644</v>
      </c>
      <c r="BO352" s="64">
        <f t="shared" si="55"/>
        <v>6.25</v>
      </c>
      <c r="BP352" s="64">
        <f t="shared" si="56"/>
        <v>6.25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600</v>
      </c>
      <c r="Y356" s="577">
        <f>IFERROR(Y349/H349,"0")+IFERROR(Y350/H350,"0")+IFERROR(Y351/H351,"0")+IFERROR(Y352/H352,"0")+IFERROR(Y353/H353,"0")+IFERROR(Y354/H354,"0")+IFERROR(Y355/H355,"0")</f>
        <v>600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13.049999999999999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9000</v>
      </c>
      <c r="Y357" s="577">
        <f>IFERROR(SUM(Y349:Y355),"0")</f>
        <v>9000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142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hidden="1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0</v>
      </c>
      <c r="Y359" s="576">
        <f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0</v>
      </c>
      <c r="Y361" s="577">
        <f>IFERROR(Y359/H359,"0")+IFERROR(Y360/H360,"0")</f>
        <v>0</v>
      </c>
      <c r="Z361" s="577">
        <f>IFERROR(IF(Z359="",0,Z359),"0")+IFERROR(IF(Z360="",0,Z360),"0")</f>
        <v>0</v>
      </c>
      <c r="AA361" s="578"/>
      <c r="AB361" s="578"/>
      <c r="AC361" s="578"/>
    </row>
    <row r="362" spans="1:68" hidden="1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0</v>
      </c>
      <c r="Y362" s="577">
        <f>IFERROR(SUM(Y359:Y360),"0")</f>
        <v>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177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3000</v>
      </c>
      <c r="Y385" s="576">
        <f>IFERROR(IF(X385="",0,CEILING((X385/$H385),1)*$H385),"")</f>
        <v>3006</v>
      </c>
      <c r="Z385" s="36">
        <f>IFERROR(IF(Y385=0,"",ROUNDUP(Y385/H385,0)*0.01898),"")</f>
        <v>6.3393199999999998</v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3173</v>
      </c>
      <c r="BN385" s="64">
        <f>IFERROR(Y385*I385/H385,"0")</f>
        <v>3179.346</v>
      </c>
      <c r="BO385" s="64">
        <f>IFERROR(1/J385*(X385/H385),"0")</f>
        <v>5.208333333333333</v>
      </c>
      <c r="BP385" s="64">
        <f>IFERROR(1/J385*(Y385/H385),"0")</f>
        <v>5.21875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333.33333333333331</v>
      </c>
      <c r="Y387" s="577">
        <f>IFERROR(Y385/H385,"0")+IFERROR(Y386/H386,"0")</f>
        <v>334</v>
      </c>
      <c r="Z387" s="577">
        <f>IFERROR(IF(Z385="",0,Z385),"0")+IFERROR(IF(Z386="",0,Z386),"0")</f>
        <v>6.3393199999999998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3000</v>
      </c>
      <c r="Y388" s="577">
        <f>IFERROR(SUM(Y385:Y386),"0")</f>
        <v>3006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177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142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4000</v>
      </c>
      <c r="Y441" s="576">
        <f t="shared" si="63"/>
        <v>4002.2400000000002</v>
      </c>
      <c r="Z441" s="36">
        <f t="shared" si="64"/>
        <v>9.0656800000000004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4272.727272727273</v>
      </c>
      <c r="BN441" s="64">
        <f t="shared" si="66"/>
        <v>4275.12</v>
      </c>
      <c r="BO441" s="64">
        <f t="shared" si="67"/>
        <v>7.2843822843822839</v>
      </c>
      <c r="BP441" s="64">
        <f t="shared" si="68"/>
        <v>7.2884615384615392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757.57575757575751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758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9.0656800000000004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4000</v>
      </c>
      <c r="Y453" s="577">
        <f>IFERROR(SUM(Y439:Y451),"0")</f>
        <v>4002.2400000000002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142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idden="1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hidden="1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177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142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142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16500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16510.440000000002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17265.764309764309</v>
      </c>
      <c r="Y518" s="577">
        <f>IFERROR(SUM(BN22:BN514),"0")</f>
        <v>17276.844000000001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26</v>
      </c>
      <c r="Y519" s="38">
        <f>ROUNDUP(SUM(BP22:BP514),0)</f>
        <v>26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17915.764309764309</v>
      </c>
      <c r="Y520" s="577">
        <f>GrossWeightTotalR+PalletQtyTotalR*25</f>
        <v>17926.844000000001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1752.6374859708192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1754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29.63176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266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184</v>
      </c>
      <c r="F525" s="606" t="s">
        <v>207</v>
      </c>
      <c r="G525" s="606" t="s">
        <v>242</v>
      </c>
      <c r="H525" s="606" t="s">
        <v>101</v>
      </c>
      <c r="I525" s="606" t="s">
        <v>267</v>
      </c>
      <c r="J525" s="606" t="s">
        <v>307</v>
      </c>
      <c r="K525" s="606" t="s">
        <v>368</v>
      </c>
      <c r="L525" s="606" t="s">
        <v>407</v>
      </c>
      <c r="M525" s="606" t="s">
        <v>423</v>
      </c>
      <c r="N525" s="573"/>
      <c r="O525" s="606" t="s">
        <v>436</v>
      </c>
      <c r="P525" s="606" t="s">
        <v>446</v>
      </c>
      <c r="Q525" s="606" t="s">
        <v>453</v>
      </c>
      <c r="R525" s="606" t="s">
        <v>458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502.2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9000</v>
      </c>
      <c r="U527" s="46">
        <f>IFERROR(Y374*1,"0")+IFERROR(Y375*1,"0")+IFERROR(Y376*1,"0")+IFERROR(Y377*1,"0")+IFERROR(Y381*1,"0")+IFERROR(Y385*1,"0")+IFERROR(Y386*1,"0")+IFERROR(Y390*1,"0")</f>
        <v>3006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4002.2400000000002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52,64"/>
        <filter val="16 500,00"/>
        <filter val="17 265,76"/>
        <filter val="17 915,76"/>
        <filter val="26"/>
        <filter val="3 000,00"/>
        <filter val="333,33"/>
        <filter val="4 000,00"/>
        <filter val="4 500,00"/>
        <filter val="500,00"/>
        <filter val="600,00"/>
        <filter val="61,73"/>
        <filter val="757,58"/>
        <filter val="9 000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2025-06-09T10:35:56Z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