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07EBAD-267E-4596-BE52-78E498DA05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27" i="1" s="1"/>
  <c r="H10" i="1"/>
  <c r="A9" i="1"/>
  <c r="A10" i="1" s="1"/>
  <c r="D7" i="1"/>
  <c r="Q6" i="1"/>
  <c r="P2" i="1"/>
  <c r="X519" i="1" l="1"/>
  <c r="Z58" i="1"/>
  <c r="BN58" i="1"/>
  <c r="Z91" i="1"/>
  <c r="BN91" i="1"/>
  <c r="Z96" i="1"/>
  <c r="BN96" i="1"/>
  <c r="Z119" i="1"/>
  <c r="BN119" i="1"/>
  <c r="Z161" i="1"/>
  <c r="Z162" i="1" s="1"/>
  <c r="BN161" i="1"/>
  <c r="BP161" i="1"/>
  <c r="Z165" i="1"/>
  <c r="BN165" i="1"/>
  <c r="Z183" i="1"/>
  <c r="Z184" i="1" s="1"/>
  <c r="BN183" i="1"/>
  <c r="BP183" i="1"/>
  <c r="Y184" i="1"/>
  <c r="Z188" i="1"/>
  <c r="BN188" i="1"/>
  <c r="Z214" i="1"/>
  <c r="BN214" i="1"/>
  <c r="Z248" i="1"/>
  <c r="BN248" i="1"/>
  <c r="Z297" i="1"/>
  <c r="BN297" i="1"/>
  <c r="Z351" i="1"/>
  <c r="BN351" i="1"/>
  <c r="Z399" i="1"/>
  <c r="BN399" i="1"/>
  <c r="Z442" i="1"/>
  <c r="BN442" i="1"/>
  <c r="Z466" i="1"/>
  <c r="BN466" i="1"/>
  <c r="BP153" i="1"/>
  <c r="BN153" i="1"/>
  <c r="Z153" i="1"/>
  <c r="BP179" i="1"/>
  <c r="BN179" i="1"/>
  <c r="Z179" i="1"/>
  <c r="BP210" i="1"/>
  <c r="BN210" i="1"/>
  <c r="Z210" i="1"/>
  <c r="BP238" i="1"/>
  <c r="BN238" i="1"/>
  <c r="Z238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21" i="1"/>
  <c r="BN321" i="1"/>
  <c r="Z321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Z100" i="1"/>
  <c r="BN100" i="1"/>
  <c r="Z115" i="1"/>
  <c r="BN115" i="1"/>
  <c r="Z123" i="1"/>
  <c r="BN123" i="1"/>
  <c r="Z144" i="1"/>
  <c r="BN144" i="1"/>
  <c r="Z149" i="1"/>
  <c r="Z150" i="1" s="1"/>
  <c r="BN149" i="1"/>
  <c r="BP149" i="1"/>
  <c r="BP169" i="1"/>
  <c r="BN169" i="1"/>
  <c r="Z169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305" i="1"/>
  <c r="BN305" i="1"/>
  <c r="Z305" i="1"/>
  <c r="BN326" i="1"/>
  <c r="Z326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52" i="1"/>
  <c r="F10" i="1"/>
  <c r="Y116" i="1"/>
  <c r="Y180" i="1"/>
  <c r="Y268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J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Z194" i="1"/>
  <c r="BN194" i="1"/>
  <c r="Y206" i="1"/>
  <c r="Z200" i="1"/>
  <c r="BN200" i="1"/>
  <c r="Z204" i="1"/>
  <c r="BN204" i="1"/>
  <c r="Z212" i="1"/>
  <c r="BN212" i="1"/>
  <c r="Z216" i="1"/>
  <c r="BN216" i="1"/>
  <c r="Y223" i="1"/>
  <c r="Z228" i="1"/>
  <c r="BN228" i="1"/>
  <c r="Z232" i="1"/>
  <c r="BN232" i="1"/>
  <c r="Z242" i="1"/>
  <c r="Z243" i="1" s="1"/>
  <c r="BN242" i="1"/>
  <c r="BP242" i="1"/>
  <c r="Y243" i="1"/>
  <c r="Z246" i="1"/>
  <c r="BN246" i="1"/>
  <c r="BP246" i="1"/>
  <c r="Z250" i="1"/>
  <c r="BN250" i="1"/>
  <c r="Z257" i="1"/>
  <c r="BN257" i="1"/>
  <c r="Z264" i="1"/>
  <c r="BN264" i="1"/>
  <c r="Z274" i="1"/>
  <c r="BN274" i="1"/>
  <c r="Z295" i="1"/>
  <c r="BN295" i="1"/>
  <c r="Z303" i="1"/>
  <c r="BN303" i="1"/>
  <c r="Z307" i="1"/>
  <c r="BN307" i="1"/>
  <c r="Z315" i="1"/>
  <c r="BN315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411" i="1"/>
  <c r="F9" i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Z116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Z234" i="1" s="1"/>
  <c r="BP231" i="1"/>
  <c r="BN231" i="1"/>
  <c r="Z231" i="1"/>
  <c r="Z251" i="1"/>
  <c r="BP247" i="1"/>
  <c r="BN247" i="1"/>
  <c r="Z247" i="1"/>
  <c r="Y251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387" i="1" l="1"/>
  <c r="Z344" i="1"/>
  <c r="Z378" i="1"/>
  <c r="Z356" i="1"/>
  <c r="Z331" i="1"/>
  <c r="Z299" i="1"/>
  <c r="Z260" i="1"/>
  <c r="Z180" i="1"/>
  <c r="Z145" i="1"/>
  <c r="Z66" i="1"/>
  <c r="Z195" i="1"/>
  <c r="Z156" i="1"/>
  <c r="Z424" i="1"/>
  <c r="Z174" i="1"/>
  <c r="Z45" i="1"/>
  <c r="Z124" i="1"/>
  <c r="Z510" i="1"/>
  <c r="Z486" i="1"/>
  <c r="Z406" i="1"/>
  <c r="Z452" i="1"/>
  <c r="Z468" i="1"/>
  <c r="Y519" i="1"/>
  <c r="Z218" i="1"/>
  <c r="Z93" i="1"/>
  <c r="Y517" i="1"/>
  <c r="Z309" i="1"/>
  <c r="Z493" i="1"/>
  <c r="Z206" i="1"/>
  <c r="Z72" i="1"/>
  <c r="Z59" i="1"/>
  <c r="Z32" i="1"/>
  <c r="Y521" i="1"/>
  <c r="Y518" i="1"/>
  <c r="Z323" i="1"/>
  <c r="Z317" i="1"/>
  <c r="Y520" i="1" l="1"/>
  <c r="Z522" i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<sst xmlns="http://schemas.openxmlformats.org/spreadsheetml/2006/main" count="2314" uniqueCount="836">
  <si>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</si>
  <si>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</si>
  <si>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</si>
  <si>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</si>
  <si>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</si>
  <si>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</si>
  <si>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</si>
  <si>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</si>
  <si>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</si>
  <si>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</si>
  <si>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</si>
  <si>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</si>
  <si>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</si>
  <si>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</si>
  <si>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</si>
  <si>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</si>
  <si>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</si>
  <si>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</si>
  <si>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</si>
  <si>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</si>
  <si>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</si>
  <si>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</si>
  <si>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</si>
  <si>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</si>
  <si>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</si>
  <si>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</si>
  <si>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</si>
  <si>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</si>
  <si>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</si>
  <si>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</si>
  <si>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</si>
  <si>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</si>
  <si>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</si>
  <si>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</si>
  <si>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</si>
  <si>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</si>
  <si>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</si>
  <si>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</si>
  <si>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</si>
  <si>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</si>
  <si>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</si>
  <si>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</si>
  <si>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</si>
  <si>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</si>
  <si>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</si>
  <si>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</si>
  <si>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</si>
  <si>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</si>
  <si>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</si>
  <si>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</si>
  <si>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</si>
  <si>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</si>
  <si>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</si>
  <si>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</si>
  <si>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</si>
  <si>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</si>
  <si>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</si>
  <si>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</si>
  <si>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</si>
  <si>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</si>
  <si>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</si>
  <si>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</si>
  <si>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</si>
  <si>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</si>
  <si>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</si>
  <si>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</si>
  <si>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</si>
  <si>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</si>
  <si>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</si>
  <si>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</si>
  <si>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</si>
  <si>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</si>
  <si>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</si>
  <si>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</si>
  <si>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</si>
  <si>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</si>
  <si>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</si>
  <si>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</si>
  <si>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</si>
  <si>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</si>
  <si>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</si>
  <si>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</si>
  <si>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</si>
  <si>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</si>
  <si>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</si>
  <si>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</si>
  <si>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</si>
  <si>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</si>
  <si>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</si>
  <si>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</si>
  <si>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</si>
  <si>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</si>
  <si>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</si>
  <si>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</si>
  <si>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</si>
  <si>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</si>
  <si>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</si>
  <si>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</si>
  <si>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</si>
  <si>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</si>
  <si>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</si>
  <si>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</si>
  <si>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</si>
  <si>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</si>
  <si>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</si>
  <si>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</si>
  <si>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</si>
  <si>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</si>
  <si>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</si>
  <si>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</si>
  <si>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</si>
  <si>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</si>
  <si>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</si>
  <si>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</si>
  <si>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</si>
  <si>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</si>
  <si>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</si>
  <si>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</si>
  <si>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</si>
  <si>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</si>
  <si>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</si>
  <si>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</si>
  <si>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</si>
  <si>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</si>
  <si>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</si>
  <si>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</si>
  <si>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</si>
  <si>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</si>
  <si>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</si>
  <si>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</si>
  <si>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</si>
  <si>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</si>
  <si>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</si>
  <si>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</si>
  <si>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</si>
  <si>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</si>
  <si>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</si>
  <si>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</si>
  <si>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</si>
  <si>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</si>
  <si>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</si>
  <si>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</si>
  <si>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</si>
  <si>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</si>
  <si>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</si>
  <si>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</si>
  <si>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</si>
  <si>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</si>
  <si>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</si>
  <si>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</si>
  <si>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</si>
  <si>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</si>
  <si>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</si>
  <si>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</si>
  <si>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</si>
  <si>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</si>
  <si>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</si>
  <si>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</si>
  <si>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</si>
  <si>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</si>
  <si>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</si>
  <si>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</si>
  <si>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</si>
  <si>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</si>
  <si>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</si>
  <si>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</si>
  <si>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</si>
  <si>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</si>
  <si>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</si>
  <si>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</si>
  <si>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</si>
  <si>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</si>
  <si>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</si>
  <si>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</si>
  <si>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</si>
  <si>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</si>
  <si>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</si>
  <si>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</si>
  <si>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</si>
  <si>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</si>
  <si>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</si>
  <si>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</si>
  <si>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</si>
  <si>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</si>
  <si>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</si>
  <si>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</si>
  <si>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</si>
  <si>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</si>
  <si>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</si>
  <si>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</si>
  <si>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</si>
  <si>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</si>
  <si>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</si>
  <si>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</si>
  <si>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</si>
  <si>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</si>
  <si>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</si>
  <si>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</si>
  <si>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</si>
  <si>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</si>
  <si>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</si>
  <si>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</si>
  <si>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</si>
  <si>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</si>
  <si>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</si>
  <si>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</si>
  <si>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</si>
  <si>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</si>
  <si>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</si>
  <si>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</si>
  <si>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</si>
  <si>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</si>
  <si>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</si>
  <si>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</si>
  <si>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</si>
  <si>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</si>
  <si>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</si>
  <si>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</si>
  <si>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</si>
  <si>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</si>
  <si>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</si>
  <si>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</si>
  <si>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</si>
  <si>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</si>
  <si>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</si>
  <si>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</si>
  <si>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</si>
  <si>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</si>
  <si>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</si>
  <si>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</si>
  <si>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</si>
  <si>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</si>
  <si>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</si>
  <si>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</si>
  <si>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</si>
  <si>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</si>
  <si>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</si>
  <si>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</si>
  <si>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</si>
  <si>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</si>
  <si>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</si>
  <si>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</si>
  <si>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</si>
  <si>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</si>
  <si>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</si>
  <si>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</si>
  <si>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</si>
  <si>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</si>
  <si>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</si>
  <si>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</si>
  <si>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</si>
  <si>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</si>
  <si>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</si>
  <si>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</si>
  <si>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</si>
  <si>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</si>
  <si>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</si>
  <si>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</si>
  <si>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</si>
  <si>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</si>
  <si>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</si>
  <si>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</si>
  <si>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</si>
  <si>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</si>
  <si>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</si>
  <si>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</si>
  <si>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</si>
  <si>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</si>
  <si>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</si>
  <si>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</si>
  <si>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</si>
  <si>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</si>
  <si>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</si>
  <si>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</si>
  <si>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</si>
  <si>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</si>
  <si>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</si>
  <si>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</si>
  <si>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</si>
  <si>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</si>
  <si>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</si>
  <si>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</si>
  <si>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</si>
  <si>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</si>
  <si>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</si>
  <si>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</si>
  <si>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</si>
  <si>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</si>
  <si>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</si>
  <si>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</si>
  <si>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</si>
  <si>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</si>
  <si>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</si>
  <si>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</si>
  <si>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</si>
  <si>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</si>
  <si>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</si>
  <si>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</si>
  <si>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</si>
  <si>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</si>
  <si>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</si>
  <si>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</si>
  <si>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</si>
  <si>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</si>
  <si>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</si>
  <si>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</si>
  <si>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</si>
  <si>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</si>
  <si>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</si>
  <si>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</si>
  <si>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</si>
  <si>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</si>
  <si>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</si>
  <si>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</si>
  <si>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</si>
  <si>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</si>
  <si>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</si>
  <si>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</si>
  <si>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</si>
  <si>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</si>
  <si>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</si>
  <si>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</si>
  <si>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</si>
  <si>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</si>
  <si>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</si>
  <si>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</si>
  <si>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</si>
  <si>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</si>
  <si>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</si>
  <si>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</si>
  <si>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</si>
  <si>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</si>
  <si>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</si>
  <si>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</si>
  <si>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</si>
  <si>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</si>
  <si>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</si>
  <si>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</si>
  <si>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</si>
  <si>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</si>
  <si>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</si>
  <si>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</si>
  <si>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</si>
  <si>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</si>
  <si>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</si>
  <si>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</si>
  <si>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</si>
  <si>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</si>
  <si>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</si>
  <si>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</si>
  <si>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</si>
  <si>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</si>
  <si>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</si>
  <si>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</si>
  <si>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</si>
  <si>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</si>
  <si>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</si>
  <si>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</si>
  <si>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</si>
  <si>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</si>
  <si>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</si>
  <si>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</si>
  <si>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</si>
  <si>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</si>
  <si>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</si>
  <si>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</si>
  <si>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</si>
  <si>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</si>
  <si>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</si>
  <si>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</si>
  <si>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</si>
  <si>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</si>
  <si>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</si>
  <si>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</si>
  <si>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</si>
  <si>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</si>
  <si>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</si>
  <si>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</si>
  <si>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</si>
  <si>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</si>
  <si>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</si>
  <si>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</si>
  <si>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</si>
  <si>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</si>
  <si>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</si>
  <si>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</si>
  <si>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</si>
  <si>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</si>
  <si>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</si>
  <si>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</si>
  <si>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</si>
  <si>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</si>
  <si>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</si>
  <si>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</si>
  <si>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</si>
  <si>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</si>
  <si>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</si>
  <si>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</si>
  <si>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</si>
  <si>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</si>
  <si>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</si>
  <si>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</si>
  <si>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</si>
  <si>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</si>
  <si>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</si>
  <si>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</si>
  <si>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</si>
  <si>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</si>
  <si>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</si>
  <si>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</si>
  <si>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</si>
  <si>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</si>
  <si>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</si>
  <si>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</si>
  <si>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</si>
  <si>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</si>
  <si>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</si>
  <si>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</si>
  <si>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</si>
  <si>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</si>
  <si>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</si>
  <si>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</si>
  <si>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</si>
  <si>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</si>
  <si>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</si>
  <si>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</si>
  <si>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</si>
  <si>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</si>
  <si>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</si>
  <si>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</si>
  <si>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</si>
  <si>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</si>
  <si>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</si>
  <si>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</si>
  <si>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</si>
  <si>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</si>
  <si>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</si>
  <si>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</si>
  <si>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</si>
  <si>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</si>
  <si>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</si>
  <si>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</si>
  <si>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</si>
  <si>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</si>
  <si>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</si>
  <si>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</si>
  <si>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</si>
  <si>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</si>
  <si>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</si>
  <si>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</si>
  <si>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</si>
  <si>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</si>
  <si>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</si>
  <si>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</si>
  <si>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</si>
  <si>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</si>
  <si>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</si>
  <si>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</si>
  <si>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</si>
  <si>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</si>
  <si>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</si>
  <si>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</si>
  <si>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</si>
  <si>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</si>
  <si>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</si>
  <si>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</si>
  <si>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</si>
  <si>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</si>
  <si>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</si>
  <si>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</si>
  <si>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</si>
  <si>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</si>
  <si>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</si>
  <si>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</si>
  <si>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</si>
  <si>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</si>
  <si>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</si>
  <si>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</si>
  <si>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</si>
  <si>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</si>
  <si>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</si>
  <si>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</si>
  <si>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</si>
  <si>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</si>
  <si>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</si>
  <si>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</si>
  <si>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</si>
  <si>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</si>
  <si>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</si>
  <si>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</si>
  <si>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</si>
  <si>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</si>
  <si>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</si>
  <si>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</si>
  <si>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</si>
  <si>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</si>
  <si>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</si>
  <si>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</si>
  <si>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</si>
  <si>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</si>
  <si>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</si>
  <si>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</si>
  <si>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</si>
  <si>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</si>
  <si>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</si>
  <si>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</si>
  <si>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</si>
  <si>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</si>
  <si>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</si>
  <si>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</si>
  <si>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</si>
  <si>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</si>
  <si>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</si>
  <si>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</si>
  <si>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</si>
  <si>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</si>
  <si>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</si>
  <si>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</si>
  <si>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</si>
  <si>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</si>
  <si>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</si>
  <si>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</si>
  <si>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</si>
  <si>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</si>
  <si>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</si>
  <si>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</si>
  <si>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</si>
  <si>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</si>
  <si>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</si>
  <si>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</si>
  <si>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</si>
  <si>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</si>
  <si>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</si>
  <si>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</si>
  <si>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</si>
  <si>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</si>
  <si>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</si>
  <si>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</si>
  <si>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</si>
  <si>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</si>
  <si>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</si>
  <si>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</si>
  <si>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</si>
  <si>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</si>
  <si>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</si>
  <si>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</si>
  <si>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</si>
  <si>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</si>
  <si>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</si>
  <si>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</si>
  <si>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</si>
  <si>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</si>
  <si>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</si>
  <si>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</si>
  <si>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</si>
  <si>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</si>
  <si>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</si>
  <si>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</si>
  <si>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</si>
  <si>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</si>
  <si>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</si>
  <si>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</si>
  <si>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</si>
  <si>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</si>
  <si>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</si>
  <si>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</si>
  <si>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</si>
  <si>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</si>
  <si>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</si>
  <si>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</si>
  <si>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</si>
  <si>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</si>
  <si>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</si>
  <si>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</si>
  <si>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</si>
  <si>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</si>
  <si>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</si>
  <si>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</si>
  <si>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</si>
  <si>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</si>
  <si>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</si>
  <si>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</si>
  <si>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</si>
  <si>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</si>
  <si>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</si>
  <si>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</si>
  <si>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</si>
  <si>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</si>
  <si>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</si>
  <si>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</si>
  <si>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</si>
  <si>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</si>
  <si>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</si>
  <si>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</si>
  <si>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</si>
  <si>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</si>
  <si>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</si>
  <si>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</si>
  <si>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</si>
  <si>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</si>
  <si>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</si>
  <si>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</si>
  <si>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</si>
  <si>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</si>
  <si>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</si>
  <si>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</si>
  <si>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</si>
  <si>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</si>
  <si>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</si>
  <si>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</si>
  <si>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</si>
  <si>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</si>
  <si>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</si>
  <si>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</si>
  <si>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</si>
  <si>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</si>
  <si>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</si>
  <si>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</si>
  <si>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</si>
  <si>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</si>
  <si>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</si>
  <si>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</si>
  <si>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</si>
  <si>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</si>
  <si>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</si>
  <si>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</si>
  <si>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</si>
  <si>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</si>
  <si>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</si>
  <si>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</si>
  <si>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</si>
  <si>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</si>
  <si>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</si>
  <si>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</si>
  <si>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</si>
  <si>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</si>
  <si>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</si>
  <si>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</si>
  <si>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</si>
  <si>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</si>
  <si>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</si>
  <si>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</si>
  <si>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</si>
  <si>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</si>
  <si>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</si>
  <si>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</si>
  <si>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</si>
  <si>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</si>
  <si>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</si>
  <si>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</si>
  <si>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</si>
  <si>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</si>
  <si>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</si>
  <si>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</si>
  <si>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</si>
  <si>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</si>
  <si>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</si>
  <si>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</si>
  <si>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</si>
  <si>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</si>
  <si>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</si>
  <si>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</si>
  <si>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</si>
  <si>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</si>
  <si>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</si>
  <si>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</si>
  <si>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</si>
  <si>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</si>
  <si>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</si>
  <si>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</si>
  <si>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</si>
  <si>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</si>
  <si>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</si>
  <si>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</si>
  <si>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</si>
  <si>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</si>
  <si>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</si>
  <si>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</si>
  <si>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</si>
  <si>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</si>
  <si>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</si>
  <si>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</si>
  <si>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</si>
  <si>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</si>
  <si>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</si>
  <si>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</si>
  <si>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</si>
  <si>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</si>
  <si>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</si>
  <si>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</si>
  <si>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</si>
  <si>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</si>
  <si>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</si>
  <si>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</si>
  <si>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</si>
  <si>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</si>
  <si>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</si>
  <si>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</si>
  <si>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</si>
  <si>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</si>
  <si>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</si>
  <si>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</si>
  <si>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</si>
  <si>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</si>
  <si>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</si>
  <si>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</si>
  <si>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</si>
  <si>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</si>
  <si>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</si>
  <si>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</si>
  <si>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</si>
  <si>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</si>
  <si>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</si>
  <si>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</si>
  <si>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</si>
  <si>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</si>
  <si>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</si>
  <si>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</si>
  <si>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</si>
  <si>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</si>
  <si>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</si>
  <si>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</si>
  <si>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</si>
  <si>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</si>
  <si>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</si>
  <si>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</si>
  <si>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</si>
  <si>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</si>
  <si>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</si>
  <si>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</si>
  <si>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</si>
  <si>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</si>
  <si>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</si>
  <si>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</si>
  <si>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</si>
  <si>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</si>
  <si>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</si>
  <si>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</si>
  <si>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</si>
  <si>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</si>
  <si>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</si>
  <si>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</si>
  <si>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</si>
  <si>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</si>
  <si>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</si>
  <si>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</si>
  <si>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</si>
  <si>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</si>
  <si>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</si>
  <si>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</si>
  <si>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</si>
  <si>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</si>
  <si>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</si>
  <si>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</si>
  <si>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</si>
  <si>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</si>
  <si>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</si>
  <si>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</si>
  <si>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</si>
  <si>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</si>
  <si>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</si>
  <si>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</si>
  <si>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</si>
  <si>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</si>
  <si>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</si>
  <si>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</si>
  <si>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</si>
  <si>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</si>
  <si>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</si>
  <si>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</si>
  <si>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</si>
  <si>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</si>
  <si>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</si>
  <si>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</si>
  <si>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</si>
  <si>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</si>
  <si>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</si>
  <si>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</si>
  <si>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</si>
  <si>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</si>
  <si>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</si>
  <si>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</si>
  <si>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</si>
  <si>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</si>
  <si>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</si>
  <si>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</si>
  <si>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</si>
  <si>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</si>
  <si>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</si>
  <si>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</si>
  <si>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</si>
  <si>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</si>
  <si>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</si>
  <si>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</si>
  <si>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</si>
  <si>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</si>
  <si>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</si>
  <si>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</si>
  <si>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</si>
  <si>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</si>
  <si>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</si>
  <si>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</si>
  <si>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</si>
  <si>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</si>
  <si>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</si>
  <si>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</si>
  <si>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</si>
  <si>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</si>
  <si>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</si>
  <si>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</si>
  <si>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</si>
  <si>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</si>
  <si>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</si>
  <si>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</si>
  <si>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</si>
  <si>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</si>
  <si>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</si>
  <si>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</si>
  <si>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</si>
  <si>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</si>
  <si>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</si>
  <si>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</si>
  <si>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</si>
  <si>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</si>
  <si>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</si>
  <si>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</si>
  <si>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</si>
  <si>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</si>
  <si>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</si>
  <si>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</si>
  <si>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</si>
  <si>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</si>
  <si>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</si>
  <si>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</si>
  <si>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</si>
  <si>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7 европалет,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</si>
</sst>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45819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815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Среда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6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0.54166666666666663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416</v>
      </c>
      <c r="Y41" s="576">
        <f>IFERROR(IF(X41="",0,CEILING((X41/$H41),1)*$H41),"")</f>
        <v>421.20000000000005</v>
      </c>
      <c r="Z41" s="36">
        <f>IFERROR(IF(Y41=0,"",ROUNDUP(Y41/H41,0)*0.01898),"")</f>
        <v>0.74021999999999999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432.75555555555553</v>
      </c>
      <c r="BN41" s="64">
        <f>IFERROR(Y41*I41/H41,"0")</f>
        <v>438.16500000000002</v>
      </c>
      <c r="BO41" s="64">
        <f>IFERROR(1/J41*(X41/H41),"0")</f>
        <v>0.60185185185185186</v>
      </c>
      <c r="BP41" s="64">
        <f>IFERROR(1/J41*(Y41/H41),"0")</f>
        <v>0.609375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38.518518518518519</v>
      </c>
      <c r="Y45" s="577">
        <f>IFERROR(Y41/H41,"0")+IFERROR(Y42/H42,"0")+IFERROR(Y43/H43,"0")+IFERROR(Y44/H44,"0")</f>
        <v>39</v>
      </c>
      <c r="Z45" s="577">
        <f>IFERROR(IF(Z41="",0,Z41),"0")+IFERROR(IF(Z42="",0,Z42),"0")+IFERROR(IF(Z43="",0,Z43),"0")+IFERROR(IF(Z44="",0,Z44),"0")</f>
        <v>0.74021999999999999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416</v>
      </c>
      <c r="Y46" s="577">
        <f>IFERROR(SUM(Y41:Y44),"0")</f>
        <v>421.20000000000005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517</v>
      </c>
      <c r="Y90" s="576">
        <f>IFERROR(IF(X90="",0,CEILING((X90/$H90),1)*$H90),"")</f>
        <v>518.40000000000009</v>
      </c>
      <c r="Z90" s="36">
        <f>IFERROR(IF(Y90=0,"",ROUNDUP(Y90/H90,0)*0.01898),"")</f>
        <v>0.91104000000000007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537.82361111111106</v>
      </c>
      <c r="BN90" s="64">
        <f>IFERROR(Y90*I90/H90,"0")</f>
        <v>539.28000000000009</v>
      </c>
      <c r="BO90" s="64">
        <f>IFERROR(1/J90*(X90/H90),"0")</f>
        <v>0.74797453703703698</v>
      </c>
      <c r="BP90" s="64">
        <f>IFERROR(1/J90*(Y90/H90),"0")</f>
        <v>0.75000000000000011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47.870370370370367</v>
      </c>
      <c r="Y93" s="577">
        <f>IFERROR(Y90/H90,"0")+IFERROR(Y91/H91,"0")+IFERROR(Y92/H92,"0")</f>
        <v>48.000000000000007</v>
      </c>
      <c r="Z93" s="577">
        <f>IFERROR(IF(Z90="",0,Z90),"0")+IFERROR(IF(Z91="",0,Z91),"0")+IFERROR(IF(Z92="",0,Z92),"0")</f>
        <v>0.91104000000000007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517</v>
      </c>
      <c r="Y94" s="577">
        <f>IFERROR(SUM(Y90:Y92),"0")</f>
        <v>518.40000000000009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593</v>
      </c>
      <c r="Y106" s="576">
        <f>IFERROR(IF(X106="",0,CEILING((X106/$H106),1)*$H106),"")</f>
        <v>594</v>
      </c>
      <c r="Z106" s="36">
        <f>IFERROR(IF(Y106=0,"",ROUNDUP(Y106/H106,0)*0.01898),"")</f>
        <v>1.0439000000000001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616.88472222222219</v>
      </c>
      <c r="BN106" s="64">
        <f>IFERROR(Y106*I106/H106,"0")</f>
        <v>617.92499999999984</v>
      </c>
      <c r="BO106" s="64">
        <f>IFERROR(1/J106*(X106/H106),"0")</f>
        <v>0.8579282407407407</v>
      </c>
      <c r="BP106" s="64">
        <f>IFERROR(1/J106*(Y106/H106),"0")</f>
        <v>0.85937499999999989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54.907407407407405</v>
      </c>
      <c r="Y110" s="577">
        <f>IFERROR(Y106/H106,"0")+IFERROR(Y107/H107,"0")+IFERROR(Y108/H108,"0")+IFERROR(Y109/H109,"0")</f>
        <v>54.999999999999993</v>
      </c>
      <c r="Z110" s="577">
        <f>IFERROR(IF(Z106="",0,Z106),"0")+IFERROR(IF(Z107="",0,Z107),"0")+IFERROR(IF(Z108="",0,Z108),"0")+IFERROR(IF(Z109="",0,Z109),"0")</f>
        <v>1.0439000000000001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593</v>
      </c>
      <c r="Y111" s="577">
        <f>IFERROR(SUM(Y106:Y109),"0")</f>
        <v>594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hidden="1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hidden="1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hidden="1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658</v>
      </c>
      <c r="Y350" s="576">
        <f t="shared" si="52"/>
        <v>660</v>
      </c>
      <c r="Z350" s="36">
        <f>IFERROR(IF(Y350=0,"",ROUNDUP(Y350/H350,0)*0.02175),"")</f>
        <v>0.95699999999999996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679.05600000000004</v>
      </c>
      <c r="BN350" s="64">
        <f t="shared" si="54"/>
        <v>681.12000000000012</v>
      </c>
      <c r="BO350" s="64">
        <f t="shared" si="55"/>
        <v>0.91388888888888886</v>
      </c>
      <c r="BP350" s="64">
        <f t="shared" si="56"/>
        <v>0.91666666666666663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408</v>
      </c>
      <c r="Y351" s="576">
        <f t="shared" si="52"/>
        <v>420</v>
      </c>
      <c r="Z351" s="36">
        <f>IFERROR(IF(Y351=0,"",ROUNDUP(Y351/H351,0)*0.02175),"")</f>
        <v>0.60899999999999999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421.05599999999998</v>
      </c>
      <c r="BN351" s="64">
        <f t="shared" si="54"/>
        <v>433.44</v>
      </c>
      <c r="BO351" s="64">
        <f t="shared" si="55"/>
        <v>0.56666666666666665</v>
      </c>
      <c r="BP351" s="64">
        <f t="shared" si="56"/>
        <v>0.58333333333333326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837</v>
      </c>
      <c r="Y352" s="576">
        <f t="shared" si="52"/>
        <v>840</v>
      </c>
      <c r="Z352" s="36">
        <f>IFERROR(IF(Y352=0,"",ROUNDUP(Y352/H352,0)*0.02175),"")</f>
        <v>1.218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863.78399999999999</v>
      </c>
      <c r="BN352" s="64">
        <f t="shared" si="54"/>
        <v>866.88</v>
      </c>
      <c r="BO352" s="64">
        <f t="shared" si="55"/>
        <v>1.1624999999999999</v>
      </c>
      <c r="BP352" s="64">
        <f t="shared" si="56"/>
        <v>1.1666666666666665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126.86666666666666</v>
      </c>
      <c r="Y356" s="577">
        <f>IFERROR(Y349/H349,"0")+IFERROR(Y350/H350,"0")+IFERROR(Y351/H351,"0")+IFERROR(Y352/H352,"0")+IFERROR(Y353/H353,"0")+IFERROR(Y354/H354,"0")+IFERROR(Y355/H355,"0")</f>
        <v>128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2.7839999999999998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1903</v>
      </c>
      <c r="Y357" s="577">
        <f>IFERROR(SUM(Y349:Y355),"0")</f>
        <v>1920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hidden="1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0</v>
      </c>
      <c r="Y359" s="576">
        <f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0</v>
      </c>
      <c r="Y361" s="577">
        <f>IFERROR(Y359/H359,"0")+IFERROR(Y360/H360,"0")</f>
        <v>0</v>
      </c>
      <c r="Z361" s="577">
        <f>IFERROR(IF(Z359="",0,Z359),"0")+IFERROR(IF(Z360="",0,Z360),"0")</f>
        <v>0</v>
      </c>
      <c r="AA361" s="578"/>
      <c r="AB361" s="578"/>
      <c r="AC361" s="578"/>
    </row>
    <row r="362" spans="1:68" hidden="1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0</v>
      </c>
      <c r="Y362" s="577">
        <f>IFERROR(SUM(Y359:Y360),"0")</f>
        <v>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643</v>
      </c>
      <c r="Y443" s="576">
        <f t="shared" si="63"/>
        <v>644.16000000000008</v>
      </c>
      <c r="Z443" s="36">
        <f t="shared" si="64"/>
        <v>1.45912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686.84090909090901</v>
      </c>
      <c r="BN443" s="64">
        <f t="shared" si="66"/>
        <v>688.08</v>
      </c>
      <c r="BO443" s="64">
        <f t="shared" si="67"/>
        <v>1.1709644522144522</v>
      </c>
      <c r="BP443" s="64">
        <f t="shared" si="68"/>
        <v>1.1730769230769234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121.78030303030303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122.00000000000001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1.45912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643</v>
      </c>
      <c r="Y453" s="577">
        <f>IFERROR(SUM(Y439:Y451),"0")</f>
        <v>644.16000000000008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idden="1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hidden="1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4072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4097.76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4238.2007979797982</v>
      </c>
      <c r="Y518" s="577">
        <f>IFERROR(SUM(BN22:BN514),"0")</f>
        <v>4264.8900000000003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7</v>
      </c>
      <c r="Y519" s="38">
        <f>ROUNDUP(SUM(BP22:BP514),0)</f>
        <v>7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4413.2007979797982</v>
      </c>
      <c r="Y520" s="577">
        <f>GrossWeightTotalR+PalletQtyTotalR*25</f>
        <v>4439.8900000000003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389.94326599326598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392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6.9382800000000007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421.20000000000005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518.40000000000009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594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1920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644.16000000000008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03,00"/>
        <filter val="121,78"/>
        <filter val="126,87"/>
        <filter val="38,52"/>
        <filter val="389,94"/>
        <filter val="4 072,00"/>
        <filter val="4 238,20"/>
        <filter val="4 413,20"/>
        <filter val="408,00"/>
        <filter val="416,00"/>
        <filter val="47,87"/>
        <filter val="517,00"/>
        <filter val="54,91"/>
        <filter val="593,00"/>
        <filter val="643,00"/>
        <filter val="658,00"/>
        <filter val="7"/>
        <filter val="837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2025-06-09T10:46:07Z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