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E865721-95A8-4492-9B85-2D60BB42BE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F10" i="1"/>
  <c r="J9" i="1"/>
  <c r="F9" i="1"/>
  <c r="A9" i="1"/>
  <c r="A10" i="1" s="1"/>
  <c r="D7" i="1"/>
  <c r="Q6" i="1"/>
  <c r="P2" i="1"/>
  <c r="Z66" i="1" l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Z124" i="1" s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Z378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Z116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Z174" i="1" s="1"/>
  <c r="Y174" i="1"/>
  <c r="Z180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Z361" i="1"/>
  <c r="BP421" i="1"/>
  <c r="BN421" i="1"/>
  <c r="Z421" i="1"/>
  <c r="Z424" i="1" s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Z234" i="1" s="1"/>
  <c r="BP231" i="1"/>
  <c r="BN231" i="1"/>
  <c r="Z231" i="1"/>
  <c r="Z251" i="1"/>
  <c r="BP247" i="1"/>
  <c r="BN247" i="1"/>
  <c r="Z247" i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Z356" i="1" s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Z411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06" i="1" l="1"/>
  <c r="Z452" i="1"/>
  <c r="Z468" i="1"/>
  <c r="Y519" i="1"/>
  <c r="Z218" i="1"/>
  <c r="Z93" i="1"/>
  <c r="Y517" i="1"/>
  <c r="Z309" i="1"/>
  <c r="Z493" i="1"/>
  <c r="Z206" i="1"/>
  <c r="Z72" i="1"/>
  <c r="Z59" i="1"/>
  <c r="Z32" i="1"/>
  <c r="Z522" i="1" s="1"/>
  <c r="Y521" i="1"/>
  <c r="Y518" i="1"/>
  <c r="Y520" i="1" s="1"/>
  <c r="Z323" i="1"/>
  <c r="Z317" i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<sst xmlns="http://schemas.openxmlformats.org/spreadsheetml/2006/main" count="2313" uniqueCount="835">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</sst>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11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416</v>
      </c>
      <c r="Y41" s="576">
        <f>IFERROR(IF(X41="",0,CEILING((X41/$H41),1)*$H41),"")</f>
        <v>421.20000000000005</v>
      </c>
      <c r="Z41" s="36">
        <f>IFERROR(IF(Y41=0,"",ROUNDUP(Y41/H41,0)*0.01898),"")</f>
        <v>0.74021999999999999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432.75555555555553</v>
      </c>
      <c r="BN41" s="64">
        <f>IFERROR(Y41*I41/H41,"0")</f>
        <v>438.16500000000002</v>
      </c>
      <c r="BO41" s="64">
        <f>IFERROR(1/J41*(X41/H41),"0")</f>
        <v>0.60185185185185186</v>
      </c>
      <c r="BP41" s="64">
        <f>IFERROR(1/J41*(Y41/H41),"0")</f>
        <v>0.609375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38.518518518518519</v>
      </c>
      <c r="Y45" s="577">
        <f>IFERROR(Y41/H41,"0")+IFERROR(Y42/H42,"0")+IFERROR(Y43/H43,"0")+IFERROR(Y44/H44,"0")</f>
        <v>39</v>
      </c>
      <c r="Z45" s="577">
        <f>IFERROR(IF(Z41="",0,Z41),"0")+IFERROR(IF(Z42="",0,Z42),"0")+IFERROR(IF(Z43="",0,Z43),"0")+IFERROR(IF(Z44="",0,Z44),"0")</f>
        <v>0.74021999999999999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416</v>
      </c>
      <c r="Y46" s="577">
        <f>IFERROR(SUM(Y41:Y44),"0")</f>
        <v>421.20000000000005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517</v>
      </c>
      <c r="Y90" s="576">
        <f>IFERROR(IF(X90="",0,CEILING((X90/$H90),1)*$H90),"")</f>
        <v>518.40000000000009</v>
      </c>
      <c r="Z90" s="36">
        <f>IFERROR(IF(Y90=0,"",ROUNDUP(Y90/H90,0)*0.01898),"")</f>
        <v>0.91104000000000007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537.82361111111106</v>
      </c>
      <c r="BN90" s="64">
        <f>IFERROR(Y90*I90/H90,"0")</f>
        <v>539.28000000000009</v>
      </c>
      <c r="BO90" s="64">
        <f>IFERROR(1/J90*(X90/H90),"0")</f>
        <v>0.74797453703703698</v>
      </c>
      <c r="BP90" s="64">
        <f>IFERROR(1/J90*(Y90/H90),"0")</f>
        <v>0.75000000000000011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47.870370370370367</v>
      </c>
      <c r="Y93" s="577">
        <f>IFERROR(Y90/H90,"0")+IFERROR(Y91/H91,"0")+IFERROR(Y92/H92,"0")</f>
        <v>48.000000000000007</v>
      </c>
      <c r="Z93" s="577">
        <f>IFERROR(IF(Z90="",0,Z90),"0")+IFERROR(IF(Z91="",0,Z91),"0")+IFERROR(IF(Z92="",0,Z92),"0")</f>
        <v>0.91104000000000007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517</v>
      </c>
      <c r="Y94" s="577">
        <f>IFERROR(SUM(Y90:Y92),"0")</f>
        <v>518.40000000000009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593</v>
      </c>
      <c r="Y106" s="576">
        <f>IFERROR(IF(X106="",0,CEILING((X106/$H106),1)*$H106),"")</f>
        <v>594</v>
      </c>
      <c r="Z106" s="36">
        <f>IFERROR(IF(Y106=0,"",ROUNDUP(Y106/H106,0)*0.01898),"")</f>
        <v>1.0439000000000001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616.88472222222219</v>
      </c>
      <c r="BN106" s="64">
        <f>IFERROR(Y106*I106/H106,"0")</f>
        <v>617.92499999999984</v>
      </c>
      <c r="BO106" s="64">
        <f>IFERROR(1/J106*(X106/H106),"0")</f>
        <v>0.8579282407407407</v>
      </c>
      <c r="BP106" s="64">
        <f>IFERROR(1/J106*(Y106/H106),"0")</f>
        <v>0.85937499999999989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54.907407407407405</v>
      </c>
      <c r="Y110" s="577">
        <f>IFERROR(Y106/H106,"0")+IFERROR(Y107/H107,"0")+IFERROR(Y108/H108,"0")+IFERROR(Y109/H109,"0")</f>
        <v>54.999999999999993</v>
      </c>
      <c r="Z110" s="577">
        <f>IFERROR(IF(Z106="",0,Z106),"0")+IFERROR(IF(Z107="",0,Z107),"0")+IFERROR(IF(Z108="",0,Z108),"0")+IFERROR(IF(Z109="",0,Z109),"0")</f>
        <v>1.0439000000000001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593</v>
      </c>
      <c r="Y111" s="577">
        <f>IFERROR(SUM(Y106:Y109),"0")</f>
        <v>594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658</v>
      </c>
      <c r="Y350" s="576">
        <f t="shared" si="52"/>
        <v>660</v>
      </c>
      <c r="Z350" s="36">
        <f>IFERROR(IF(Y350=0,"",ROUNDUP(Y350/H350,0)*0.02175),"")</f>
        <v>0.95699999999999996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679.05600000000004</v>
      </c>
      <c r="BN350" s="64">
        <f t="shared" si="54"/>
        <v>681.12000000000012</v>
      </c>
      <c r="BO350" s="64">
        <f t="shared" si="55"/>
        <v>0.91388888888888886</v>
      </c>
      <c r="BP350" s="64">
        <f t="shared" si="56"/>
        <v>0.91666666666666663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408</v>
      </c>
      <c r="Y351" s="576">
        <f t="shared" si="52"/>
        <v>420</v>
      </c>
      <c r="Z351" s="36">
        <f>IFERROR(IF(Y351=0,"",ROUNDUP(Y351/H351,0)*0.02175),"")</f>
        <v>0.60899999999999999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421.05599999999998</v>
      </c>
      <c r="BN351" s="64">
        <f t="shared" si="54"/>
        <v>433.44</v>
      </c>
      <c r="BO351" s="64">
        <f t="shared" si="55"/>
        <v>0.56666666666666665</v>
      </c>
      <c r="BP351" s="64">
        <f t="shared" si="56"/>
        <v>0.58333333333333326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837</v>
      </c>
      <c r="Y352" s="576">
        <f t="shared" si="52"/>
        <v>840</v>
      </c>
      <c r="Z352" s="36">
        <f>IFERROR(IF(Y352=0,"",ROUNDUP(Y352/H352,0)*0.02175),"")</f>
        <v>1.218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863.78399999999999</v>
      </c>
      <c r="BN352" s="64">
        <f t="shared" si="54"/>
        <v>866.88</v>
      </c>
      <c r="BO352" s="64">
        <f t="shared" si="55"/>
        <v>1.1624999999999999</v>
      </c>
      <c r="BP352" s="64">
        <f t="shared" si="56"/>
        <v>1.1666666666666665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126.86666666666666</v>
      </c>
      <c r="Y356" s="577">
        <f>IFERROR(Y349/H349,"0")+IFERROR(Y350/H350,"0")+IFERROR(Y351/H351,"0")+IFERROR(Y352/H352,"0")+IFERROR(Y353/H353,"0")+IFERROR(Y354/H354,"0")+IFERROR(Y355/H355,"0")</f>
        <v>128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2.7839999999999998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1903</v>
      </c>
      <c r="Y357" s="577">
        <f>IFERROR(SUM(Y349:Y355),"0")</f>
        <v>1920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0</v>
      </c>
      <c r="Y359" s="576">
        <f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0</v>
      </c>
      <c r="Y361" s="577">
        <f>IFERROR(Y359/H359,"0")+IFERROR(Y360/H360,"0")</f>
        <v>0</v>
      </c>
      <c r="Z361" s="577">
        <f>IFERROR(IF(Z359="",0,Z359),"0")+IFERROR(IF(Z360="",0,Z360),"0")</f>
        <v>0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0</v>
      </c>
      <c r="Y362" s="577">
        <f>IFERROR(SUM(Y359:Y360),"0")</f>
        <v>0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643</v>
      </c>
      <c r="Y443" s="576">
        <f t="shared" si="63"/>
        <v>644.16000000000008</v>
      </c>
      <c r="Z443" s="36">
        <f t="shared" si="64"/>
        <v>1.45912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686.84090909090901</v>
      </c>
      <c r="BN443" s="64">
        <f t="shared" si="66"/>
        <v>688.08</v>
      </c>
      <c r="BO443" s="64">
        <f t="shared" si="67"/>
        <v>1.1709644522144522</v>
      </c>
      <c r="BP443" s="64">
        <f t="shared" si="68"/>
        <v>1.1730769230769234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121.78030303030303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122.00000000000001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1.45912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643</v>
      </c>
      <c r="Y453" s="577">
        <f>IFERROR(SUM(Y439:Y451),"0")</f>
        <v>644.16000000000008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4072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4097.76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4238.2007979797982</v>
      </c>
      <c r="Y518" s="577">
        <f>IFERROR(SUM(BN22:BN514),"0")</f>
        <v>4264.8900000000003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7</v>
      </c>
      <c r="Y519" s="38">
        <f>ROUNDUP(SUM(BP22:BP514),0)</f>
        <v>7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4413.2007979797982</v>
      </c>
      <c r="Y520" s="577">
        <f>GrossWeightTotalR+PalletQtyTotalR*25</f>
        <v>4439.8900000000003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389.94326599326598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392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6.9382800000000007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421.20000000000005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518.40000000000009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594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1920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644.16000000000008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2025-06-09T10:14:07Z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