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3DF2EAB-DF5A-4AEB-B0D3-1CCAC6463D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F10" i="1"/>
  <c r="J9" i="1"/>
  <c r="F9" i="1"/>
  <c r="A9" i="1"/>
  <c r="A10" i="1" s="1"/>
  <c r="D7" i="1"/>
  <c r="Q6" i="1"/>
  <c r="P2" i="1"/>
  <c r="Z129" i="1" l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Y130" i="1"/>
  <c r="G527" i="1"/>
  <c r="Y136" i="1"/>
  <c r="BP133" i="1"/>
  <c r="BN133" i="1"/>
  <c r="Z133" i="1"/>
  <c r="Z135" i="1" s="1"/>
  <c r="Z156" i="1"/>
  <c r="BP154" i="1"/>
  <c r="BN154" i="1"/>
  <c r="Z154" i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Z323" i="1" s="1"/>
  <c r="Y324" i="1"/>
  <c r="Z337" i="1"/>
  <c r="BP335" i="1"/>
  <c r="BN335" i="1"/>
  <c r="Z335" i="1"/>
  <c r="Y337" i="1"/>
  <c r="BP375" i="1"/>
  <c r="BN375" i="1"/>
  <c r="Z375" i="1"/>
  <c r="Z378" i="1" s="1"/>
  <c r="Y379" i="1"/>
  <c r="F527" i="1"/>
  <c r="H9" i="1"/>
  <c r="Z22" i="1"/>
  <c r="Z23" i="1" s="1"/>
  <c r="BN22" i="1"/>
  <c r="BP22" i="1"/>
  <c r="Y23" i="1"/>
  <c r="X517" i="1"/>
  <c r="Z26" i="1"/>
  <c r="Z32" i="1" s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BP114" i="1"/>
  <c r="BN114" i="1"/>
  <c r="Z114" i="1"/>
  <c r="Z116" i="1" s="1"/>
  <c r="Y125" i="1"/>
  <c r="BP122" i="1"/>
  <c r="BN122" i="1"/>
  <c r="Z122" i="1"/>
  <c r="Z124" i="1" s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Z174" i="1" s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Z223" i="1"/>
  <c r="BP249" i="1"/>
  <c r="BN249" i="1"/>
  <c r="Z249" i="1"/>
  <c r="Z275" i="1"/>
  <c r="BP273" i="1"/>
  <c r="BN273" i="1"/>
  <c r="Z273" i="1"/>
  <c r="O527" i="1"/>
  <c r="Y275" i="1"/>
  <c r="BP350" i="1"/>
  <c r="BN350" i="1"/>
  <c r="Z350" i="1"/>
  <c r="Z356" i="1" s="1"/>
  <c r="Y356" i="1"/>
  <c r="BP354" i="1"/>
  <c r="BN354" i="1"/>
  <c r="Z354" i="1"/>
  <c r="Z42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Z260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Z309" i="1" s="1"/>
  <c r="BP306" i="1"/>
  <c r="BN306" i="1"/>
  <c r="Z306" i="1"/>
  <c r="BP314" i="1"/>
  <c r="BN314" i="1"/>
  <c r="Z314" i="1"/>
  <c r="BP322" i="1"/>
  <c r="BN322" i="1"/>
  <c r="Z322" i="1"/>
  <c r="Z331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93" i="1" l="1"/>
  <c r="Y521" i="1"/>
  <c r="Y518" i="1"/>
  <c r="Z317" i="1"/>
  <c r="Z452" i="1"/>
  <c r="Z406" i="1"/>
  <c r="Z234" i="1"/>
  <c r="Z468" i="1"/>
  <c r="Z81" i="1"/>
  <c r="Y519" i="1"/>
  <c r="Z218" i="1"/>
  <c r="Z93" i="1"/>
  <c r="Z522" i="1" s="1"/>
  <c r="Y517" i="1"/>
  <c r="Y520" i="1" l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<sst xmlns="http://schemas.openxmlformats.org/spreadsheetml/2006/main" count="2313" uniqueCount="835">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</sst>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5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8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1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8" customWidth="1"/>
    <col min="19" max="19" width="6.140625" style="5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8" customWidth="1"/>
    <col min="25" max="25" width="11" style="568" customWidth="1"/>
    <col min="26" max="26" width="10" style="568" customWidth="1"/>
    <col min="27" max="27" width="11.5703125" style="568" customWidth="1"/>
    <col min="28" max="28" width="10.42578125" style="568" customWidth="1"/>
    <col min="29" max="29" width="30" style="5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8" customWidth="1"/>
    <col min="34" max="34" width="9.140625" style="568" customWidth="1"/>
    <col min="35" max="16384" width="9.140625" style="568"/>
  </cols>
  <sheetData>
    <row r="1" spans="1:32" s="572" customFormat="1" ht="45" customHeight="1" x14ac:dyDescent="0.2">
      <c r="A1" s="41"/>
      <c r="B1" s="41"/>
      <c r="C1" s="41"/>
      <c r="D1" s="655" t="s">
        <v>0</v>
      </c>
      <c r="E1" s="606"/>
      <c r="F1" s="606"/>
      <c r="G1" s="12" t="s">
        <v>1</v>
      </c>
      <c r="H1" s="655" t="s">
        <v>2</v>
      </c>
      <c r="I1" s="606"/>
      <c r="J1" s="606"/>
      <c r="K1" s="606"/>
      <c r="L1" s="606"/>
      <c r="M1" s="606"/>
      <c r="N1" s="606"/>
      <c r="O1" s="606"/>
      <c r="P1" s="606"/>
      <c r="Q1" s="606"/>
      <c r="R1" s="605" t="s">
        <v>3</v>
      </c>
      <c r="S1" s="606"/>
      <c r="T1" s="6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2" customFormat="1" ht="23.45" customHeight="1" x14ac:dyDescent="0.2">
      <c r="A5" s="701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698"/>
      <c r="T5" s="735" t="s">
        <v>11</v>
      </c>
      <c r="U5" s="736"/>
      <c r="V5" s="738" t="s">
        <v>12</v>
      </c>
      <c r="W5" s="698"/>
      <c r="AB5" s="51"/>
      <c r="AC5" s="51"/>
      <c r="AD5" s="51"/>
      <c r="AE5" s="51"/>
    </row>
    <row r="6" spans="1:32" s="572" customFormat="1" ht="24" customHeight="1" x14ac:dyDescent="0.2">
      <c r="A6" s="701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8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4" t="s">
        <v>16</v>
      </c>
      <c r="U6" s="736"/>
      <c r="V6" s="799" t="s">
        <v>17</v>
      </c>
      <c r="W6" s="623"/>
      <c r="AB6" s="51"/>
      <c r="AC6" s="51"/>
      <c r="AD6" s="51"/>
      <c r="AE6" s="51"/>
    </row>
    <row r="7" spans="1:32" s="572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6"/>
      <c r="V7" s="800"/>
      <c r="W7" s="801"/>
      <c r="AB7" s="51"/>
      <c r="AC7" s="51"/>
      <c r="AD7" s="51"/>
      <c r="AE7" s="51"/>
    </row>
    <row r="8" spans="1:32" s="572" customFormat="1" ht="25.5" customHeight="1" x14ac:dyDescent="0.2">
      <c r="A8" s="908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6">
        <v>0.41666666666666669</v>
      </c>
      <c r="R8" s="638"/>
      <c r="T8" s="587"/>
      <c r="U8" s="736"/>
      <c r="V8" s="800"/>
      <c r="W8" s="801"/>
      <c r="AB8" s="51"/>
      <c r="AC8" s="51"/>
      <c r="AD8" s="51"/>
      <c r="AE8" s="51"/>
    </row>
    <row r="9" spans="1:32" s="572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3"/>
      <c r="E9" s="597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73"/>
      <c r="P9" s="26" t="s">
        <v>20</v>
      </c>
      <c r="Q9" s="693"/>
      <c r="R9" s="694"/>
      <c r="T9" s="587"/>
      <c r="U9" s="736"/>
      <c r="V9" s="802"/>
      <c r="W9" s="803"/>
      <c r="X9" s="43"/>
      <c r="Y9" s="43"/>
      <c r="Z9" s="43"/>
      <c r="AA9" s="43"/>
      <c r="AB9" s="51"/>
      <c r="AC9" s="51"/>
      <c r="AD9" s="51"/>
      <c r="AE9" s="51"/>
    </row>
    <row r="10" spans="1:32" s="572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3"/>
      <c r="E10" s="597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88" t="str">
        <f>IFERROR(VLOOKUP($D$10,Proxy,2,FALSE),"")</f>
        <v/>
      </c>
      <c r="I10" s="587"/>
      <c r="J10" s="587"/>
      <c r="K10" s="587"/>
      <c r="L10" s="587"/>
      <c r="M10" s="587"/>
      <c r="N10" s="571"/>
      <c r="P10" s="26" t="s">
        <v>21</v>
      </c>
      <c r="Q10" s="745"/>
      <c r="R10" s="746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7"/>
      <c r="R11" s="698"/>
      <c r="U11" s="24" t="s">
        <v>26</v>
      </c>
      <c r="V11" s="838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72" customFormat="1" ht="18.600000000000001" customHeight="1" x14ac:dyDescent="0.2">
      <c r="A12" s="731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6"/>
      <c r="R12" s="638"/>
      <c r="S12" s="23"/>
      <c r="U12" s="24"/>
      <c r="V12" s="606"/>
      <c r="W12" s="587"/>
      <c r="AB12" s="51"/>
      <c r="AC12" s="51"/>
      <c r="AD12" s="51"/>
      <c r="AE12" s="51"/>
    </row>
    <row r="13" spans="1:32" s="572" customFormat="1" ht="23.25" customHeight="1" x14ac:dyDescent="0.2">
      <c r="A13" s="731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2" customFormat="1" ht="18.600000000000001" customHeight="1" x14ac:dyDescent="0.2">
      <c r="A14" s="731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2" customFormat="1" ht="22.5" customHeight="1" x14ac:dyDescent="0.2">
      <c r="A15" s="758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2" t="s">
        <v>34</v>
      </c>
      <c r="Q15" s="606"/>
      <c r="R15" s="606"/>
      <c r="S15" s="606"/>
      <c r="T15" s="6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3"/>
      <c r="Q16" s="723"/>
      <c r="R16" s="723"/>
      <c r="S16" s="723"/>
      <c r="T16" s="72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2" t="s">
        <v>37</v>
      </c>
      <c r="D17" s="618" t="s">
        <v>38</v>
      </c>
      <c r="E17" s="679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8"/>
      <c r="R17" s="678"/>
      <c r="S17" s="678"/>
      <c r="T17" s="679"/>
      <c r="U17" s="904" t="s">
        <v>50</v>
      </c>
      <c r="V17" s="631"/>
      <c r="W17" s="618" t="s">
        <v>51</v>
      </c>
      <c r="X17" s="618" t="s">
        <v>52</v>
      </c>
      <c r="Y17" s="905" t="s">
        <v>53</v>
      </c>
      <c r="Z17" s="815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60</v>
      </c>
      <c r="V18" s="67" t="s">
        <v>61</v>
      </c>
      <c r="W18" s="619"/>
      <c r="X18" s="619"/>
      <c r="Y18" s="906"/>
      <c r="Z18" s="816"/>
      <c r="AA18" s="790"/>
      <c r="AB18" s="790"/>
      <c r="AC18" s="790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69"/>
      <c r="AB20" s="569"/>
      <c r="AC20" s="569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0"/>
      <c r="AB21" s="570"/>
      <c r="AC21" s="570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9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0"/>
      <c r="AB25" s="570"/>
      <c r="AC25" s="570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0"/>
      <c r="AB34" s="570"/>
      <c r="AC34" s="570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69"/>
      <c r="AB39" s="569"/>
      <c r="AC39" s="569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0"/>
      <c r="AB40" s="570"/>
      <c r="AC40" s="570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99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102.98749999999998</v>
      </c>
      <c r="BN41" s="64">
        <f>IFERROR(Y41*I41/H41,"0")</f>
        <v>112.34999999999998</v>
      </c>
      <c r="BO41" s="64">
        <f>IFERROR(1/J41*(X41/H41),"0")</f>
        <v>0.14322916666666666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9.1666666666666661</v>
      </c>
      <c r="Y45" s="577">
        <f>IFERROR(Y41/H41,"0")+IFERROR(Y42/H42,"0")+IFERROR(Y43/H43,"0")+IFERROR(Y44/H44,"0")</f>
        <v>10</v>
      </c>
      <c r="Z45" s="577">
        <f>IFERROR(IF(Z41="",0,Z41),"0")+IFERROR(IF(Z42="",0,Z42),"0")+IFERROR(IF(Z43="",0,Z43),"0")+IFERROR(IF(Z44="",0,Z44),"0")</f>
        <v>0.1898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99</v>
      </c>
      <c r="Y46" s="577">
        <f>IFERROR(SUM(Y41:Y44),"0")</f>
        <v>108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0"/>
      <c r="AB47" s="570"/>
      <c r="AC47" s="570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69"/>
      <c r="AB51" s="569"/>
      <c r="AC51" s="569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0"/>
      <c r="AB52" s="570"/>
      <c r="AC52" s="570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39</v>
      </c>
      <c r="Y53" s="576">
        <f t="shared" ref="Y53:Y58" si="6">IFERROR(IF(X53="",0,CEILING((X53/$H53),1)*$H53),"")</f>
        <v>44.8</v>
      </c>
      <c r="Z53" s="36">
        <f>IFERROR(IF(Y53=0,"",ROUNDUP(Y53/H53,0)*0.01898),"")</f>
        <v>7.5920000000000001E-2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40.514732142857142</v>
      </c>
      <c r="BN53" s="64">
        <f t="shared" ref="BN53:BN58" si="8">IFERROR(Y53*I53/H53,"0")</f>
        <v>46.54</v>
      </c>
      <c r="BO53" s="64">
        <f t="shared" ref="BO53:BO58" si="9">IFERROR(1/J53*(X53/H53),"0")</f>
        <v>5.4408482142857144E-2</v>
      </c>
      <c r="BP53" s="64">
        <f t="shared" ref="BP53:BP58" si="10">IFERROR(1/J53*(Y53/H53),"0")</f>
        <v>6.25E-2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26</v>
      </c>
      <c r="Y54" s="576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27.047222222222221</v>
      </c>
      <c r="BN54" s="64">
        <f t="shared" si="8"/>
        <v>33.705000000000005</v>
      </c>
      <c r="BO54" s="64">
        <f t="shared" si="9"/>
        <v>3.7615740740740741E-2</v>
      </c>
      <c r="BP54" s="64">
        <f t="shared" si="10"/>
        <v>4.6875000000000007E-2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9</v>
      </c>
      <c r="Y56" s="576">
        <f t="shared" si="6"/>
        <v>12</v>
      </c>
      <c r="Z56" s="36">
        <f>IFERROR(IF(Y56=0,"",ROUNDUP(Y56/H56,0)*0.00902),"")</f>
        <v>2.7060000000000001E-2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9.4725000000000001</v>
      </c>
      <c r="BN56" s="64">
        <f t="shared" si="8"/>
        <v>12.629999999999999</v>
      </c>
      <c r="BO56" s="64">
        <f t="shared" si="9"/>
        <v>1.7045454545454544E-2</v>
      </c>
      <c r="BP56" s="64">
        <f t="shared" si="10"/>
        <v>2.2727272727272728E-2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8.1395502645502642</v>
      </c>
      <c r="Y59" s="577">
        <f>IFERROR(Y53/H53,"0")+IFERROR(Y54/H54,"0")+IFERROR(Y55/H55,"0")+IFERROR(Y56/H56,"0")+IFERROR(Y57/H57,"0")+IFERROR(Y58/H58,"0")</f>
        <v>10</v>
      </c>
      <c r="Z59" s="577">
        <f>IFERROR(IF(Z53="",0,Z53),"0")+IFERROR(IF(Z54="",0,Z54),"0")+IFERROR(IF(Z55="",0,Z55),"0")+IFERROR(IF(Z56="",0,Z56),"0")+IFERROR(IF(Z57="",0,Z57),"0")+IFERROR(IF(Z58="",0,Z58),"0")</f>
        <v>0.15992000000000001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74</v>
      </c>
      <c r="Y60" s="577">
        <f>IFERROR(SUM(Y53:Y58),"0")</f>
        <v>89.2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0"/>
      <c r="AB61" s="570"/>
      <c r="AC61" s="570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0"/>
      <c r="AB68" s="570"/>
      <c r="AC68" s="570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2</v>
      </c>
      <c r="Y71" s="576">
        <f>IFERROR(IF(X71="",0,CEILING((X71/$H71),1)*$H71),"")</f>
        <v>3.6</v>
      </c>
      <c r="Z71" s="36">
        <f>IFERROR(IF(Y71=0,"",ROUNDUP(Y71/H71,0)*0.00502),"")</f>
        <v>1.004E-2</v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2.1111111111111112</v>
      </c>
      <c r="BN71" s="64">
        <f>IFERROR(Y71*I71/H71,"0")</f>
        <v>3.8</v>
      </c>
      <c r="BO71" s="64">
        <f>IFERROR(1/J71*(X71/H71),"0")</f>
        <v>4.7483380816714157E-3</v>
      </c>
      <c r="BP71" s="64">
        <f>IFERROR(1/J71*(Y71/H71),"0")</f>
        <v>8.5470085470085479E-3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1.1111111111111112</v>
      </c>
      <c r="Y72" s="577">
        <f>IFERROR(Y69/H69,"0")+IFERROR(Y70/H70,"0")+IFERROR(Y71/H71,"0")</f>
        <v>2</v>
      </c>
      <c r="Z72" s="577">
        <f>IFERROR(IF(Z69="",0,Z69),"0")+IFERROR(IF(Z70="",0,Z70),"0")+IFERROR(IF(Z71="",0,Z71),"0")</f>
        <v>1.004E-2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2</v>
      </c>
      <c r="Y73" s="577">
        <f>IFERROR(SUM(Y69:Y71),"0")</f>
        <v>3.6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0"/>
      <c r="AB74" s="570"/>
      <c r="AC74" s="570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17</v>
      </c>
      <c r="Y76" s="576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17.880357142857143</v>
      </c>
      <c r="BN76" s="64">
        <f t="shared" si="13"/>
        <v>26.505000000000006</v>
      </c>
      <c r="BO76" s="64">
        <f t="shared" si="14"/>
        <v>3.1622023809523808E-2</v>
      </c>
      <c r="BP76" s="64">
        <f t="shared" si="15"/>
        <v>4.6875E-2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2.0238095238095237</v>
      </c>
      <c r="Y81" s="577">
        <f>IFERROR(Y75/H75,"0")+IFERROR(Y76/H76,"0")+IFERROR(Y77/H77,"0")+IFERROR(Y78/H78,"0")+IFERROR(Y79/H79,"0")+IFERROR(Y80/H80,"0")</f>
        <v>3</v>
      </c>
      <c r="Z81" s="577">
        <f>IFERROR(IF(Z75="",0,Z75),"0")+IFERROR(IF(Z76="",0,Z76),"0")+IFERROR(IF(Z77="",0,Z77),"0")+IFERROR(IF(Z78="",0,Z78),"0")+IFERROR(IF(Z79="",0,Z79),"0")+IFERROR(IF(Z80="",0,Z80),"0")</f>
        <v>5.6940000000000004E-2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17</v>
      </c>
      <c r="Y82" s="577">
        <f>IFERROR(SUM(Y75:Y80),"0")</f>
        <v>25.200000000000003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0"/>
      <c r="AB83" s="570"/>
      <c r="AC83" s="570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10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1.2820512820512822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10</v>
      </c>
      <c r="Y87" s="577">
        <f>IFERROR(SUM(Y84:Y85),"0")</f>
        <v>15.6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69"/>
      <c r="AB88" s="569"/>
      <c r="AC88" s="569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0"/>
      <c r="AB89" s="570"/>
      <c r="AC89" s="570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321</v>
      </c>
      <c r="Y90" s="576">
        <f>IFERROR(IF(X90="",0,CEILING((X90/$H90),1)*$H90),"")</f>
        <v>324</v>
      </c>
      <c r="Z90" s="36">
        <f>IFERROR(IF(Y90=0,"",ROUNDUP(Y90/H90,0)*0.01898),"")</f>
        <v>0.56940000000000002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333.92916666666662</v>
      </c>
      <c r="BN90" s="64">
        <f>IFERROR(Y90*I90/H90,"0")</f>
        <v>337.04999999999995</v>
      </c>
      <c r="BO90" s="64">
        <f>IFERROR(1/J90*(X90/H90),"0")</f>
        <v>0.46440972222222221</v>
      </c>
      <c r="BP90" s="64">
        <f>IFERROR(1/J90*(Y90/H90),"0")</f>
        <v>0.46874999999999994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45</v>
      </c>
      <c r="Y92" s="576">
        <f>IFERROR(IF(X92="",0,CEILING((X92/$H92),1)*$H92),"")</f>
        <v>45</v>
      </c>
      <c r="Z92" s="36">
        <f>IFERROR(IF(Y92=0,"",ROUNDUP(Y92/H92,0)*0.00902),"")</f>
        <v>9.0200000000000002E-2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47.099999999999994</v>
      </c>
      <c r="BN92" s="64">
        <f>IFERROR(Y92*I92/H92,"0")</f>
        <v>47.099999999999994</v>
      </c>
      <c r="BO92" s="64">
        <f>IFERROR(1/J92*(X92/H92),"0")</f>
        <v>7.575757575757576E-2</v>
      </c>
      <c r="BP92" s="64">
        <f>IFERROR(1/J92*(Y92/H92),"0")</f>
        <v>7.575757575757576E-2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39.722222222222221</v>
      </c>
      <c r="Y93" s="577">
        <f>IFERROR(Y90/H90,"0")+IFERROR(Y91/H91,"0")+IFERROR(Y92/H92,"0")</f>
        <v>40</v>
      </c>
      <c r="Z93" s="577">
        <f>IFERROR(IF(Z90="",0,Z90),"0")+IFERROR(IF(Z91="",0,Z91),"0")+IFERROR(IF(Z92="",0,Z92),"0")</f>
        <v>0.65959999999999996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366</v>
      </c>
      <c r="Y94" s="577">
        <f>IFERROR(SUM(Y90:Y92),"0")</f>
        <v>369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0"/>
      <c r="AB95" s="570"/>
      <c r="AC95" s="570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79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134</v>
      </c>
      <c r="Y96" s="576">
        <f t="shared" ref="Y96:Y101" si="16">IFERROR(IF(X96="",0,CEILING((X96/$H96),1)*$H96),"")</f>
        <v>137.69999999999999</v>
      </c>
      <c r="Z96" s="36">
        <f>IFERROR(IF(Y96=0,"",ROUNDUP(Y96/H96,0)*0.01898),"")</f>
        <v>0.32266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142.58592592592592</v>
      </c>
      <c r="BN96" s="64">
        <f t="shared" ref="BN96:BN101" si="18">IFERROR(Y96*I96/H96,"0")</f>
        <v>146.523</v>
      </c>
      <c r="BO96" s="64">
        <f t="shared" ref="BO96:BO101" si="19">IFERROR(1/J96*(X96/H96),"0")</f>
        <v>0.25848765432098769</v>
      </c>
      <c r="BP96" s="64">
        <f t="shared" ref="BP96:BP101" si="20">IFERROR(1/J96*(Y96/H96),"0")</f>
        <v>0.265625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314</v>
      </c>
      <c r="Y100" s="576">
        <f t="shared" si="16"/>
        <v>315.90000000000003</v>
      </c>
      <c r="Z100" s="36">
        <f>IFERROR(IF(Y100=0,"",ROUNDUP(Y100/H100,0)*0.00651),"")</f>
        <v>0.76167000000000007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343.30666666666662</v>
      </c>
      <c r="BN100" s="64">
        <f t="shared" si="18"/>
        <v>345.38400000000001</v>
      </c>
      <c r="BO100" s="64">
        <f t="shared" si="19"/>
        <v>0.63899063899063901</v>
      </c>
      <c r="BP100" s="64">
        <f t="shared" si="20"/>
        <v>0.6428571428571429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132.83950617283949</v>
      </c>
      <c r="Y102" s="577">
        <f>IFERROR(Y96/H96,"0")+IFERROR(Y97/H97,"0")+IFERROR(Y98/H98,"0")+IFERROR(Y99/H99,"0")+IFERROR(Y100/H100,"0")+IFERROR(Y101/H101,"0")</f>
        <v>134</v>
      </c>
      <c r="Z102" s="577">
        <f>IFERROR(IF(Z96="",0,Z96),"0")+IFERROR(IF(Z97="",0,Z97),"0")+IFERROR(IF(Z98="",0,Z98),"0")+IFERROR(IF(Z99="",0,Z99),"0")+IFERROR(IF(Z100="",0,Z100),"0")+IFERROR(IF(Z101="",0,Z101),"0")</f>
        <v>1.08433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448</v>
      </c>
      <c r="Y103" s="577">
        <f>IFERROR(SUM(Y96:Y101),"0")</f>
        <v>453.6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69"/>
      <c r="AB104" s="569"/>
      <c r="AC104" s="569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0"/>
      <c r="AB105" s="570"/>
      <c r="AC105" s="570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107</v>
      </c>
      <c r="Y106" s="576">
        <f>IFERROR(IF(X106="",0,CEILING((X106/$H106),1)*$H106),"")</f>
        <v>108</v>
      </c>
      <c r="Z106" s="36">
        <f>IFERROR(IF(Y106=0,"",ROUNDUP(Y106/H106,0)*0.01898),"")</f>
        <v>0.1898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111.30972222222222</v>
      </c>
      <c r="BN106" s="64">
        <f>IFERROR(Y106*I106/H106,"0")</f>
        <v>112.34999999999998</v>
      </c>
      <c r="BO106" s="64">
        <f>IFERROR(1/J106*(X106/H106),"0")</f>
        <v>0.15480324074074073</v>
      </c>
      <c r="BP106" s="64">
        <f>IFERROR(1/J106*(Y106/H106),"0")</f>
        <v>0.15625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9.9074074074074066</v>
      </c>
      <c r="Y110" s="577">
        <f>IFERROR(Y106/H106,"0")+IFERROR(Y107/H107,"0")+IFERROR(Y108/H108,"0")+IFERROR(Y109/H109,"0")</f>
        <v>10</v>
      </c>
      <c r="Z110" s="577">
        <f>IFERROR(IF(Z106="",0,Z106),"0")+IFERROR(IF(Z107="",0,Z107),"0")+IFERROR(IF(Z108="",0,Z108),"0")+IFERROR(IF(Z109="",0,Z109),"0")</f>
        <v>0.1898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107</v>
      </c>
      <c r="Y111" s="577">
        <f>IFERROR(SUM(Y106:Y109),"0")</f>
        <v>108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0"/>
      <c r="AB112" s="570"/>
      <c r="AC112" s="570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0"/>
      <c r="AB118" s="570"/>
      <c r="AC118" s="570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404</v>
      </c>
      <c r="Y120" s="576">
        <f>IFERROR(IF(X120="",0,CEILING((X120/$H120),1)*$H120),"")</f>
        <v>405</v>
      </c>
      <c r="Z120" s="36">
        <f>IFERROR(IF(Y120=0,"",ROUNDUP(Y120/H120,0)*0.01898),"")</f>
        <v>0.94900000000000007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429.5866666666667</v>
      </c>
      <c r="BN120" s="64">
        <f>IFERROR(Y120*I120/H120,"0")</f>
        <v>430.65</v>
      </c>
      <c r="BO120" s="64">
        <f>IFERROR(1/J120*(X120/H120),"0")</f>
        <v>0.77932098765432101</v>
      </c>
      <c r="BP120" s="64">
        <f>IFERROR(1/J120*(Y120/H120),"0")</f>
        <v>0.78125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49.876543209876544</v>
      </c>
      <c r="Y124" s="577">
        <f>IFERROR(Y119/H119,"0")+IFERROR(Y120/H120,"0")+IFERROR(Y121/H121,"0")+IFERROR(Y122/H122,"0")+IFERROR(Y123/H123,"0")</f>
        <v>50</v>
      </c>
      <c r="Z124" s="577">
        <f>IFERROR(IF(Z119="",0,Z119),"0")+IFERROR(IF(Z120="",0,Z120),"0")+IFERROR(IF(Z121="",0,Z121),"0")+IFERROR(IF(Z122="",0,Z122),"0")+IFERROR(IF(Z123="",0,Z123),"0")</f>
        <v>0.94900000000000007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404</v>
      </c>
      <c r="Y125" s="577">
        <f>IFERROR(SUM(Y119:Y123),"0")</f>
        <v>405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0"/>
      <c r="AB126" s="570"/>
      <c r="AC126" s="570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69"/>
      <c r="AB131" s="569"/>
      <c r="AC131" s="569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0"/>
      <c r="AB132" s="570"/>
      <c r="AC132" s="570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0"/>
      <c r="AB137" s="570"/>
      <c r="AC137" s="570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0"/>
      <c r="AB142" s="570"/>
      <c r="AC142" s="570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69"/>
      <c r="AB147" s="569"/>
      <c r="AC147" s="569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0"/>
      <c r="AB148" s="570"/>
      <c r="AC148" s="570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0"/>
      <c r="AB152" s="570"/>
      <c r="AC152" s="570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69"/>
      <c r="AB159" s="569"/>
      <c r="AC159" s="569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0"/>
      <c r="AB160" s="570"/>
      <c r="AC160" s="570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3</v>
      </c>
      <c r="Y161" s="576">
        <f>IFERROR(IF(X161="",0,CEILING((X161/$H161),1)*$H161),"")</f>
        <v>3.96</v>
      </c>
      <c r="Z161" s="36">
        <f>IFERROR(IF(Y161=0,"",ROUNDUP(Y161/H161,0)*0.00502),"")</f>
        <v>1.004E-2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3.1515151515151518</v>
      </c>
      <c r="BN161" s="64">
        <f>IFERROR(Y161*I161/H161,"0")</f>
        <v>4.16</v>
      </c>
      <c r="BO161" s="64">
        <f>IFERROR(1/J161*(X161/H161),"0")</f>
        <v>6.4750064750064753E-3</v>
      </c>
      <c r="BP161" s="64">
        <f>IFERROR(1/J161*(Y161/H161),"0")</f>
        <v>8.5470085470085479E-3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1.5151515151515151</v>
      </c>
      <c r="Y162" s="577">
        <f>IFERROR(Y161/H161,"0")</f>
        <v>2</v>
      </c>
      <c r="Z162" s="577">
        <f>IFERROR(IF(Z161="",0,Z161),"0")</f>
        <v>1.004E-2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3</v>
      </c>
      <c r="Y163" s="577">
        <f>IFERROR(SUM(Y161:Y161),"0")</f>
        <v>3.96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0"/>
      <c r="AB164" s="570"/>
      <c r="AC164" s="570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18</v>
      </c>
      <c r="Y165" s="576">
        <f t="shared" ref="Y165:Y173" si="21">IFERROR(IF(X165="",0,CEILING((X165/$H165),1)*$H165),"")</f>
        <v>21</v>
      </c>
      <c r="Z165" s="36">
        <f>IFERROR(IF(Y165=0,"",ROUNDUP(Y165/H165,0)*0.00902),"")</f>
        <v>4.5100000000000001E-2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19.157142857142855</v>
      </c>
      <c r="BN165" s="64">
        <f t="shared" ref="BN165:BN173" si="23">IFERROR(Y165*I165/H165,"0")</f>
        <v>22.349999999999998</v>
      </c>
      <c r="BO165" s="64">
        <f t="shared" ref="BO165:BO173" si="24">IFERROR(1/J165*(X165/H165),"0")</f>
        <v>3.2467532467532464E-2</v>
      </c>
      <c r="BP165" s="64">
        <f t="shared" ref="BP165:BP173" si="25">IFERROR(1/J165*(Y165/H165),"0")</f>
        <v>3.787878787878788E-2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4.2857142857142856</v>
      </c>
      <c r="Y174" s="577">
        <f>IFERROR(Y165/H165,"0")+IFERROR(Y166/H166,"0")+IFERROR(Y167/H167,"0")+IFERROR(Y168/H168,"0")+IFERROR(Y169/H169,"0")+IFERROR(Y170/H170,"0")+IFERROR(Y171/H171,"0")+IFERROR(Y172/H172,"0")+IFERROR(Y173/H173,"0")</f>
        <v>5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4.5100000000000001E-2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18</v>
      </c>
      <c r="Y175" s="577">
        <f>IFERROR(SUM(Y165:Y173),"0")</f>
        <v>21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0"/>
      <c r="AB176" s="570"/>
      <c r="AC176" s="570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0"/>
      <c r="AB182" s="570"/>
      <c r="AC182" s="570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69"/>
      <c r="AB186" s="569"/>
      <c r="AC186" s="569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0"/>
      <c r="AB187" s="570"/>
      <c r="AC187" s="570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0"/>
      <c r="AB192" s="570"/>
      <c r="AC192" s="570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0"/>
      <c r="AB197" s="570"/>
      <c r="AC197" s="570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21</v>
      </c>
      <c r="Y201" s="576">
        <f t="shared" si="26"/>
        <v>21.6</v>
      </c>
      <c r="Z201" s="36">
        <f>IFERROR(IF(Y201=0,"",ROUNDUP(Y201/H201,0)*0.00902),"")</f>
        <v>3.6080000000000001E-2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21.816666666666666</v>
      </c>
      <c r="BN201" s="64">
        <f t="shared" si="28"/>
        <v>22.44</v>
      </c>
      <c r="BO201" s="64">
        <f t="shared" si="29"/>
        <v>2.9461279461279462E-2</v>
      </c>
      <c r="BP201" s="64">
        <f t="shared" si="30"/>
        <v>3.0303030303030304E-2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14</v>
      </c>
      <c r="Y202" s="576">
        <f t="shared" si="26"/>
        <v>14.4</v>
      </c>
      <c r="Z202" s="36">
        <f>IFERROR(IF(Y202=0,"",ROUNDUP(Y202/H202,0)*0.00502),"")</f>
        <v>4.0160000000000001E-2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15.011111111111111</v>
      </c>
      <c r="BN202" s="64">
        <f t="shared" si="28"/>
        <v>15.439999999999998</v>
      </c>
      <c r="BO202" s="64">
        <f t="shared" si="29"/>
        <v>3.3238366571699908E-2</v>
      </c>
      <c r="BP202" s="64">
        <f t="shared" si="30"/>
        <v>3.4188034188034191E-2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12</v>
      </c>
      <c r="Y203" s="576">
        <f t="shared" si="26"/>
        <v>12.6</v>
      </c>
      <c r="Z203" s="36">
        <f>IFERROR(IF(Y203=0,"",ROUNDUP(Y203/H203,0)*0.00502),"")</f>
        <v>3.5140000000000005E-2</v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12.666666666666664</v>
      </c>
      <c r="BN203" s="64">
        <f t="shared" si="28"/>
        <v>13.299999999999999</v>
      </c>
      <c r="BO203" s="64">
        <f t="shared" si="29"/>
        <v>2.8490028490028491E-2</v>
      </c>
      <c r="BP203" s="64">
        <f t="shared" si="30"/>
        <v>2.9914529914529919E-2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14</v>
      </c>
      <c r="Y205" s="576">
        <f t="shared" si="26"/>
        <v>14.4</v>
      </c>
      <c r="Z205" s="36">
        <f>IFERROR(IF(Y205=0,"",ROUNDUP(Y205/H205,0)*0.00502),"")</f>
        <v>4.0160000000000001E-2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14.777777777777777</v>
      </c>
      <c r="BN205" s="64">
        <f t="shared" si="28"/>
        <v>15.2</v>
      </c>
      <c r="BO205" s="64">
        <f t="shared" si="29"/>
        <v>3.3238366571699908E-2</v>
      </c>
      <c r="BP205" s="64">
        <f t="shared" si="30"/>
        <v>3.4188034188034191E-2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26.111111111111111</v>
      </c>
      <c r="Y206" s="577">
        <f>IFERROR(Y198/H198,"0")+IFERROR(Y199/H199,"0")+IFERROR(Y200/H200,"0")+IFERROR(Y201/H201,"0")+IFERROR(Y202/H202,"0")+IFERROR(Y203/H203,"0")+IFERROR(Y204/H204,"0")+IFERROR(Y205/H205,"0")</f>
        <v>27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0.15154000000000001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61</v>
      </c>
      <c r="Y207" s="577">
        <f>IFERROR(SUM(Y198:Y205),"0")</f>
        <v>63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0"/>
      <c r="AB208" s="570"/>
      <c r="AC208" s="570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169</v>
      </c>
      <c r="Y211" s="576">
        <f t="shared" si="31"/>
        <v>174</v>
      </c>
      <c r="Z211" s="36">
        <f>IFERROR(IF(Y211=0,"",ROUNDUP(Y211/H211,0)*0.01898),"")</f>
        <v>0.37959999999999999</v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179.08172413793105</v>
      </c>
      <c r="BN211" s="64">
        <f t="shared" si="33"/>
        <v>184.38000000000002</v>
      </c>
      <c r="BO211" s="64">
        <f t="shared" si="34"/>
        <v>0.30352011494252878</v>
      </c>
      <c r="BP211" s="64">
        <f t="shared" si="35"/>
        <v>0.3125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112</v>
      </c>
      <c r="Y212" s="576">
        <f t="shared" si="31"/>
        <v>112.8</v>
      </c>
      <c r="Z212" s="36">
        <f t="shared" ref="Z212:Z217" si="36">IFERROR(IF(Y212=0,"",ROUNDUP(Y212/H212,0)*0.00651),"")</f>
        <v>0.30597000000000002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124.6</v>
      </c>
      <c r="BN212" s="64">
        <f t="shared" si="33"/>
        <v>125.49</v>
      </c>
      <c r="BO212" s="64">
        <f t="shared" si="34"/>
        <v>0.25641025641025644</v>
      </c>
      <c r="BP212" s="64">
        <f t="shared" si="35"/>
        <v>0.25824175824175827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114</v>
      </c>
      <c r="Y214" s="576">
        <f t="shared" si="31"/>
        <v>115.19999999999999</v>
      </c>
      <c r="Z214" s="36">
        <f t="shared" si="36"/>
        <v>0.31247999999999998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125.97000000000001</v>
      </c>
      <c r="BN214" s="64">
        <f t="shared" si="33"/>
        <v>127.29600000000001</v>
      </c>
      <c r="BO214" s="64">
        <f t="shared" si="34"/>
        <v>0.26098901098901101</v>
      </c>
      <c r="BP214" s="64">
        <f t="shared" si="35"/>
        <v>0.26373626373626374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108</v>
      </c>
      <c r="Y215" s="576">
        <f t="shared" si="31"/>
        <v>108</v>
      </c>
      <c r="Z215" s="36">
        <f t="shared" si="36"/>
        <v>0.29294999999999999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119.34</v>
      </c>
      <c r="BN215" s="64">
        <f t="shared" si="33"/>
        <v>119.34</v>
      </c>
      <c r="BO215" s="64">
        <f t="shared" si="34"/>
        <v>0.24725274725274726</v>
      </c>
      <c r="BP215" s="64">
        <f t="shared" si="35"/>
        <v>0.24725274725274726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77</v>
      </c>
      <c r="Y217" s="576">
        <f t="shared" si="31"/>
        <v>79.2</v>
      </c>
      <c r="Z217" s="36">
        <f t="shared" si="36"/>
        <v>0.21482999999999999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85.277500000000003</v>
      </c>
      <c r="BN217" s="64">
        <f t="shared" si="33"/>
        <v>87.713999999999999</v>
      </c>
      <c r="BO217" s="64">
        <f t="shared" si="34"/>
        <v>0.17628205128205132</v>
      </c>
      <c r="BP217" s="64">
        <f t="shared" si="35"/>
        <v>0.18131868131868134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190.67528735632186</v>
      </c>
      <c r="Y218" s="577">
        <f>IFERROR(Y209/H209,"0")+IFERROR(Y210/H210,"0")+IFERROR(Y211/H211,"0")+IFERROR(Y212/H212,"0")+IFERROR(Y213/H213,"0")+IFERROR(Y214/H214,"0")+IFERROR(Y215/H215,"0")+IFERROR(Y216/H216,"0")+IFERROR(Y217/H217,"0")</f>
        <v>193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1.50583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580</v>
      </c>
      <c r="Y219" s="577">
        <f>IFERROR(SUM(Y209:Y217),"0")</f>
        <v>589.20000000000005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0"/>
      <c r="AB220" s="570"/>
      <c r="AC220" s="570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2</v>
      </c>
      <c r="Y221" s="576">
        <f>IFERROR(IF(X221="",0,CEILING((X221/$H221),1)*$H221),"")</f>
        <v>2.4</v>
      </c>
      <c r="Z221" s="36">
        <f>IFERROR(IF(Y221=0,"",ROUNDUP(Y221/H221,0)*0.00651),"")</f>
        <v>6.5100000000000002E-3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2.2100000000000004</v>
      </c>
      <c r="BN221" s="64">
        <f>IFERROR(Y221*I221/H221,"0")</f>
        <v>2.6520000000000001</v>
      </c>
      <c r="BO221" s="64">
        <f>IFERROR(1/J221*(X221/H221),"0")</f>
        <v>4.578754578754579E-3</v>
      </c>
      <c r="BP221" s="64">
        <f>IFERROR(1/J221*(Y221/H221),"0")</f>
        <v>5.4945054945054949E-3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0.83333333333333337</v>
      </c>
      <c r="Y223" s="577">
        <f>IFERROR(Y221/H221,"0")+IFERROR(Y222/H222,"0")</f>
        <v>1</v>
      </c>
      <c r="Z223" s="577">
        <f>IFERROR(IF(Z221="",0,Z221),"0")+IFERROR(IF(Z222="",0,Z222),"0")</f>
        <v>6.5100000000000002E-3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2</v>
      </c>
      <c r="Y224" s="577">
        <f>IFERROR(SUM(Y221:Y222),"0")</f>
        <v>2.4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69"/>
      <c r="AB225" s="569"/>
      <c r="AC225" s="569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0"/>
      <c r="AB226" s="570"/>
      <c r="AC226" s="570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3</v>
      </c>
      <c r="Y230" s="576">
        <f t="shared" si="37"/>
        <v>4</v>
      </c>
      <c r="Z230" s="36">
        <f>IFERROR(IF(Y230=0,"",ROUNDUP(Y230/H230,0)*0.00902),"")</f>
        <v>9.0200000000000002E-3</v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3.1574999999999998</v>
      </c>
      <c r="BN230" s="64">
        <f t="shared" si="39"/>
        <v>4.21</v>
      </c>
      <c r="BO230" s="64">
        <f t="shared" si="40"/>
        <v>5.681818181818182E-3</v>
      </c>
      <c r="BP230" s="64">
        <f t="shared" si="41"/>
        <v>7.575757575757576E-3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6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0.75</v>
      </c>
      <c r="Y234" s="577">
        <f>IFERROR(Y227/H227,"0")+IFERROR(Y228/H228,"0")+IFERROR(Y229/H229,"0")+IFERROR(Y230/H230,"0")+IFERROR(Y231/H231,"0")+IFERROR(Y232/H232,"0")+IFERROR(Y233/H233,"0")</f>
        <v>1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9.0200000000000002E-3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3</v>
      </c>
      <c r="Y235" s="577">
        <f>IFERROR(SUM(Y227:Y233),"0")</f>
        <v>4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0"/>
      <c r="AB236" s="570"/>
      <c r="AC236" s="570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0"/>
      <c r="AB241" s="570"/>
      <c r="AC241" s="570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0"/>
      <c r="AB245" s="570"/>
      <c r="AC245" s="570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69"/>
      <c r="AB253" s="569"/>
      <c r="AC253" s="569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0"/>
      <c r="AB254" s="570"/>
      <c r="AC254" s="570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69"/>
      <c r="AB262" s="569"/>
      <c r="AC262" s="569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0"/>
      <c r="AB263" s="570"/>
      <c r="AC263" s="570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3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69"/>
      <c r="AB270" s="569"/>
      <c r="AC270" s="569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0"/>
      <c r="AB271" s="570"/>
      <c r="AC271" s="570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24</v>
      </c>
      <c r="Y273" s="576">
        <f>IFERROR(IF(X273="",0,CEILING((X273/$H273),1)*$H273),"")</f>
        <v>24</v>
      </c>
      <c r="Z273" s="36">
        <f>IFERROR(IF(Y273=0,"",ROUNDUP(Y273/H273,0)*0.00651),"")</f>
        <v>6.5100000000000005E-2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26.520000000000003</v>
      </c>
      <c r="BN273" s="64">
        <f>IFERROR(Y273*I273/H273,"0")</f>
        <v>26.520000000000003</v>
      </c>
      <c r="BO273" s="64">
        <f>IFERROR(1/J273*(X273/H273),"0")</f>
        <v>5.4945054945054951E-2</v>
      </c>
      <c r="BP273" s="64">
        <f>IFERROR(1/J273*(Y273/H273),"0")</f>
        <v>5.4945054945054951E-2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69</v>
      </c>
      <c r="Y274" s="576">
        <f>IFERROR(IF(X274="",0,CEILING((X274/$H274),1)*$H274),"")</f>
        <v>69.599999999999994</v>
      </c>
      <c r="Z274" s="36">
        <f>IFERROR(IF(Y274=0,"",ROUNDUP(Y274/H274,0)*0.00651),"")</f>
        <v>0.18879000000000001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74.175000000000011</v>
      </c>
      <c r="BN274" s="64">
        <f>IFERROR(Y274*I274/H274,"0")</f>
        <v>74.819999999999993</v>
      </c>
      <c r="BO274" s="64">
        <f>IFERROR(1/J274*(X274/H274),"0")</f>
        <v>0.15796703296703299</v>
      </c>
      <c r="BP274" s="64">
        <f>IFERROR(1/J274*(Y274/H274),"0")</f>
        <v>0.15934065934065936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38.75</v>
      </c>
      <c r="Y275" s="577">
        <f>IFERROR(Y272/H272,"0")+IFERROR(Y273/H273,"0")+IFERROR(Y274/H274,"0")</f>
        <v>39</v>
      </c>
      <c r="Z275" s="577">
        <f>IFERROR(IF(Z272="",0,Z272),"0")+IFERROR(IF(Z273="",0,Z273),"0")+IFERROR(IF(Z274="",0,Z274),"0")</f>
        <v>0.25389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93</v>
      </c>
      <c r="Y276" s="577">
        <f>IFERROR(SUM(Y272:Y274),"0")</f>
        <v>93.6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69"/>
      <c r="AB277" s="569"/>
      <c r="AC277" s="569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0"/>
      <c r="AB278" s="570"/>
      <c r="AC278" s="570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0"/>
      <c r="AB282" s="570"/>
      <c r="AC282" s="570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69"/>
      <c r="AB286" s="569"/>
      <c r="AC286" s="569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0"/>
      <c r="AB287" s="570"/>
      <c r="AC287" s="570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69"/>
      <c r="AB291" s="569"/>
      <c r="AC291" s="569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0"/>
      <c r="AB292" s="570"/>
      <c r="AC292" s="570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0"/>
      <c r="AB301" s="570"/>
      <c r="AC301" s="570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0"/>
      <c r="AB311" s="570"/>
      <c r="AC311" s="570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0"/>
      <c r="AB319" s="570"/>
      <c r="AC319" s="570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331</v>
      </c>
      <c r="Y321" s="576">
        <f>IFERROR(IF(X321="",0,CEILING((X321/$H321),1)*$H321),"")</f>
        <v>335.4</v>
      </c>
      <c r="Z321" s="36">
        <f>IFERROR(IF(Y321=0,"",ROUNDUP(Y321/H321,0)*0.01898),"")</f>
        <v>0.81613999999999998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353.02423076923083</v>
      </c>
      <c r="BN321" s="64">
        <f>IFERROR(Y321*I321/H321,"0")</f>
        <v>357.71700000000004</v>
      </c>
      <c r="BO321" s="64">
        <f>IFERROR(1/J321*(X321/H321),"0")</f>
        <v>0.66306089743589747</v>
      </c>
      <c r="BP321" s="64">
        <f>IFERROR(1/J321*(Y321/H321),"0")</f>
        <v>0.671875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42.435897435897438</v>
      </c>
      <c r="Y323" s="577">
        <f>IFERROR(Y320/H320,"0")+IFERROR(Y321/H321,"0")+IFERROR(Y322/H322,"0")</f>
        <v>43</v>
      </c>
      <c r="Z323" s="577">
        <f>IFERROR(IF(Z320="",0,Z320),"0")+IFERROR(IF(Z321="",0,Z321),"0")+IFERROR(IF(Z322="",0,Z322),"0")</f>
        <v>0.81613999999999998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331</v>
      </c>
      <c r="Y324" s="577">
        <f>IFERROR(SUM(Y320:Y322),"0")</f>
        <v>335.4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0"/>
      <c r="AB325" s="570"/>
      <c r="AC325" s="570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0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7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2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39</v>
      </c>
      <c r="Y329" s="576">
        <f>IFERROR(IF(X329="",0,CEILING((X329/$H329),1)*$H329),"")</f>
        <v>40.799999999999997</v>
      </c>
      <c r="Z329" s="36">
        <f>IFERROR(IF(Y329=0,"",ROUNDUP(Y329/H329,0)*0.00651),"")</f>
        <v>0.10416</v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45.194117647058832</v>
      </c>
      <c r="BN329" s="64">
        <f>IFERROR(Y329*I329/H329,"0")</f>
        <v>47.28</v>
      </c>
      <c r="BO329" s="64">
        <f>IFERROR(1/J329*(X329/H329),"0")</f>
        <v>8.4033613445378158E-2</v>
      </c>
      <c r="BP329" s="64">
        <f>IFERROR(1/J329*(Y329/H329),"0")</f>
        <v>8.7912087912087919E-2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15.294117647058824</v>
      </c>
      <c r="Y331" s="577">
        <f>IFERROR(Y326/H326,"0")+IFERROR(Y327/H327,"0")+IFERROR(Y328/H328,"0")+IFERROR(Y329/H329,"0")+IFERROR(Y330/H330,"0")</f>
        <v>16</v>
      </c>
      <c r="Z331" s="577">
        <f>IFERROR(IF(Z326="",0,Z326),"0")+IFERROR(IF(Z327="",0,Z327),"0")+IFERROR(IF(Z328="",0,Z328),"0")+IFERROR(IF(Z329="",0,Z329),"0")+IFERROR(IF(Z330="",0,Z330),"0")</f>
        <v>0.10416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39</v>
      </c>
      <c r="Y332" s="577">
        <f>IFERROR(SUM(Y326:Y330),"0")</f>
        <v>40.799999999999997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0"/>
      <c r="AB333" s="570"/>
      <c r="AC333" s="570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69"/>
      <c r="AB339" s="569"/>
      <c r="AC339" s="569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0"/>
      <c r="AB340" s="570"/>
      <c r="AC340" s="570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69"/>
      <c r="AB347" s="569"/>
      <c r="AC347" s="569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0"/>
      <c r="AB348" s="570"/>
      <c r="AC348" s="570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387</v>
      </c>
      <c r="Y349" s="576">
        <f t="shared" ref="Y349:Y355" si="52">IFERROR(IF(X349="",0,CEILING((X349/$H349),1)*$H349),"")</f>
        <v>390</v>
      </c>
      <c r="Z349" s="36">
        <f>IFERROR(IF(Y349=0,"",ROUNDUP(Y349/H349,0)*0.02175),"")</f>
        <v>0.5655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399.38400000000001</v>
      </c>
      <c r="BN349" s="64">
        <f t="shared" ref="BN349:BN355" si="54">IFERROR(Y349*I349/H349,"0")</f>
        <v>402.47999999999996</v>
      </c>
      <c r="BO349" s="64">
        <f t="shared" ref="BO349:BO355" si="55">IFERROR(1/J349*(X349/H349),"0")</f>
        <v>0.53749999999999998</v>
      </c>
      <c r="BP349" s="64">
        <f t="shared" ref="BP349:BP355" si="56">IFERROR(1/J349*(Y349/H349),"0")</f>
        <v>0.54166666666666663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390</v>
      </c>
      <c r="Y351" s="576">
        <f t="shared" si="52"/>
        <v>390</v>
      </c>
      <c r="Z351" s="36">
        <f>IFERROR(IF(Y351=0,"",ROUNDUP(Y351/H351,0)*0.02175),"")</f>
        <v>0.5655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402.47999999999996</v>
      </c>
      <c r="BN351" s="64">
        <f t="shared" si="54"/>
        <v>402.47999999999996</v>
      </c>
      <c r="BO351" s="64">
        <f t="shared" si="55"/>
        <v>0.54166666666666663</v>
      </c>
      <c r="BP351" s="64">
        <f t="shared" si="56"/>
        <v>0.54166666666666663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373</v>
      </c>
      <c r="Y352" s="576">
        <f t="shared" si="52"/>
        <v>375</v>
      </c>
      <c r="Z352" s="36">
        <f>IFERROR(IF(Y352=0,"",ROUNDUP(Y352/H352,0)*0.02175),"")</f>
        <v>0.54374999999999996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384.93599999999998</v>
      </c>
      <c r="BN352" s="64">
        <f t="shared" si="54"/>
        <v>387</v>
      </c>
      <c r="BO352" s="64">
        <f t="shared" si="55"/>
        <v>0.51805555555555549</v>
      </c>
      <c r="BP352" s="64">
        <f t="shared" si="56"/>
        <v>0.52083333333333326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76.666666666666657</v>
      </c>
      <c r="Y356" s="577">
        <f>IFERROR(Y349/H349,"0")+IFERROR(Y350/H350,"0")+IFERROR(Y351/H351,"0")+IFERROR(Y352/H352,"0")+IFERROR(Y353/H353,"0")+IFERROR(Y354/H354,"0")+IFERROR(Y355/H355,"0")</f>
        <v>77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1.67475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1150</v>
      </c>
      <c r="Y357" s="577">
        <f>IFERROR(SUM(Y349:Y355),"0")</f>
        <v>1155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0"/>
      <c r="AB358" s="570"/>
      <c r="AC358" s="570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271</v>
      </c>
      <c r="Y359" s="576">
        <f>IFERROR(IF(X359="",0,CEILING((X359/$H359),1)*$H359),"")</f>
        <v>285</v>
      </c>
      <c r="Z359" s="36">
        <f>IFERROR(IF(Y359=0,"",ROUNDUP(Y359/H359,0)*0.02175),"")</f>
        <v>0.41324999999999995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279.67199999999997</v>
      </c>
      <c r="BN359" s="64">
        <f>IFERROR(Y359*I359/H359,"0")</f>
        <v>294.12</v>
      </c>
      <c r="BO359" s="64">
        <f>IFERROR(1/J359*(X359/H359),"0")</f>
        <v>0.37638888888888888</v>
      </c>
      <c r="BP359" s="64">
        <f>IFERROR(1/J359*(Y359/H359),"0")</f>
        <v>0.39583333333333331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18.066666666666666</v>
      </c>
      <c r="Y361" s="577">
        <f>IFERROR(Y359/H359,"0")+IFERROR(Y360/H360,"0")</f>
        <v>19</v>
      </c>
      <c r="Z361" s="577">
        <f>IFERROR(IF(Z359="",0,Z359),"0")+IFERROR(IF(Z360="",0,Z360),"0")</f>
        <v>0.41324999999999995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271</v>
      </c>
      <c r="Y362" s="577">
        <f>IFERROR(SUM(Y359:Y360),"0")</f>
        <v>285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0"/>
      <c r="AB363" s="570"/>
      <c r="AC363" s="570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0"/>
      <c r="AB368" s="570"/>
      <c r="AC368" s="570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69"/>
      <c r="AB372" s="569"/>
      <c r="AC372" s="569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0"/>
      <c r="AB373" s="570"/>
      <c r="AC373" s="570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0"/>
      <c r="AB380" s="570"/>
      <c r="AC380" s="570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0"/>
      <c r="AB384" s="570"/>
      <c r="AC384" s="570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562</v>
      </c>
      <c r="Y385" s="576">
        <f>IFERROR(IF(X385="",0,CEILING((X385/$H385),1)*$H385),"")</f>
        <v>567</v>
      </c>
      <c r="Z385" s="36">
        <f>IFERROR(IF(Y385=0,"",ROUNDUP(Y385/H385,0)*0.01898),"")</f>
        <v>1.19574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594.4086666666667</v>
      </c>
      <c r="BN385" s="64">
        <f>IFERROR(Y385*I385/H385,"0")</f>
        <v>599.697</v>
      </c>
      <c r="BO385" s="64">
        <f>IFERROR(1/J385*(X385/H385),"0")</f>
        <v>0.97569444444444442</v>
      </c>
      <c r="BP385" s="64">
        <f>IFERROR(1/J385*(Y385/H385),"0")</f>
        <v>0.984375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62.444444444444443</v>
      </c>
      <c r="Y387" s="577">
        <f>IFERROR(Y385/H385,"0")+IFERROR(Y386/H386,"0")</f>
        <v>63</v>
      </c>
      <c r="Z387" s="577">
        <f>IFERROR(IF(Z385="",0,Z385),"0")+IFERROR(IF(Z386="",0,Z386),"0")</f>
        <v>1.19574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562</v>
      </c>
      <c r="Y388" s="577">
        <f>IFERROR(SUM(Y385:Y386),"0")</f>
        <v>567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0"/>
      <c r="AB389" s="570"/>
      <c r="AC389" s="570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69"/>
      <c r="AB394" s="569"/>
      <c r="AC394" s="569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0"/>
      <c r="AB395" s="570"/>
      <c r="AC395" s="570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56</v>
      </c>
      <c r="Y404" s="576">
        <f t="shared" si="57"/>
        <v>56.7</v>
      </c>
      <c r="Z404" s="36">
        <f t="shared" si="62"/>
        <v>0.13553999999999999</v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59.466666666666661</v>
      </c>
      <c r="BN404" s="64">
        <f t="shared" si="59"/>
        <v>60.21</v>
      </c>
      <c r="BO404" s="64">
        <f t="shared" si="60"/>
        <v>0.11396011396011396</v>
      </c>
      <c r="BP404" s="64">
        <f t="shared" si="61"/>
        <v>0.11538461538461539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26.666666666666664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27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0.13553999999999999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56</v>
      </c>
      <c r="Y407" s="577">
        <f>IFERROR(SUM(Y396:Y405),"0")</f>
        <v>56.7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0"/>
      <c r="AB408" s="570"/>
      <c r="AC408" s="570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69"/>
      <c r="AB413" s="569"/>
      <c r="AC413" s="569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0"/>
      <c r="AB414" s="570"/>
      <c r="AC414" s="570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0"/>
      <c r="AB419" s="570"/>
      <c r="AC419" s="570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69"/>
      <c r="AB426" s="569"/>
      <c r="AC426" s="569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0"/>
      <c r="AB427" s="570"/>
      <c r="AC427" s="570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69"/>
      <c r="AB431" s="569"/>
      <c r="AC431" s="569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0"/>
      <c r="AB432" s="570"/>
      <c r="AC432" s="570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69"/>
      <c r="AB437" s="569"/>
      <c r="AC437" s="569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0"/>
      <c r="AB438" s="570"/>
      <c r="AC438" s="570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186</v>
      </c>
      <c r="Y439" s="576">
        <f t="shared" ref="Y439:Y451" si="63">IFERROR(IF(X439="",0,CEILING((X439/$H439),1)*$H439),"")</f>
        <v>190.08</v>
      </c>
      <c r="Z439" s="36">
        <f t="shared" ref="Z439:Z444" si="64">IFERROR(IF(Y439=0,"",ROUNDUP(Y439/H439,0)*0.01196),"")</f>
        <v>0.43056</v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198.68181818181816</v>
      </c>
      <c r="BN439" s="64">
        <f t="shared" ref="BN439:BN451" si="66">IFERROR(Y439*I439/H439,"0")</f>
        <v>203.04000000000002</v>
      </c>
      <c r="BO439" s="64">
        <f t="shared" ref="BO439:BO451" si="67">IFERROR(1/J439*(X439/H439),"0")</f>
        <v>0.33872377622377625</v>
      </c>
      <c r="BP439" s="64">
        <f t="shared" ref="BP439:BP451" si="68">IFERROR(1/J439*(Y439/H439),"0")</f>
        <v>0.34615384615384615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327</v>
      </c>
      <c r="Y441" s="576">
        <f t="shared" si="63"/>
        <v>327.36</v>
      </c>
      <c r="Z441" s="36">
        <f t="shared" si="64"/>
        <v>0.74151999999999996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349.2954545454545</v>
      </c>
      <c r="BN441" s="64">
        <f t="shared" si="66"/>
        <v>349.68</v>
      </c>
      <c r="BO441" s="64">
        <f t="shared" si="67"/>
        <v>0.59549825174825177</v>
      </c>
      <c r="BP441" s="64">
        <f t="shared" si="68"/>
        <v>0.59615384615384615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374</v>
      </c>
      <c r="Y443" s="576">
        <f t="shared" si="63"/>
        <v>374.88</v>
      </c>
      <c r="Z443" s="36">
        <f t="shared" si="64"/>
        <v>0.84916000000000003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399.49999999999994</v>
      </c>
      <c r="BN443" s="64">
        <f t="shared" si="66"/>
        <v>400.43999999999994</v>
      </c>
      <c r="BO443" s="64">
        <f t="shared" si="67"/>
        <v>0.68108974358974361</v>
      </c>
      <c r="BP443" s="64">
        <f t="shared" si="68"/>
        <v>0.68269230769230771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167.99242424242425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169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2.0212400000000001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887</v>
      </c>
      <c r="Y453" s="577">
        <f>IFERROR(SUM(Y439:Y451),"0")</f>
        <v>892.32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0"/>
      <c r="AB454" s="570"/>
      <c r="AC454" s="570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391</v>
      </c>
      <c r="Y455" s="576">
        <f>IFERROR(IF(X455="",0,CEILING((X455/$H455),1)*$H455),"")</f>
        <v>396</v>
      </c>
      <c r="Z455" s="36">
        <f>IFERROR(IF(Y455=0,"",ROUNDUP(Y455/H455,0)*0.01196),"")</f>
        <v>0.89700000000000002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417.65909090909082</v>
      </c>
      <c r="BN455" s="64">
        <f>IFERROR(Y455*I455/H455,"0")</f>
        <v>423</v>
      </c>
      <c r="BO455" s="64">
        <f>IFERROR(1/J455*(X455/H455),"0")</f>
        <v>0.71204836829836826</v>
      </c>
      <c r="BP455" s="64">
        <f>IFERROR(1/J455*(Y455/H455),"0")</f>
        <v>0.72115384615384615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316</v>
      </c>
      <c r="Y457" s="576">
        <f>IFERROR(IF(X457="",0,CEILING((X457/$H457),1)*$H457),"")</f>
        <v>316.8</v>
      </c>
      <c r="Z457" s="36">
        <f>IFERROR(IF(Y457=0,"",ROUNDUP(Y457/H457,0)*0.00902),"")</f>
        <v>0.59532000000000007</v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456.22500000000002</v>
      </c>
      <c r="BN457" s="64">
        <f>IFERROR(Y457*I457/H457,"0")</f>
        <v>457.38</v>
      </c>
      <c r="BO457" s="64">
        <f>IFERROR(1/J457*(X457/H457),"0")</f>
        <v>0.49873737373737381</v>
      </c>
      <c r="BP457" s="64">
        <f>IFERROR(1/J457*(Y457/H457),"0")</f>
        <v>0.5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139.88636363636363</v>
      </c>
      <c r="Y458" s="577">
        <f>IFERROR(Y455/H455,"0")+IFERROR(Y456/H456,"0")+IFERROR(Y457/H457,"0")</f>
        <v>141</v>
      </c>
      <c r="Z458" s="577">
        <f>IFERROR(IF(Z455="",0,Z455),"0")+IFERROR(IF(Z456="",0,Z456),"0")+IFERROR(IF(Z457="",0,Z457),"0")</f>
        <v>1.4923200000000001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707</v>
      </c>
      <c r="Y459" s="577">
        <f>IFERROR(SUM(Y455:Y457),"0")</f>
        <v>712.8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0"/>
      <c r="AB460" s="570"/>
      <c r="AC460" s="570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454</v>
      </c>
      <c r="Y462" s="576">
        <f t="shared" si="69"/>
        <v>454.08000000000004</v>
      </c>
      <c r="Z462" s="36">
        <f>IFERROR(IF(Y462=0,"",ROUNDUP(Y462/H462,0)*0.01196),"")</f>
        <v>1.0285599999999999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484.95454545454544</v>
      </c>
      <c r="BN462" s="64">
        <f t="shared" si="71"/>
        <v>485.03999999999996</v>
      </c>
      <c r="BO462" s="64">
        <f t="shared" si="72"/>
        <v>0.82677738927738931</v>
      </c>
      <c r="BP462" s="64">
        <f t="shared" si="73"/>
        <v>0.82692307692307698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178</v>
      </c>
      <c r="Y463" s="576">
        <f t="shared" si="69"/>
        <v>179.52</v>
      </c>
      <c r="Z463" s="36">
        <f>IFERROR(IF(Y463=0,"",ROUNDUP(Y463/H463,0)*0.01196),"")</f>
        <v>0.40664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190.13636363636363</v>
      </c>
      <c r="BN463" s="64">
        <f t="shared" si="71"/>
        <v>191.76</v>
      </c>
      <c r="BO463" s="64">
        <f t="shared" si="72"/>
        <v>0.32415501165501165</v>
      </c>
      <c r="BP463" s="64">
        <f t="shared" si="73"/>
        <v>0.32692307692307693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119.69696969696969</v>
      </c>
      <c r="Y468" s="577">
        <f>IFERROR(Y461/H461,"0")+IFERROR(Y462/H462,"0")+IFERROR(Y463/H463,"0")+IFERROR(Y464/H464,"0")+IFERROR(Y465/H465,"0")+IFERROR(Y466/H466,"0")+IFERROR(Y467/H467,"0")</f>
        <v>120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1.4352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632</v>
      </c>
      <c r="Y469" s="577">
        <f>IFERROR(SUM(Y461:Y467),"0")</f>
        <v>633.6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0"/>
      <c r="AB470" s="570"/>
      <c r="AC470" s="570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0"/>
      <c r="AB476" s="570"/>
      <c r="AC476" s="570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69"/>
      <c r="AB481" s="569"/>
      <c r="AC481" s="569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0"/>
      <c r="AB482" s="570"/>
      <c r="AC482" s="570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4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90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2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0"/>
      <c r="AB488" s="570"/>
      <c r="AC488" s="570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0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2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6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0"/>
      <c r="AB495" s="570"/>
      <c r="AC495" s="570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1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8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0"/>
      <c r="AB500" s="570"/>
      <c r="AC500" s="570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0"/>
      <c r="AB505" s="570"/>
      <c r="AC505" s="570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4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0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69"/>
      <c r="AB512" s="569"/>
      <c r="AC512" s="569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0"/>
      <c r="AB513" s="570"/>
      <c r="AC513" s="570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49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6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6922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7032.9800000000005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6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7460.3198219205951</v>
      </c>
      <c r="Y518" s="577">
        <f>IFERROR(SUM(BN22:BN514),"0")</f>
        <v>7577.6930000000011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6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13</v>
      </c>
      <c r="Y519" s="38">
        <f>ROUNDUP(SUM(BP22:BP514),0)</f>
        <v>13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6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7785.3198219205951</v>
      </c>
      <c r="Y520" s="577">
        <f>GrossWeightTotalR+PalletQtyTotalR*25</f>
        <v>7902.6930000000011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6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1186.1396825653248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1204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6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14.607660000000001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67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67" t="s">
        <v>665</v>
      </c>
      <c r="AA524" s="598" t="s">
        <v>731</v>
      </c>
      <c r="AB524" s="635"/>
      <c r="AC524" s="52"/>
      <c r="AF524" s="568"/>
    </row>
    <row r="525" spans="1:68" ht="14.25" customHeight="1" thickTop="1" x14ac:dyDescent="0.2">
      <c r="A525" s="793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68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68"/>
    </row>
    <row r="526" spans="1:68" ht="13.5" customHeight="1" thickBot="1" x14ac:dyDescent="0.25">
      <c r="A526" s="794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68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68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108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133.6</v>
      </c>
      <c r="E527" s="46">
        <f>IFERROR(Y90*1,"0")+IFERROR(Y91*1,"0")+IFERROR(Y92*1,"0")+IFERROR(Y96*1,"0")+IFERROR(Y97*1,"0")+IFERROR(Y98*1,"0")+IFERROR(Y99*1,"0")+IFERROR(Y100*1,"0")+IFERROR(Y101*1,"0")</f>
        <v>822.6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513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24.96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654.6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68"/>
      <c r="O527" s="46">
        <f>IFERROR(Y272*1,"0")+IFERROR(Y273*1,"0")+IFERROR(Y274*1,"0")</f>
        <v>93.6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376.2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1440</v>
      </c>
      <c r="U527" s="46">
        <f>IFERROR(Y374*1,"0")+IFERROR(Y375*1,"0")+IFERROR(Y376*1,"0")+IFERROR(Y377*1,"0")+IFERROR(Y381*1,"0")+IFERROR(Y385*1,"0")+IFERROR(Y386*1,"0")+IFERROR(Y390*1,"0")</f>
        <v>567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56.7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2238.7200000000003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68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X17:X18"/>
    <mergeCell ref="D123:E123"/>
    <mergeCell ref="P58:T58"/>
    <mergeCell ref="D421:E421"/>
    <mergeCell ref="P202:T202"/>
    <mergeCell ref="P307:T307"/>
    <mergeCell ref="P444:T444"/>
    <mergeCell ref="D44:E44"/>
    <mergeCell ref="P365:T365"/>
    <mergeCell ref="A481:Z481"/>
    <mergeCell ref="A8:C8"/>
    <mergeCell ref="A260:O261"/>
    <mergeCell ref="P310:V310"/>
    <mergeCell ref="D355:E355"/>
    <mergeCell ref="P163:V163"/>
    <mergeCell ref="D293:E293"/>
    <mergeCell ref="P360:T360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21:Z21"/>
    <mergeCell ref="A192:Z192"/>
    <mergeCell ref="P425:V425"/>
    <mergeCell ref="A517:O522"/>
    <mergeCell ref="D121:E121"/>
    <mergeCell ref="A366:O367"/>
    <mergeCell ref="D42:E42"/>
    <mergeCell ref="P356:V356"/>
    <mergeCell ref="V12:W12"/>
    <mergeCell ref="P519:V519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P447:T447"/>
    <mergeCell ref="P410:T410"/>
    <mergeCell ref="U17:V17"/>
    <mergeCell ref="Y17:Y18"/>
    <mergeCell ref="P385:T385"/>
    <mergeCell ref="D57:E57"/>
    <mergeCell ref="A468:O469"/>
    <mergeCell ref="P507:T507"/>
    <mergeCell ref="D17:E18"/>
    <mergeCell ref="D173:E173"/>
    <mergeCell ref="D471:E471"/>
    <mergeCell ref="P71:T71"/>
    <mergeCell ref="A131:Z131"/>
    <mergeCell ref="P23:V23"/>
    <mergeCell ref="P145:V145"/>
    <mergeCell ref="G525:G526"/>
    <mergeCell ref="D133:E133"/>
    <mergeCell ref="A262:Z262"/>
    <mergeCell ref="A333:Z333"/>
    <mergeCell ref="D54:E54"/>
    <mergeCell ref="P185:V185"/>
    <mergeCell ref="D483:E483"/>
    <mergeCell ref="P525:P526"/>
    <mergeCell ref="R525:R526"/>
    <mergeCell ref="P313:T313"/>
    <mergeCell ref="AA525:AA526"/>
    <mergeCell ref="D221:E221"/>
    <mergeCell ref="V11:W11"/>
    <mergeCell ref="A394:Z394"/>
    <mergeCell ref="P469:V469"/>
    <mergeCell ref="A370:O371"/>
    <mergeCell ref="D457:E457"/>
    <mergeCell ref="P57:T57"/>
    <mergeCell ref="D165:E165"/>
    <mergeCell ref="P75:T75"/>
    <mergeCell ref="P342:T342"/>
    <mergeCell ref="P406:V406"/>
    <mergeCell ref="D279:E279"/>
    <mergeCell ref="A434:O435"/>
    <mergeCell ref="D450:E450"/>
    <mergeCell ref="A254:Z254"/>
    <mergeCell ref="P121:T121"/>
    <mergeCell ref="D29:E29"/>
    <mergeCell ref="D216:E216"/>
    <mergeCell ref="D265:E265"/>
    <mergeCell ref="P195:V195"/>
    <mergeCell ref="A20:Z20"/>
    <mergeCell ref="P300:V300"/>
    <mergeCell ref="P371:V371"/>
    <mergeCell ref="AD17:AF18"/>
    <mergeCell ref="D101:E101"/>
    <mergeCell ref="A337:O338"/>
    <mergeCell ref="A132:Z132"/>
    <mergeCell ref="P378:V378"/>
    <mergeCell ref="D76:E76"/>
    <mergeCell ref="F5:G5"/>
    <mergeCell ref="P117:V117"/>
    <mergeCell ref="A488:Z488"/>
    <mergeCell ref="P411:V411"/>
    <mergeCell ref="A25:Z25"/>
    <mergeCell ref="D455:E455"/>
    <mergeCell ref="A236:Z236"/>
    <mergeCell ref="A36:O37"/>
    <mergeCell ref="P123:T123"/>
    <mergeCell ref="A112:Z112"/>
    <mergeCell ref="P421:T421"/>
    <mergeCell ref="A411:O412"/>
    <mergeCell ref="A348:Z348"/>
    <mergeCell ref="P66:V66"/>
    <mergeCell ref="D247:E247"/>
    <mergeCell ref="A176:Z176"/>
    <mergeCell ref="P289:V289"/>
    <mergeCell ref="A347:Z347"/>
    <mergeCell ref="D10:E10"/>
    <mergeCell ref="A23:O24"/>
    <mergeCell ref="P64:T64"/>
    <mergeCell ref="F10:G10"/>
    <mergeCell ref="F525:F526"/>
    <mergeCell ref="D305:E305"/>
    <mergeCell ref="H525:H526"/>
    <mergeCell ref="D99:E99"/>
    <mergeCell ref="P349:T349"/>
    <mergeCell ref="P420:T420"/>
    <mergeCell ref="D397:E397"/>
    <mergeCell ref="A344:O345"/>
    <mergeCell ref="P128:T128"/>
    <mergeCell ref="P364:T364"/>
    <mergeCell ref="P509:T509"/>
    <mergeCell ref="P493:V493"/>
    <mergeCell ref="P239:V239"/>
    <mergeCell ref="P439:T439"/>
    <mergeCell ref="D249:E249"/>
    <mergeCell ref="A51:Z51"/>
    <mergeCell ref="P433:T433"/>
    <mergeCell ref="D170:E170"/>
    <mergeCell ref="D341:E341"/>
    <mergeCell ref="A476:Z476"/>
    <mergeCell ref="P2:W3"/>
    <mergeCell ref="P133:T133"/>
    <mergeCell ref="P498:V498"/>
    <mergeCell ref="P127:T127"/>
    <mergeCell ref="P298:T298"/>
    <mergeCell ref="P198:T198"/>
    <mergeCell ref="P218:V218"/>
    <mergeCell ref="P54:T54"/>
    <mergeCell ref="P369:T369"/>
    <mergeCell ref="Q5:R5"/>
    <mergeCell ref="P199:T199"/>
    <mergeCell ref="P290:V290"/>
    <mergeCell ref="P297:T297"/>
    <mergeCell ref="P497:T497"/>
    <mergeCell ref="P288:T288"/>
    <mergeCell ref="P484:T484"/>
    <mergeCell ref="P65:T65"/>
    <mergeCell ref="P70:T70"/>
    <mergeCell ref="P228:T228"/>
    <mergeCell ref="P355:T355"/>
    <mergeCell ref="P293:T293"/>
    <mergeCell ref="Q6:R6"/>
    <mergeCell ref="P200:T200"/>
    <mergeCell ref="P134:T134"/>
    <mergeCell ref="M17:M18"/>
    <mergeCell ref="O17:O18"/>
    <mergeCell ref="P336:T336"/>
    <mergeCell ref="P429:V429"/>
    <mergeCell ref="P174:V174"/>
    <mergeCell ref="P223:V223"/>
    <mergeCell ref="A104:Z104"/>
    <mergeCell ref="P494:V494"/>
    <mergeCell ref="D177:E177"/>
    <mergeCell ref="P281:V281"/>
    <mergeCell ref="P183:T183"/>
    <mergeCell ref="P354:T354"/>
    <mergeCell ref="D462:E462"/>
    <mergeCell ref="P62:T62"/>
    <mergeCell ref="D35:E35"/>
    <mergeCell ref="D228:E228"/>
    <mergeCell ref="D404:E404"/>
    <mergeCell ref="N17:N18"/>
    <mergeCell ref="F17:F18"/>
    <mergeCell ref="D120:E120"/>
    <mergeCell ref="D242:E242"/>
    <mergeCell ref="A49:O50"/>
    <mergeCell ref="D107:E107"/>
    <mergeCell ref="D405:E405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114:T114"/>
    <mergeCell ref="P247:T247"/>
    <mergeCell ref="P41:T41"/>
    <mergeCell ref="D84:E84"/>
    <mergeCell ref="D155:E155"/>
    <mergeCell ref="P483:T483"/>
    <mergeCell ref="D149:E149"/>
    <mergeCell ref="D320:E320"/>
    <mergeCell ref="D447:E447"/>
    <mergeCell ref="D385:E385"/>
    <mergeCell ref="P295:T295"/>
    <mergeCell ref="A9:C9"/>
    <mergeCell ref="P321:T321"/>
    <mergeCell ref="I524:S524"/>
    <mergeCell ref="D202:E202"/>
    <mergeCell ref="D58:E58"/>
    <mergeCell ref="D294:E294"/>
    <mergeCell ref="A478:O479"/>
    <mergeCell ref="A414:Z414"/>
    <mergeCell ref="D231:E231"/>
    <mergeCell ref="Q13:R13"/>
    <mergeCell ref="D22:E22"/>
    <mergeCell ref="P178:T178"/>
    <mergeCell ref="A102:O103"/>
    <mergeCell ref="P214:T214"/>
    <mergeCell ref="D257:E257"/>
    <mergeCell ref="D213:E213"/>
    <mergeCell ref="P341:T341"/>
    <mergeCell ref="P463:T463"/>
    <mergeCell ref="A387:O388"/>
    <mergeCell ref="D449:E449"/>
    <mergeCell ref="P284:V284"/>
    <mergeCell ref="A110:O111"/>
    <mergeCell ref="P107:T107"/>
    <mergeCell ref="D321:E321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129:V129"/>
    <mergeCell ref="P101:T101"/>
    <mergeCell ref="D215:E215"/>
    <mergeCell ref="D386:E386"/>
    <mergeCell ref="P465:T465"/>
    <mergeCell ref="P50:V50"/>
    <mergeCell ref="P415:T415"/>
    <mergeCell ref="P479:V479"/>
    <mergeCell ref="D508:E508"/>
    <mergeCell ref="A429:O430"/>
    <mergeCell ref="D171:E171"/>
    <mergeCell ref="D342:E342"/>
    <mergeCell ref="D336:E336"/>
    <mergeCell ref="S525:S526"/>
    <mergeCell ref="D85:E85"/>
    <mergeCell ref="A150:O151"/>
    <mergeCell ref="D256:E256"/>
    <mergeCell ref="P335:T335"/>
    <mergeCell ref="P462:T462"/>
    <mergeCell ref="D222:E222"/>
    <mergeCell ref="P35:T35"/>
    <mergeCell ref="G17:G18"/>
    <mergeCell ref="A81:O82"/>
    <mergeCell ref="P399:T399"/>
    <mergeCell ref="P184:V184"/>
    <mergeCell ref="D314:E314"/>
    <mergeCell ref="A323:O324"/>
    <mergeCell ref="P407:V407"/>
    <mergeCell ref="A289:O290"/>
    <mergeCell ref="D80:E80"/>
    <mergeCell ref="P188:T188"/>
    <mergeCell ref="P357:V357"/>
    <mergeCell ref="A182:Z182"/>
    <mergeCell ref="P382:V382"/>
    <mergeCell ref="A452:O453"/>
    <mergeCell ref="A505:Z505"/>
    <mergeCell ref="A225:Z225"/>
    <mergeCell ref="H5:M5"/>
    <mergeCell ref="P98:T98"/>
    <mergeCell ref="P522:V522"/>
    <mergeCell ref="D212:E212"/>
    <mergeCell ref="P396:T396"/>
    <mergeCell ref="D439:E439"/>
    <mergeCell ref="A512:Z512"/>
    <mergeCell ref="D6:M6"/>
    <mergeCell ref="P461:T461"/>
    <mergeCell ref="D304:E304"/>
    <mergeCell ref="A317:O318"/>
    <mergeCell ref="P331:V331"/>
    <mergeCell ref="D143:E143"/>
    <mergeCell ref="A86:O87"/>
    <mergeCell ref="A278:Z278"/>
    <mergeCell ref="P227:T227"/>
    <mergeCell ref="P398:T398"/>
    <mergeCell ref="D441:E441"/>
    <mergeCell ref="D506:E506"/>
    <mergeCell ref="A515:O516"/>
    <mergeCell ref="P106:T106"/>
    <mergeCell ref="P177:T177"/>
    <mergeCell ref="A223:O224"/>
    <mergeCell ref="D288:E288"/>
    <mergeCell ref="V6:W9"/>
    <mergeCell ref="D128:E128"/>
    <mergeCell ref="D199:E199"/>
    <mergeCell ref="P256:T256"/>
    <mergeCell ref="D497:E497"/>
    <mergeCell ref="P109:T109"/>
    <mergeCell ref="P234:V234"/>
    <mergeCell ref="A299:O300"/>
    <mergeCell ref="P274:T274"/>
    <mergeCell ref="D364:E364"/>
    <mergeCell ref="A93:O94"/>
    <mergeCell ref="D217:E217"/>
    <mergeCell ref="D484:E484"/>
    <mergeCell ref="P84:T84"/>
    <mergeCell ref="P222:T222"/>
    <mergeCell ref="P22:T22"/>
    <mergeCell ref="D65:E65"/>
    <mergeCell ref="P193:T193"/>
    <mergeCell ref="P320:T320"/>
    <mergeCell ref="A391:O392"/>
    <mergeCell ref="P314:T314"/>
    <mergeCell ref="D428:E428"/>
    <mergeCell ref="A61:Z61"/>
    <mergeCell ref="A88:Z88"/>
    <mergeCell ref="H10:M10"/>
    <mergeCell ref="AA17:AA18"/>
    <mergeCell ref="P212:T212"/>
    <mergeCell ref="AC17:AC18"/>
    <mergeCell ref="P485:T485"/>
    <mergeCell ref="A525:A526"/>
    <mergeCell ref="P108:T108"/>
    <mergeCell ref="P279:T279"/>
    <mergeCell ref="P472:T472"/>
    <mergeCell ref="P343:T343"/>
    <mergeCell ref="D153:E153"/>
    <mergeCell ref="D420:E420"/>
    <mergeCell ref="P430:V430"/>
    <mergeCell ref="D415:E415"/>
    <mergeCell ref="T525:T526"/>
    <mergeCell ref="V525:V526"/>
    <mergeCell ref="P257:T257"/>
    <mergeCell ref="P521:V521"/>
    <mergeCell ref="A346:Z346"/>
    <mergeCell ref="P80:T80"/>
    <mergeCell ref="D194:E194"/>
    <mergeCell ref="Z17:Z18"/>
    <mergeCell ref="AB17:AB18"/>
    <mergeCell ref="P94:V94"/>
    <mergeCell ref="H17:H18"/>
    <mergeCell ref="P90:T90"/>
    <mergeCell ref="P161:T161"/>
    <mergeCell ref="D204:E204"/>
    <mergeCell ref="P217:T217"/>
    <mergeCell ref="D198:E198"/>
    <mergeCell ref="P452:V452"/>
    <mergeCell ref="D440:E440"/>
    <mergeCell ref="D465:E465"/>
    <mergeCell ref="D296:E296"/>
    <mergeCell ref="P275:V275"/>
    <mergeCell ref="P27:T27"/>
    <mergeCell ref="A284:O285"/>
    <mergeCell ref="D75:E75"/>
    <mergeCell ref="P154:T154"/>
    <mergeCell ref="P390:T390"/>
    <mergeCell ref="D298:E298"/>
    <mergeCell ref="P91:T91"/>
    <mergeCell ref="A158:Z158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203:E203"/>
    <mergeCell ref="D374:E374"/>
    <mergeCell ref="A510:O511"/>
    <mergeCell ref="A186:Z186"/>
    <mergeCell ref="P232:T232"/>
    <mergeCell ref="P330:T330"/>
    <mergeCell ref="D267:E267"/>
    <mergeCell ref="A340:Z340"/>
    <mergeCell ref="D509:E509"/>
    <mergeCell ref="D359:E359"/>
    <mergeCell ref="P96:T96"/>
    <mergeCell ref="D489:E489"/>
    <mergeCell ref="P468:V468"/>
    <mergeCell ref="A160:Z160"/>
    <mergeCell ref="P458:V458"/>
    <mergeCell ref="A277:Z277"/>
    <mergeCell ref="P230:T230"/>
    <mergeCell ref="J9:M9"/>
    <mergeCell ref="D283:E283"/>
    <mergeCell ref="P440:T440"/>
    <mergeCell ref="U525:U526"/>
    <mergeCell ref="D62:E62"/>
    <mergeCell ref="D56:E56"/>
    <mergeCell ref="D193:E193"/>
    <mergeCell ref="D127:E127"/>
    <mergeCell ref="P377:T377"/>
    <mergeCell ref="P233:T233"/>
    <mergeCell ref="P448:T448"/>
    <mergeCell ref="P304:T304"/>
    <mergeCell ref="D491:E491"/>
    <mergeCell ref="D114:E114"/>
    <mergeCell ref="P391:V391"/>
    <mergeCell ref="P518:V518"/>
    <mergeCell ref="D64:E64"/>
    <mergeCell ref="A129:O130"/>
    <mergeCell ref="P143:T143"/>
    <mergeCell ref="P248:T248"/>
    <mergeCell ref="P441:T441"/>
    <mergeCell ref="P506:T506"/>
    <mergeCell ref="P86:V86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D201:E201"/>
    <mergeCell ref="D335:E335"/>
    <mergeCell ref="P451:T451"/>
    <mergeCell ref="A470:Z470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A72:O73"/>
    <mergeCell ref="D463:E463"/>
    <mergeCell ref="P338:V338"/>
    <mergeCell ref="A13:M13"/>
    <mergeCell ref="A325:Z325"/>
    <mergeCell ref="A59:O60"/>
    <mergeCell ref="P73:V73"/>
    <mergeCell ref="P244:V244"/>
    <mergeCell ref="P115:T115"/>
    <mergeCell ref="A427:Z427"/>
    <mergeCell ref="A15:M15"/>
    <mergeCell ref="P238:T238"/>
    <mergeCell ref="T524:U524"/>
    <mergeCell ref="D467:E467"/>
    <mergeCell ref="A280:O281"/>
    <mergeCell ref="A480:Z480"/>
    <mergeCell ref="P138:T138"/>
    <mergeCell ref="T5:U5"/>
    <mergeCell ref="P76:T76"/>
    <mergeCell ref="D119:E119"/>
    <mergeCell ref="V5:W5"/>
    <mergeCell ref="P203:T203"/>
    <mergeCell ref="D246:E246"/>
    <mergeCell ref="A319:Z319"/>
    <mergeCell ref="P374:T374"/>
    <mergeCell ref="P496:T496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A495:Z495"/>
    <mergeCell ref="P499:V499"/>
    <mergeCell ref="P501:T501"/>
    <mergeCell ref="D343:E343"/>
    <mergeCell ref="P397:T397"/>
    <mergeCell ref="A482:Z482"/>
    <mergeCell ref="P243:V243"/>
    <mergeCell ref="A19:Z19"/>
    <mergeCell ref="A68:Z68"/>
    <mergeCell ref="A14:M14"/>
    <mergeCell ref="D109:E109"/>
    <mergeCell ref="D48:E48"/>
    <mergeCell ref="D490:E490"/>
    <mergeCell ref="P229:T229"/>
    <mergeCell ref="A419:Z419"/>
    <mergeCell ref="D477:E477"/>
    <mergeCell ref="P77:T77"/>
    <mergeCell ref="P204:T204"/>
    <mergeCell ref="P179:T179"/>
    <mergeCell ref="P375:T375"/>
    <mergeCell ref="P446:T446"/>
    <mergeCell ref="P157:V157"/>
    <mergeCell ref="D349:E349"/>
    <mergeCell ref="P515:V515"/>
    <mergeCell ref="D350:E350"/>
    <mergeCell ref="P110:V110"/>
    <mergeCell ref="D27:E27"/>
    <mergeCell ref="P15:T16"/>
    <mergeCell ref="D396:E396"/>
    <mergeCell ref="P450:T450"/>
    <mergeCell ref="D456:E456"/>
    <mergeCell ref="D352:E352"/>
    <mergeCell ref="D91:E91"/>
    <mergeCell ref="A275:O276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122:T122"/>
    <mergeCell ref="D507:E507"/>
    <mergeCell ref="P486:V486"/>
    <mergeCell ref="P146:V146"/>
    <mergeCell ref="P317:V317"/>
    <mergeCell ref="D63:E63"/>
    <mergeCell ref="D330:E330"/>
    <mergeCell ref="D492:E492"/>
    <mergeCell ref="P181:V181"/>
    <mergeCell ref="P305:T305"/>
    <mergeCell ref="D96:E96"/>
    <mergeCell ref="P344:V344"/>
    <mergeCell ref="P435:V435"/>
    <mergeCell ref="D328:E328"/>
    <mergeCell ref="P136:V136"/>
    <mergeCell ref="A135:O136"/>
    <mergeCell ref="P434:V434"/>
    <mergeCell ref="A126:Z126"/>
    <mergeCell ref="A253:Z253"/>
    <mergeCell ref="A380:Z380"/>
    <mergeCell ref="A147:Z147"/>
    <mergeCell ref="P477:T477"/>
    <mergeCell ref="D446:E446"/>
    <mergeCell ref="A271:Z271"/>
    <mergeCell ref="A438:Z438"/>
    <mergeCell ref="A5:C5"/>
    <mergeCell ref="P418:V418"/>
    <mergeCell ref="P412:V412"/>
    <mergeCell ref="A408:Z408"/>
    <mergeCell ref="P135:V135"/>
    <mergeCell ref="P191:V191"/>
    <mergeCell ref="A187:Z187"/>
    <mergeCell ref="P362:V362"/>
    <mergeCell ref="D179:E179"/>
    <mergeCell ref="D166:E166"/>
    <mergeCell ref="D402:E402"/>
    <mergeCell ref="A17:A18"/>
    <mergeCell ref="K17:K18"/>
    <mergeCell ref="A118:Z118"/>
    <mergeCell ref="C17:C18"/>
    <mergeCell ref="D230:E230"/>
    <mergeCell ref="D401:E401"/>
    <mergeCell ref="D168:E168"/>
    <mergeCell ref="D9:E9"/>
    <mergeCell ref="F9:G9"/>
    <mergeCell ref="P53:T53"/>
    <mergeCell ref="A47:Z47"/>
    <mergeCell ref="D167:E167"/>
    <mergeCell ref="P351:T351"/>
    <mergeCell ref="A6:C6"/>
    <mergeCell ref="A395:Z395"/>
    <mergeCell ref="D113:E113"/>
    <mergeCell ref="A493:O494"/>
    <mergeCell ref="Z525:Z526"/>
    <mergeCell ref="P416:T416"/>
    <mergeCell ref="P167:T167"/>
    <mergeCell ref="D26:E26"/>
    <mergeCell ref="P403:T403"/>
    <mergeCell ref="P55:T55"/>
    <mergeCell ref="D115:E115"/>
    <mergeCell ref="P102:V102"/>
    <mergeCell ref="P417:V417"/>
    <mergeCell ref="Q12:R12"/>
    <mergeCell ref="D90:E90"/>
    <mergeCell ref="P169:T169"/>
    <mergeCell ref="P467:T467"/>
    <mergeCell ref="P442:T442"/>
    <mergeCell ref="P196:V196"/>
    <mergeCell ref="D448:E448"/>
    <mergeCell ref="P119:T119"/>
    <mergeCell ref="P246:T246"/>
    <mergeCell ref="E525:E526"/>
    <mergeCell ref="D390:E390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Q11:R11"/>
    <mergeCell ref="P205:T205"/>
    <mergeCell ref="D322:E322"/>
    <mergeCell ref="A195:O196"/>
    <mergeCell ref="P376:T376"/>
    <mergeCell ref="D464:E464"/>
    <mergeCell ref="D466:E466"/>
    <mergeCell ref="D161:E161"/>
    <mergeCell ref="P422:T422"/>
    <mergeCell ref="D232:E232"/>
    <mergeCell ref="D403:E403"/>
    <mergeCell ref="A406:O407"/>
    <mergeCell ref="P67:V67"/>
    <mergeCell ref="A263:Z263"/>
    <mergeCell ref="C525:C526"/>
    <mergeCell ref="D369:E369"/>
    <mergeCell ref="P423:T423"/>
    <mergeCell ref="P350:T350"/>
    <mergeCell ref="I17:I18"/>
    <mergeCell ref="D306:E306"/>
    <mergeCell ref="P189:T189"/>
    <mergeCell ref="D377:E377"/>
    <mergeCell ref="P424:V424"/>
    <mergeCell ref="A417:O418"/>
    <mergeCell ref="P456:T456"/>
    <mergeCell ref="P352:T352"/>
    <mergeCell ref="P276:V276"/>
    <mergeCell ref="A301:Z301"/>
    <mergeCell ref="A95:Z95"/>
    <mergeCell ref="P264:T264"/>
    <mergeCell ref="K525:K526"/>
    <mergeCell ref="A356:O357"/>
    <mergeCell ref="M525:M526"/>
    <mergeCell ref="D169:E169"/>
    <mergeCell ref="P353:T353"/>
    <mergeCell ref="P82:V82"/>
    <mergeCell ref="P303:T303"/>
    <mergeCell ref="P367:V367"/>
    <mergeCell ref="P492:T492"/>
    <mergeCell ref="D31:E31"/>
    <mergeCell ref="D329:E329"/>
    <mergeCell ref="D229:E229"/>
    <mergeCell ref="D400:E400"/>
    <mergeCell ref="D77:E77"/>
    <mergeCell ref="D108:E108"/>
    <mergeCell ref="D375:E375"/>
    <mergeCell ref="P258:T258"/>
    <mergeCell ref="P43:T43"/>
    <mergeCell ref="A38:Z38"/>
    <mergeCell ref="A124:O125"/>
    <mergeCell ref="A251:O252"/>
    <mergeCell ref="P81:V81"/>
    <mergeCell ref="P379:V379"/>
    <mergeCell ref="A424:O425"/>
    <mergeCell ref="P294:T294"/>
    <mergeCell ref="P219:V219"/>
    <mergeCell ref="P508:T508"/>
    <mergeCell ref="A105:Z105"/>
    <mergeCell ref="D122:E122"/>
    <mergeCell ref="A162:O163"/>
    <mergeCell ref="D250:E250"/>
    <mergeCell ref="P401:T401"/>
    <mergeCell ref="P59:V59"/>
    <mergeCell ref="X525:X526"/>
    <mergeCell ref="P97:T97"/>
    <mergeCell ref="P130:V130"/>
    <mergeCell ref="P168:T168"/>
    <mergeCell ref="P190:V190"/>
    <mergeCell ref="D211:E211"/>
    <mergeCell ref="P466:T466"/>
    <mergeCell ref="P111:V111"/>
    <mergeCell ref="P255:T255"/>
    <mergeCell ref="D334:E334"/>
    <mergeCell ref="P125:V125"/>
    <mergeCell ref="A116:O117"/>
    <mergeCell ref="A309:O310"/>
    <mergeCell ref="D100:E100"/>
    <mergeCell ref="P428:T428"/>
    <mergeCell ref="P113:T113"/>
    <mergeCell ref="P323:V32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P273:T273"/>
    <mergeCell ref="D316:E316"/>
    <mergeCell ref="D272:E272"/>
    <mergeCell ref="P400:T400"/>
    <mergeCell ref="D210:E210"/>
    <mergeCell ref="D381:E381"/>
    <mergeCell ref="D443:E443"/>
    <mergeCell ref="D514:E514"/>
    <mergeCell ref="D308:E308"/>
    <mergeCell ref="A89:Z89"/>
    <mergeCell ref="P166:T166"/>
    <mergeCell ref="D209:E209"/>
    <mergeCell ref="A282:Z282"/>
    <mergeCell ref="P464:T464"/>
    <mergeCell ref="D274:E274"/>
    <mergeCell ref="B525:B526"/>
    <mergeCell ref="D525:D526"/>
    <mergeCell ref="P120:T120"/>
    <mergeCell ref="D259:E259"/>
    <mergeCell ref="D501:E501"/>
    <mergeCell ref="A66:O67"/>
    <mergeCell ref="D28:E28"/>
    <mergeCell ref="D326:E326"/>
    <mergeCell ref="P405:T405"/>
    <mergeCell ref="D313:E313"/>
    <mergeCell ref="A174:O175"/>
    <mergeCell ref="D92:E92"/>
    <mergeCell ref="D55:E55"/>
    <mergeCell ref="D30:E30"/>
    <mergeCell ref="P171:T171"/>
    <mergeCell ref="A239:O240"/>
    <mergeCell ref="P242:T242"/>
    <mergeCell ref="D353:E353"/>
    <mergeCell ref="A311:Z311"/>
    <mergeCell ref="D303:E303"/>
    <mergeCell ref="D496:E496"/>
    <mergeCell ref="P42:T42"/>
    <mergeCell ref="A32:O33"/>
    <mergeCell ref="A474:O475"/>
    <mergeCell ref="P487:V487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A74:Z74"/>
    <mergeCell ref="D5:E5"/>
    <mergeCell ref="P471:T471"/>
    <mergeCell ref="P259:T259"/>
    <mergeCell ref="D69:E69"/>
    <mergeCell ref="P175:V175"/>
    <mergeCell ref="D354:E354"/>
    <mergeCell ref="P402:T402"/>
    <mergeCell ref="D445:E445"/>
    <mergeCell ref="D1:F1"/>
    <mergeCell ref="P46:V46"/>
    <mergeCell ref="J17:J18"/>
    <mergeCell ref="L17:L18"/>
    <mergeCell ref="P17:T18"/>
    <mergeCell ref="P63:T63"/>
    <mergeCell ref="C524:H524"/>
    <mergeCell ref="A513:Z513"/>
    <mergeCell ref="D7:M7"/>
    <mergeCell ref="A373:Z373"/>
    <mergeCell ref="D365:E365"/>
    <mergeCell ref="D79:E79"/>
    <mergeCell ref="P92:T92"/>
    <mergeCell ref="A152:Z152"/>
    <mergeCell ref="P156:V156"/>
    <mergeCell ref="P334:T334"/>
    <mergeCell ref="D144:E144"/>
    <mergeCell ref="D315:E315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332:V332"/>
    <mergeCell ref="P388:V388"/>
    <mergeCell ref="A331:O332"/>
    <mergeCell ref="A384:Z384"/>
    <mergeCell ref="P459:V459"/>
    <mergeCell ref="P503:V503"/>
    <mergeCell ref="A226:Z226"/>
    <mergeCell ref="P31:T31"/>
    <mergeCell ref="P473:T473"/>
    <mergeCell ref="A291:Z291"/>
    <mergeCell ref="P329:T329"/>
    <mergeCell ref="D139:E139"/>
    <mergeCell ref="P180:V180"/>
    <mergeCell ref="P251:V251"/>
    <mergeCell ref="P45:V45"/>
    <mergeCell ref="A241:Z241"/>
    <mergeCell ref="R1:T1"/>
    <mergeCell ref="P172:T172"/>
    <mergeCell ref="P28:T28"/>
    <mergeCell ref="D71:E71"/>
    <mergeCell ref="A218:O219"/>
    <mergeCell ref="P221:T221"/>
    <mergeCell ref="P326:T326"/>
    <mergeCell ref="A145:O146"/>
    <mergeCell ref="P215:T215"/>
    <mergeCell ref="D307:E307"/>
    <mergeCell ref="P165:T165"/>
    <mergeCell ref="D98:E98"/>
    <mergeCell ref="P30:T30"/>
    <mergeCell ref="P141:V141"/>
    <mergeCell ref="A140:O141"/>
    <mergeCell ref="P206:V206"/>
    <mergeCell ref="P37:V37"/>
    <mergeCell ref="A234:O235"/>
    <mergeCell ref="B17:B18"/>
    <mergeCell ref="A52:Z52"/>
    <mergeCell ref="P235:V235"/>
    <mergeCell ref="D258:E258"/>
    <mergeCell ref="P207:V207"/>
    <mergeCell ref="P56:T56"/>
    <mergeCell ref="O525:O526"/>
    <mergeCell ref="P155:T155"/>
    <mergeCell ref="P324:V324"/>
    <mergeCell ref="Q525:Q526"/>
    <mergeCell ref="D70:E70"/>
    <mergeCell ref="D312:E312"/>
    <mergeCell ref="P511:V511"/>
    <mergeCell ref="A363:Z363"/>
    <mergeCell ref="D238:E238"/>
    <mergeCell ref="D78:E78"/>
    <mergeCell ref="D134:E134"/>
    <mergeCell ref="P213:T213"/>
    <mergeCell ref="D205:E205"/>
    <mergeCell ref="P328:T328"/>
    <mergeCell ref="D376:E376"/>
    <mergeCell ref="P455:T455"/>
    <mergeCell ref="P249:T249"/>
    <mergeCell ref="P386:T386"/>
    <mergeCell ref="P457:T457"/>
    <mergeCell ref="A503:O504"/>
    <mergeCell ref="A436:Z436"/>
    <mergeCell ref="A500:Z500"/>
    <mergeCell ref="P504:V504"/>
    <mergeCell ref="A437:Z437"/>
    <mergeCell ref="A34:Z34"/>
    <mergeCell ref="A83:Z83"/>
    <mergeCell ref="D410:E410"/>
    <mergeCell ref="D472:E472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A431:Z431"/>
    <mergeCell ref="A358:Z358"/>
    <mergeCell ref="P404:T404"/>
    <mergeCell ref="V10:W10"/>
    <mergeCell ref="A197:Z197"/>
    <mergeCell ref="D189:E189"/>
    <mergeCell ref="P299:V299"/>
    <mergeCell ref="D360:E360"/>
    <mergeCell ref="P99:T99"/>
    <mergeCell ref="P79:T79"/>
    <mergeCell ref="D473:E473"/>
    <mergeCell ref="P144:T144"/>
    <mergeCell ref="P315:T315"/>
    <mergeCell ref="A190:O191"/>
    <mergeCell ref="P231:T231"/>
    <mergeCell ref="A361:O362"/>
    <mergeCell ref="P302:T302"/>
    <mergeCell ref="D423:E423"/>
    <mergeCell ref="P87:V87"/>
    <mergeCell ref="P170:T170"/>
    <mergeCell ref="A458:O459"/>
    <mergeCell ref="P316:T316"/>
    <mergeCell ref="P443:T443"/>
    <mergeCell ref="P381:T381"/>
    <mergeCell ref="A148:Z148"/>
    <mergeCell ref="P194:T194"/>
    <mergeCell ref="A180:O181"/>
    <mergeCell ref="P250:T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