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7BB958C-9F32-4E9F-B227-00719FBDE8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F10" i="1"/>
  <c r="J9" i="1"/>
  <c r="F9" i="1"/>
  <c r="A9" i="1"/>
  <c r="A10" i="1" s="1"/>
  <c r="D7" i="1"/>
  <c r="Q6" i="1"/>
  <c r="P2" i="1"/>
  <c r="Z66" i="1" l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Z124" i="1" s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Z378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Z116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Z174" i="1" s="1"/>
  <c r="Y174" i="1"/>
  <c r="Z180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Z361" i="1"/>
  <c r="BP421" i="1"/>
  <c r="BN421" i="1"/>
  <c r="Z421" i="1"/>
  <c r="Z424" i="1" s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Z234" i="1" s="1"/>
  <c r="BP231" i="1"/>
  <c r="BN231" i="1"/>
  <c r="Z231" i="1"/>
  <c r="Z251" i="1"/>
  <c r="BP247" i="1"/>
  <c r="BN247" i="1"/>
  <c r="Z247" i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Z356" i="1" s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Z411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52" i="1" l="1"/>
  <c r="Z406" i="1"/>
  <c r="Z468" i="1"/>
  <c r="Y519" i="1"/>
  <c r="Z218" i="1"/>
  <c r="Z93" i="1"/>
  <c r="Y517" i="1"/>
  <c r="Z309" i="1"/>
  <c r="Z493" i="1"/>
  <c r="Z206" i="1"/>
  <c r="Z72" i="1"/>
  <c r="Z59" i="1"/>
  <c r="Z32" i="1"/>
  <c r="Z522" i="1" s="1"/>
  <c r="Y521" i="1"/>
  <c r="Y518" i="1"/>
  <c r="Y520" i="1" s="1"/>
  <c r="Z323" i="1"/>
  <c r="Z317" i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<sst xmlns="http://schemas.openxmlformats.org/spreadsheetml/2006/main" count="2313" uniqueCount="835">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</sst>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9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12</v>
      </c>
      <c r="Y53" s="576">
        <f t="shared" ref="Y53:Y58" si="6">IFERROR(IF(X53="",0,CEILING((X53/$H53),1)*$H53),"")</f>
        <v>22.4</v>
      </c>
      <c r="Z53" s="36">
        <f>IFERROR(IF(Y53=0,"",ROUNDUP(Y53/H53,0)*0.01898),"")</f>
        <v>3.7960000000000001E-2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12.46607142857143</v>
      </c>
      <c r="BN53" s="64">
        <f t="shared" ref="BN53:BN58" si="8">IFERROR(Y53*I53/H53,"0")</f>
        <v>23.27</v>
      </c>
      <c r="BO53" s="64">
        <f t="shared" ref="BO53:BO58" si="9">IFERROR(1/J53*(X53/H53),"0")</f>
        <v>1.6741071428571428E-2</v>
      </c>
      <c r="BP53" s="64">
        <f t="shared" ref="BP53:BP58" si="10">IFERROR(1/J53*(Y53/H53),"0")</f>
        <v>3.125E-2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1.0714285714285714</v>
      </c>
      <c r="Y59" s="577">
        <f>IFERROR(Y53/H53,"0")+IFERROR(Y54/H54,"0")+IFERROR(Y55/H55,"0")+IFERROR(Y56/H56,"0")+IFERROR(Y57/H57,"0")+IFERROR(Y58/H58,"0")</f>
        <v>2</v>
      </c>
      <c r="Z59" s="577">
        <f>IFERROR(IF(Z53="",0,Z53),"0")+IFERROR(IF(Z54="",0,Z54),"0")+IFERROR(IF(Z55="",0,Z55),"0")+IFERROR(IF(Z56="",0,Z56),"0")+IFERROR(IF(Z57="",0,Z57),"0")+IFERROR(IF(Z58="",0,Z58),"0")</f>
        <v>3.7960000000000001E-2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12</v>
      </c>
      <c r="Y60" s="577">
        <f>IFERROR(SUM(Y53:Y58),"0")</f>
        <v>22.4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21</v>
      </c>
      <c r="Y71" s="576">
        <f>IFERROR(IF(X71="",0,CEILING((X71/$H71),1)*$H71),"")</f>
        <v>21.6</v>
      </c>
      <c r="Z71" s="36">
        <f>IFERROR(IF(Y71=0,"",ROUNDUP(Y71/H71,0)*0.00502),"")</f>
        <v>6.0240000000000002E-2</v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22.166666666666664</v>
      </c>
      <c r="BN71" s="64">
        <f>IFERROR(Y71*I71/H71,"0")</f>
        <v>22.8</v>
      </c>
      <c r="BO71" s="64">
        <f>IFERROR(1/J71*(X71/H71),"0")</f>
        <v>4.9857549857549859E-2</v>
      </c>
      <c r="BP71" s="64">
        <f>IFERROR(1/J71*(Y71/H71),"0")</f>
        <v>5.1282051282051287E-2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11.666666666666666</v>
      </c>
      <c r="Y72" s="577">
        <f>IFERROR(Y69/H69,"0")+IFERROR(Y70/H70,"0")+IFERROR(Y71/H71,"0")</f>
        <v>12</v>
      </c>
      <c r="Z72" s="577">
        <f>IFERROR(IF(Z69="",0,Z69),"0")+IFERROR(IF(Z70="",0,Z70),"0")+IFERROR(IF(Z71="",0,Z71),"0")</f>
        <v>6.0240000000000002E-2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21</v>
      </c>
      <c r="Y73" s="577">
        <f>IFERROR(SUM(Y69:Y71),"0")</f>
        <v>21.6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9</v>
      </c>
      <c r="Y76" s="576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9.4660714285714302</v>
      </c>
      <c r="BN76" s="64">
        <f t="shared" si="13"/>
        <v>17.670000000000002</v>
      </c>
      <c r="BO76" s="64">
        <f t="shared" si="14"/>
        <v>1.6741071428571428E-2</v>
      </c>
      <c r="BP76" s="64">
        <f t="shared" si="15"/>
        <v>3.125E-2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1.0714285714285714</v>
      </c>
      <c r="Y81" s="577">
        <f>IFERROR(Y75/H75,"0")+IFERROR(Y76/H76,"0")+IFERROR(Y77/H77,"0")+IFERROR(Y78/H78,"0")+IFERROR(Y79/H79,"0")+IFERROR(Y80/H80,"0")</f>
        <v>2</v>
      </c>
      <c r="Z81" s="577">
        <f>IFERROR(IF(Z75="",0,Z75),"0")+IFERROR(IF(Z76="",0,Z76),"0")+IFERROR(IF(Z77="",0,Z77),"0")+IFERROR(IF(Z78="",0,Z78),"0")+IFERROR(IF(Z79="",0,Z79),"0")+IFERROR(IF(Z80="",0,Z80),"0")</f>
        <v>3.7960000000000001E-2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9</v>
      </c>
      <c r="Y82" s="577">
        <f>IFERROR(SUM(Y75:Y80),"0")</f>
        <v>16.8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14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14.780769230769231</v>
      </c>
      <c r="BN84" s="64">
        <f>IFERROR(Y84*I84/H84,"0")</f>
        <v>16.47</v>
      </c>
      <c r="BO84" s="64">
        <f>IFERROR(1/J84*(X84/H84),"0")</f>
        <v>2.8044871794871796E-2</v>
      </c>
      <c r="BP84" s="64">
        <f>IFERROR(1/J84*(Y84/H84),"0")</f>
        <v>3.125E-2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1.7948717948717949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14</v>
      </c>
      <c r="Y87" s="577">
        <f>IFERROR(SUM(Y84:Y85),"0")</f>
        <v>15.6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12</v>
      </c>
      <c r="Y92" s="576">
        <f>IFERROR(IF(X92="",0,CEILING((X92/$H92),1)*$H92),"")</f>
        <v>13.5</v>
      </c>
      <c r="Z92" s="36">
        <f>IFERROR(IF(Y92=0,"",ROUNDUP(Y92/H92,0)*0.00902),"")</f>
        <v>2.7060000000000001E-2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12.559999999999999</v>
      </c>
      <c r="BN92" s="64">
        <f>IFERROR(Y92*I92/H92,"0")</f>
        <v>14.13</v>
      </c>
      <c r="BO92" s="64">
        <f>IFERROR(1/J92*(X92/H92),"0")</f>
        <v>2.02020202020202E-2</v>
      </c>
      <c r="BP92" s="64">
        <f>IFERROR(1/J92*(Y92/H92),"0")</f>
        <v>2.2727272727272728E-2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2.6666666666666665</v>
      </c>
      <c r="Y93" s="577">
        <f>IFERROR(Y90/H90,"0")+IFERROR(Y91/H91,"0")+IFERROR(Y92/H92,"0")</f>
        <v>3</v>
      </c>
      <c r="Z93" s="577">
        <f>IFERROR(IF(Z90="",0,Z90),"0")+IFERROR(IF(Z91="",0,Z91),"0")+IFERROR(IF(Z92="",0,Z92),"0")</f>
        <v>2.7060000000000001E-2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12</v>
      </c>
      <c r="Y94" s="577">
        <f>IFERROR(SUM(Y90:Y92),"0")</f>
        <v>13.5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22</v>
      </c>
      <c r="Y113" s="576">
        <f>IFERROR(IF(X113="",0,CEILING((X113/$H113),1)*$H113),"")</f>
        <v>32.400000000000006</v>
      </c>
      <c r="Z113" s="36">
        <f>IFERROR(IF(Y113=0,"",ROUNDUP(Y113/H113,0)*0.01898),"")</f>
        <v>5.6940000000000004E-2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22.886111111111109</v>
      </c>
      <c r="BN113" s="64">
        <f>IFERROR(Y113*I113/H113,"0")</f>
        <v>33.705000000000005</v>
      </c>
      <c r="BO113" s="64">
        <f>IFERROR(1/J113*(X113/H113),"0")</f>
        <v>3.1828703703703699E-2</v>
      </c>
      <c r="BP113" s="64">
        <f>IFERROR(1/J113*(Y113/H113),"0")</f>
        <v>4.6875000000000007E-2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2.0370370370370368</v>
      </c>
      <c r="Y116" s="577">
        <f>IFERROR(Y113/H113,"0")+IFERROR(Y114/H114,"0")+IFERROR(Y115/H115,"0")</f>
        <v>3.0000000000000004</v>
      </c>
      <c r="Z116" s="577">
        <f>IFERROR(IF(Z113="",0,Z113),"0")+IFERROR(IF(Z114="",0,Z114),"0")+IFERROR(IF(Z115="",0,Z115),"0")</f>
        <v>5.6940000000000004E-2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22</v>
      </c>
      <c r="Y117" s="577">
        <f>IFERROR(SUM(Y113:Y115),"0")</f>
        <v>32.400000000000006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79</v>
      </c>
      <c r="Y120" s="576">
        <f>IFERROR(IF(X120="",0,CEILING((X120/$H120),1)*$H120),"")</f>
        <v>81</v>
      </c>
      <c r="Z120" s="36">
        <f>IFERROR(IF(Y120=0,"",ROUNDUP(Y120/H120,0)*0.01898),"")</f>
        <v>0.1898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84.00333333333333</v>
      </c>
      <c r="BN120" s="64">
        <f>IFERROR(Y120*I120/H120,"0")</f>
        <v>86.13000000000001</v>
      </c>
      <c r="BO120" s="64">
        <f>IFERROR(1/J120*(X120/H120),"0")</f>
        <v>0.15239197530864199</v>
      </c>
      <c r="BP120" s="64">
        <f>IFERROR(1/J120*(Y120/H120),"0")</f>
        <v>0.15625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9.7530864197530871</v>
      </c>
      <c r="Y124" s="577">
        <f>IFERROR(Y119/H119,"0")+IFERROR(Y120/H120,"0")+IFERROR(Y121/H121,"0")+IFERROR(Y122/H122,"0")+IFERROR(Y123/H123,"0")</f>
        <v>10</v>
      </c>
      <c r="Z124" s="577">
        <f>IFERROR(IF(Z119="",0,Z119),"0")+IFERROR(IF(Z120="",0,Z120),"0")+IFERROR(IF(Z121="",0,Z121),"0")+IFERROR(IF(Z122="",0,Z122),"0")+IFERROR(IF(Z123="",0,Z123),"0")</f>
        <v>0.1898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79</v>
      </c>
      <c r="Y125" s="577">
        <f>IFERROR(SUM(Y119:Y123),"0")</f>
        <v>81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46</v>
      </c>
      <c r="Y165" s="576">
        <f t="shared" ref="Y165:Y173" si="21">IFERROR(IF(X165="",0,CEILING((X165/$H165),1)*$H165),"")</f>
        <v>46.2</v>
      </c>
      <c r="Z165" s="36">
        <f>IFERROR(IF(Y165=0,"",ROUNDUP(Y165/H165,0)*0.00902),"")</f>
        <v>9.9220000000000003E-2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48.957142857142848</v>
      </c>
      <c r="BN165" s="64">
        <f t="shared" ref="BN165:BN173" si="23">IFERROR(Y165*I165/H165,"0")</f>
        <v>49.17</v>
      </c>
      <c r="BO165" s="64">
        <f t="shared" ref="BO165:BO173" si="24">IFERROR(1/J165*(X165/H165),"0")</f>
        <v>8.2972582972582976E-2</v>
      </c>
      <c r="BP165" s="64">
        <f t="shared" ref="BP165:BP173" si="25">IFERROR(1/J165*(Y165/H165),"0")</f>
        <v>8.3333333333333343E-2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21</v>
      </c>
      <c r="Y167" s="576">
        <f t="shared" si="21"/>
        <v>21</v>
      </c>
      <c r="Z167" s="36">
        <f>IFERROR(IF(Y167=0,"",ROUNDUP(Y167/H167,0)*0.00902),"")</f>
        <v>4.5100000000000001E-2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22.049999999999997</v>
      </c>
      <c r="BN167" s="64">
        <f t="shared" si="23"/>
        <v>22.049999999999997</v>
      </c>
      <c r="BO167" s="64">
        <f t="shared" si="24"/>
        <v>3.787878787878788E-2</v>
      </c>
      <c r="BP167" s="64">
        <f t="shared" si="25"/>
        <v>3.787878787878788E-2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16</v>
      </c>
      <c r="Y171" s="576">
        <f t="shared" si="21"/>
        <v>16.8</v>
      </c>
      <c r="Z171" s="36">
        <f>IFERROR(IF(Y171=0,"",ROUNDUP(Y171/H171,0)*0.00502),"")</f>
        <v>4.0160000000000001E-2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16.761904761904763</v>
      </c>
      <c r="BN171" s="64">
        <f t="shared" si="23"/>
        <v>17.600000000000001</v>
      </c>
      <c r="BO171" s="64">
        <f t="shared" si="24"/>
        <v>3.2560032560032565E-2</v>
      </c>
      <c r="BP171" s="64">
        <f t="shared" si="25"/>
        <v>3.4188034188034191E-2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23.571428571428569</v>
      </c>
      <c r="Y174" s="577">
        <f>IFERROR(Y165/H165,"0")+IFERROR(Y166/H166,"0")+IFERROR(Y167/H167,"0")+IFERROR(Y168/H168,"0")+IFERROR(Y169/H169,"0")+IFERROR(Y170/H170,"0")+IFERROR(Y171/H171,"0")+IFERROR(Y172/H172,"0")+IFERROR(Y173/H173,"0")</f>
        <v>24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0.18448000000000001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83</v>
      </c>
      <c r="Y175" s="577">
        <f>IFERROR(SUM(Y165:Y173),"0")</f>
        <v>84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5</v>
      </c>
      <c r="Y205" s="576">
        <f t="shared" si="26"/>
        <v>5.4</v>
      </c>
      <c r="Z205" s="36">
        <f>IFERROR(IF(Y205=0,"",ROUNDUP(Y205/H205,0)*0.00502),"")</f>
        <v>1.506E-2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5.2777777777777777</v>
      </c>
      <c r="BN205" s="64">
        <f t="shared" si="28"/>
        <v>5.7</v>
      </c>
      <c r="BO205" s="64">
        <f t="shared" si="29"/>
        <v>1.1870845204178538E-2</v>
      </c>
      <c r="BP205" s="64">
        <f t="shared" si="30"/>
        <v>1.2820512820512822E-2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2.7777777777777777</v>
      </c>
      <c r="Y206" s="577">
        <f>IFERROR(Y198/H198,"0")+IFERROR(Y199/H199,"0")+IFERROR(Y200/H200,"0")+IFERROR(Y201/H201,"0")+IFERROR(Y202/H202,"0")+IFERROR(Y203/H203,"0")+IFERROR(Y204/H204,"0")+IFERROR(Y205/H205,"0")</f>
        <v>3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1.506E-2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5</v>
      </c>
      <c r="Y207" s="577">
        <f>IFERROR(SUM(Y198:Y205),"0")</f>
        <v>5.4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110</v>
      </c>
      <c r="Y212" s="576">
        <f t="shared" si="31"/>
        <v>110.39999999999999</v>
      </c>
      <c r="Z212" s="36">
        <f t="shared" ref="Z212:Z217" si="36">IFERROR(IF(Y212=0,"",ROUNDUP(Y212/H212,0)*0.00651),"")</f>
        <v>0.29946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122.375</v>
      </c>
      <c r="BN212" s="64">
        <f t="shared" si="33"/>
        <v>122.82</v>
      </c>
      <c r="BO212" s="64">
        <f t="shared" si="34"/>
        <v>0.25183150183150188</v>
      </c>
      <c r="BP212" s="64">
        <f t="shared" si="35"/>
        <v>0.25274725274725279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66</v>
      </c>
      <c r="Y214" s="576">
        <f t="shared" si="31"/>
        <v>67.2</v>
      </c>
      <c r="Z214" s="36">
        <f t="shared" si="36"/>
        <v>0.18228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72.930000000000007</v>
      </c>
      <c r="BN214" s="64">
        <f t="shared" si="33"/>
        <v>74.256000000000014</v>
      </c>
      <c r="BO214" s="64">
        <f t="shared" si="34"/>
        <v>0.15109890109890112</v>
      </c>
      <c r="BP214" s="64">
        <f t="shared" si="35"/>
        <v>0.15384615384615388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21</v>
      </c>
      <c r="Y215" s="576">
        <f t="shared" si="31"/>
        <v>21.599999999999998</v>
      </c>
      <c r="Z215" s="36">
        <f t="shared" si="36"/>
        <v>5.8590000000000003E-2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23.205000000000002</v>
      </c>
      <c r="BN215" s="64">
        <f t="shared" si="33"/>
        <v>23.868000000000002</v>
      </c>
      <c r="BO215" s="64">
        <f t="shared" si="34"/>
        <v>4.807692307692308E-2</v>
      </c>
      <c r="BP215" s="64">
        <f t="shared" si="35"/>
        <v>4.9450549450549455E-2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71</v>
      </c>
      <c r="Y216" s="576">
        <f t="shared" si="31"/>
        <v>72</v>
      </c>
      <c r="Z216" s="36">
        <f t="shared" si="36"/>
        <v>0.1953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78.454999999999998</v>
      </c>
      <c r="BN216" s="64">
        <f t="shared" si="33"/>
        <v>79.560000000000016</v>
      </c>
      <c r="BO216" s="64">
        <f t="shared" si="34"/>
        <v>0.16254578754578758</v>
      </c>
      <c r="BP216" s="64">
        <f t="shared" si="35"/>
        <v>0.16483516483516486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60</v>
      </c>
      <c r="Y217" s="576">
        <f t="shared" si="31"/>
        <v>60</v>
      </c>
      <c r="Z217" s="36">
        <f t="shared" si="36"/>
        <v>0.16275000000000001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66.45</v>
      </c>
      <c r="BN217" s="64">
        <f t="shared" si="33"/>
        <v>66.45</v>
      </c>
      <c r="BO217" s="64">
        <f t="shared" si="34"/>
        <v>0.13736263736263737</v>
      </c>
      <c r="BP217" s="64">
        <f t="shared" si="35"/>
        <v>0.13736263736263737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136.66666666666669</v>
      </c>
      <c r="Y218" s="577">
        <f>IFERROR(Y209/H209,"0")+IFERROR(Y210/H210,"0")+IFERROR(Y211/H211,"0")+IFERROR(Y212/H212,"0")+IFERROR(Y213/H213,"0")+IFERROR(Y214/H214,"0")+IFERROR(Y215/H215,"0")+IFERROR(Y216/H216,"0")+IFERROR(Y217/H217,"0")</f>
        <v>138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0.89837999999999996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328</v>
      </c>
      <c r="Y219" s="577">
        <f>IFERROR(SUM(Y209:Y217),"0")</f>
        <v>331.2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13</v>
      </c>
      <c r="Y227" s="576">
        <f t="shared" ref="Y227:Y233" si="37">IFERROR(IF(X227="",0,CEILING((X227/$H227),1)*$H227),"")</f>
        <v>23.2</v>
      </c>
      <c r="Z227" s="36">
        <f>IFERROR(IF(Y227=0,"",ROUNDUP(Y227/H227,0)*0.01898),"")</f>
        <v>3.7960000000000001E-2</v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13.487500000000001</v>
      </c>
      <c r="BN227" s="64">
        <f t="shared" ref="BN227:BN233" si="39">IFERROR(Y227*I227/H227,"0")</f>
        <v>24.07</v>
      </c>
      <c r="BO227" s="64">
        <f t="shared" ref="BO227:BO233" si="40">IFERROR(1/J227*(X227/H227),"0")</f>
        <v>1.7510775862068968E-2</v>
      </c>
      <c r="BP227" s="64">
        <f t="shared" ref="BP227:BP233" si="41">IFERROR(1/J227*(Y227/H227),"0")</f>
        <v>3.125E-2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1.1206896551724139</v>
      </c>
      <c r="Y234" s="577">
        <f>IFERROR(Y227/H227,"0")+IFERROR(Y228/H228,"0")+IFERROR(Y229/H229,"0")+IFERROR(Y230/H230,"0")+IFERROR(Y231/H231,"0")+IFERROR(Y232/H232,"0")+IFERROR(Y233/H233,"0")</f>
        <v>2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3.7960000000000001E-2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13</v>
      </c>
      <c r="Y235" s="577">
        <f>IFERROR(SUM(Y227:Y233),"0")</f>
        <v>23.2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3</v>
      </c>
      <c r="Y242" s="576">
        <f>IFERROR(IF(X242="",0,CEILING((X242/$H242),1)*$H242),"")</f>
        <v>4.32</v>
      </c>
      <c r="Z242" s="36">
        <f>IFERROR(IF(Y242=0,"",ROUNDUP(Y242/H242,0)*0.0059),"")</f>
        <v>1.18E-2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3.2638888888888888</v>
      </c>
      <c r="BN242" s="64">
        <f>IFERROR(Y242*I242/H242,"0")</f>
        <v>4.7</v>
      </c>
      <c r="BO242" s="64">
        <f>IFERROR(1/J242*(X242/H242),"0")</f>
        <v>6.4300411522633738E-3</v>
      </c>
      <c r="BP242" s="64">
        <f>IFERROR(1/J242*(Y242/H242),"0")</f>
        <v>9.2592592592592587E-3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1.3888888888888888</v>
      </c>
      <c r="Y243" s="577">
        <f>IFERROR(Y242/H242,"0")</f>
        <v>2</v>
      </c>
      <c r="Z243" s="577">
        <f>IFERROR(IF(Z242="",0,Z242),"0")</f>
        <v>1.18E-2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3</v>
      </c>
      <c r="Y244" s="577">
        <f>IFERROR(SUM(Y242:Y242),"0")</f>
        <v>4.32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7</v>
      </c>
      <c r="Y293" s="576">
        <f t="shared" ref="Y293:Y298" si="42">IFERROR(IF(X293="",0,CEILING((X293/$H293),1)*$H293),"")</f>
        <v>10.8</v>
      </c>
      <c r="Z293" s="36">
        <f>IFERROR(IF(Y293=0,"",ROUNDUP(Y293/H293,0)*0.01898),"")</f>
        <v>1.898E-2</v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7.2819444444444432</v>
      </c>
      <c r="BN293" s="64">
        <f t="shared" ref="BN293:BN298" si="44">IFERROR(Y293*I293/H293,"0")</f>
        <v>11.234999999999999</v>
      </c>
      <c r="BO293" s="64">
        <f t="shared" ref="BO293:BO298" si="45">IFERROR(1/J293*(X293/H293),"0")</f>
        <v>1.0127314814814815E-2</v>
      </c>
      <c r="BP293" s="64">
        <f t="shared" ref="BP293:BP298" si="46">IFERROR(1/J293*(Y293/H293),"0")</f>
        <v>1.5625E-2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0.64814814814814814</v>
      </c>
      <c r="Y299" s="577">
        <f>IFERROR(Y293/H293,"0")+IFERROR(Y294/H294,"0")+IFERROR(Y295/H295,"0")+IFERROR(Y296/H296,"0")+IFERROR(Y297/H297,"0")+IFERROR(Y298/H298,"0")</f>
        <v>1</v>
      </c>
      <c r="Z299" s="577">
        <f>IFERROR(IF(Z293="",0,Z293),"0")+IFERROR(IF(Z294="",0,Z294),"0")+IFERROR(IF(Z295="",0,Z295),"0")+IFERROR(IF(Z296="",0,Z296),"0")+IFERROR(IF(Z297="",0,Z297),"0")+IFERROR(IF(Z298="",0,Z298),"0")</f>
        <v>1.898E-2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7</v>
      </c>
      <c r="Y300" s="577">
        <f>IFERROR(SUM(Y293:Y298),"0")</f>
        <v>10.8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49</v>
      </c>
      <c r="Y320" s="576">
        <f>IFERROR(IF(X320="",0,CEILING((X320/$H320),1)*$H320),"")</f>
        <v>50.400000000000006</v>
      </c>
      <c r="Z320" s="36">
        <f>IFERROR(IF(Y320=0,"",ROUNDUP(Y320/H320,0)*0.01898),"")</f>
        <v>0.11388000000000001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52.027499999999996</v>
      </c>
      <c r="BN320" s="64">
        <f>IFERROR(Y320*I320/H320,"0")</f>
        <v>53.514000000000003</v>
      </c>
      <c r="BO320" s="64">
        <f>IFERROR(1/J320*(X320/H320),"0")</f>
        <v>9.1145833333333329E-2</v>
      </c>
      <c r="BP320" s="64">
        <f>IFERROR(1/J320*(Y320/H320),"0")</f>
        <v>9.375E-2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53</v>
      </c>
      <c r="Y321" s="576">
        <f>IFERROR(IF(X321="",0,CEILING((X321/$H321),1)*$H321),"")</f>
        <v>54.6</v>
      </c>
      <c r="Z321" s="36">
        <f>IFERROR(IF(Y321=0,"",ROUNDUP(Y321/H321,0)*0.01898),"")</f>
        <v>0.13286000000000001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56.526538461538465</v>
      </c>
      <c r="BN321" s="64">
        <f>IFERROR(Y321*I321/H321,"0")</f>
        <v>58.233000000000011</v>
      </c>
      <c r="BO321" s="64">
        <f>IFERROR(1/J321*(X321/H321),"0")</f>
        <v>0.10616987179487179</v>
      </c>
      <c r="BP321" s="64">
        <f>IFERROR(1/J321*(Y321/H321),"0")</f>
        <v>0.109375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12.628205128205128</v>
      </c>
      <c r="Y323" s="577">
        <f>IFERROR(Y320/H320,"0")+IFERROR(Y321/H321,"0")+IFERROR(Y322/H322,"0")</f>
        <v>13</v>
      </c>
      <c r="Z323" s="577">
        <f>IFERROR(IF(Z320="",0,Z320),"0")+IFERROR(IF(Z321="",0,Z321),"0")+IFERROR(IF(Z322="",0,Z322),"0")</f>
        <v>0.24674000000000001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102</v>
      </c>
      <c r="Y324" s="577">
        <f>IFERROR(SUM(Y320:Y322),"0")</f>
        <v>105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10</v>
      </c>
      <c r="Y327" s="576">
        <f>IFERROR(IF(X327="",0,CEILING((X327/$H327),1)*$H327),"")</f>
        <v>12.16</v>
      </c>
      <c r="Z327" s="36">
        <f>IFERROR(IF(Y327=0,"",ROUNDUP(Y327/H327,0)*0.00753),"")</f>
        <v>3.0120000000000001E-2</v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10.921052631578945</v>
      </c>
      <c r="BN327" s="64">
        <f>IFERROR(Y327*I327/H327,"0")</f>
        <v>13.280000000000001</v>
      </c>
      <c r="BO327" s="64">
        <f>IFERROR(1/J327*(X327/H327),"0")</f>
        <v>2.1086369770580295E-2</v>
      </c>
      <c r="BP327" s="64">
        <f>IFERROR(1/J327*(Y327/H327),"0")</f>
        <v>2.564102564102564E-2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3.2894736842105261</v>
      </c>
      <c r="Y331" s="577">
        <f>IFERROR(Y326/H326,"0")+IFERROR(Y327/H327,"0")+IFERROR(Y328/H328,"0")+IFERROR(Y329/H329,"0")+IFERROR(Y330/H330,"0")</f>
        <v>4</v>
      </c>
      <c r="Z331" s="577">
        <f>IFERROR(IF(Z326="",0,Z326),"0")+IFERROR(IF(Z327="",0,Z327),"0")+IFERROR(IF(Z328="",0,Z328),"0")+IFERROR(IF(Z329="",0,Z329),"0")+IFERROR(IF(Z330="",0,Z330),"0")</f>
        <v>3.0120000000000001E-2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10</v>
      </c>
      <c r="Y332" s="577">
        <f>IFERROR(SUM(Y326:Y330),"0")</f>
        <v>12.16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336</v>
      </c>
      <c r="Y351" s="576">
        <f t="shared" si="52"/>
        <v>345</v>
      </c>
      <c r="Z351" s="36">
        <f>IFERROR(IF(Y351=0,"",ROUNDUP(Y351/H351,0)*0.02175),"")</f>
        <v>0.50024999999999997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346.75200000000001</v>
      </c>
      <c r="BN351" s="64">
        <f t="shared" si="54"/>
        <v>356.04</v>
      </c>
      <c r="BO351" s="64">
        <f t="shared" si="55"/>
        <v>0.46666666666666662</v>
      </c>
      <c r="BP351" s="64">
        <f t="shared" si="56"/>
        <v>0.47916666666666663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22.4</v>
      </c>
      <c r="Y356" s="577">
        <f>IFERROR(Y349/H349,"0")+IFERROR(Y350/H350,"0")+IFERROR(Y351/H351,"0")+IFERROR(Y352/H352,"0")+IFERROR(Y353/H353,"0")+IFERROR(Y354/H354,"0")+IFERROR(Y355/H355,"0")</f>
        <v>23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0.50024999999999997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336</v>
      </c>
      <c r="Y357" s="577">
        <f>IFERROR(SUM(Y349:Y355),"0")</f>
        <v>345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0</v>
      </c>
      <c r="Y359" s="576">
        <f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0</v>
      </c>
      <c r="Y361" s="577">
        <f>IFERROR(Y359/H359,"0")+IFERROR(Y360/H360,"0")</f>
        <v>0</v>
      </c>
      <c r="Z361" s="577">
        <f>IFERROR(IF(Z359="",0,Z359),"0")+IFERROR(IF(Z360="",0,Z360),"0")</f>
        <v>0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0</v>
      </c>
      <c r="Y362" s="577">
        <f>IFERROR(SUM(Y359:Y360),"0")</f>
        <v>0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60</v>
      </c>
      <c r="Y365" s="576">
        <f>IFERROR(IF(X365="",0,CEILING((X365/$H365),1)*$H365),"")</f>
        <v>63</v>
      </c>
      <c r="Z365" s="36">
        <f>IFERROR(IF(Y365=0,"",ROUNDUP(Y365/H365,0)*0.01898),"")</f>
        <v>0.13286000000000001</v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63.46</v>
      </c>
      <c r="BN365" s="64">
        <f>IFERROR(Y365*I365/H365,"0")</f>
        <v>66.632999999999996</v>
      </c>
      <c r="BO365" s="64">
        <f>IFERROR(1/J365*(X365/H365),"0")</f>
        <v>0.10416666666666667</v>
      </c>
      <c r="BP365" s="64">
        <f>IFERROR(1/J365*(Y365/H365),"0")</f>
        <v>0.109375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6.666666666666667</v>
      </c>
      <c r="Y366" s="577">
        <f>IFERROR(Y364/H364,"0")+IFERROR(Y365/H365,"0")</f>
        <v>7</v>
      </c>
      <c r="Z366" s="577">
        <f>IFERROR(IF(Z364="",0,Z364),"0")+IFERROR(IF(Z365="",0,Z365),"0")</f>
        <v>0.13286000000000001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60</v>
      </c>
      <c r="Y367" s="577">
        <f>IFERROR(SUM(Y364:Y365),"0")</f>
        <v>63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27</v>
      </c>
      <c r="Y369" s="576">
        <f>IFERROR(IF(X369="",0,CEILING((X369/$H369),1)*$H369),"")</f>
        <v>27</v>
      </c>
      <c r="Z369" s="36">
        <f>IFERROR(IF(Y369=0,"",ROUNDUP(Y369/H369,0)*0.01898),"")</f>
        <v>5.6940000000000004E-2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28.556999999999999</v>
      </c>
      <c r="BN369" s="64">
        <f>IFERROR(Y369*I369/H369,"0")</f>
        <v>28.556999999999999</v>
      </c>
      <c r="BO369" s="64">
        <f>IFERROR(1/J369*(X369/H369),"0")</f>
        <v>4.6875E-2</v>
      </c>
      <c r="BP369" s="64">
        <f>IFERROR(1/J369*(Y369/H369),"0")</f>
        <v>4.6875E-2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3</v>
      </c>
      <c r="Y370" s="577">
        <f>IFERROR(Y369/H369,"0")</f>
        <v>3</v>
      </c>
      <c r="Z370" s="577">
        <f>IFERROR(IF(Z369="",0,Z369),"0")</f>
        <v>5.6940000000000004E-2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27</v>
      </c>
      <c r="Y371" s="577">
        <f>IFERROR(SUM(Y369:Y369),"0")</f>
        <v>27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73</v>
      </c>
      <c r="Y439" s="576">
        <f t="shared" ref="Y439:Y451" si="63">IFERROR(IF(X439="",0,CEILING((X439/$H439),1)*$H439),"")</f>
        <v>73.92</v>
      </c>
      <c r="Z439" s="36">
        <f t="shared" ref="Z439:Z444" si="64">IFERROR(IF(Y439=0,"",ROUNDUP(Y439/H439,0)*0.01196),"")</f>
        <v>0.16744000000000001</v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77.97727272727272</v>
      </c>
      <c r="BN439" s="64">
        <f t="shared" ref="BN439:BN451" si="66">IFERROR(Y439*I439/H439,"0")</f>
        <v>78.959999999999994</v>
      </c>
      <c r="BO439" s="64">
        <f t="shared" ref="BO439:BO451" si="67">IFERROR(1/J439*(X439/H439),"0")</f>
        <v>0.13293997668997667</v>
      </c>
      <c r="BP439" s="64">
        <f t="shared" ref="BP439:BP451" si="68">IFERROR(1/J439*(Y439/H439),"0")</f>
        <v>0.13461538461538464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90</v>
      </c>
      <c r="Y441" s="576">
        <f t="shared" si="63"/>
        <v>95.04</v>
      </c>
      <c r="Z441" s="36">
        <f t="shared" si="64"/>
        <v>0.21528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96.136363636363626</v>
      </c>
      <c r="BN441" s="64">
        <f t="shared" si="66"/>
        <v>101.52000000000001</v>
      </c>
      <c r="BO441" s="64">
        <f t="shared" si="67"/>
        <v>0.16389860139860138</v>
      </c>
      <c r="BP441" s="64">
        <f t="shared" si="68"/>
        <v>0.17307692307692307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83</v>
      </c>
      <c r="Y443" s="576">
        <f t="shared" si="63"/>
        <v>84.48</v>
      </c>
      <c r="Z443" s="36">
        <f t="shared" si="64"/>
        <v>0.19136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88.659090909090892</v>
      </c>
      <c r="BN443" s="64">
        <f t="shared" si="66"/>
        <v>90.24</v>
      </c>
      <c r="BO443" s="64">
        <f t="shared" si="67"/>
        <v>0.15115093240093241</v>
      </c>
      <c r="BP443" s="64">
        <f t="shared" si="68"/>
        <v>0.15384615384615385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46.590909090909086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48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0.57408000000000003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246</v>
      </c>
      <c r="Y453" s="577">
        <f>IFERROR(SUM(Y439:Y451),"0")</f>
        <v>253.44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81</v>
      </c>
      <c r="Y501" s="576">
        <f>IFERROR(IF(X501="",0,CEILING((X501/$H501),1)*$H501),"")</f>
        <v>81</v>
      </c>
      <c r="Z501" s="36">
        <f>IFERROR(IF(Y501=0,"",ROUNDUP(Y501/H501,0)*0.01898),"")</f>
        <v>0.17082</v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85.670999999999992</v>
      </c>
      <c r="BN501" s="64">
        <f>IFERROR(Y501*I501/H501,"0")</f>
        <v>85.670999999999992</v>
      </c>
      <c r="BO501" s="64">
        <f>IFERROR(1/J501*(X501/H501),"0")</f>
        <v>0.140625</v>
      </c>
      <c r="BP501" s="64">
        <f>IFERROR(1/J501*(Y501/H501),"0")</f>
        <v>0.140625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9</v>
      </c>
      <c r="Y503" s="577">
        <f>IFERROR(Y501/H501,"0")+IFERROR(Y502/H502,"0")</f>
        <v>9</v>
      </c>
      <c r="Z503" s="577">
        <f>IFERROR(IF(Z501="",0,Z501),"0")+IFERROR(IF(Z502="",0,Z502),"0")</f>
        <v>0.17082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81</v>
      </c>
      <c r="Y504" s="577">
        <f>IFERROR(SUM(Y501:Y502),"0")</f>
        <v>81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1470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1548.8200000000002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1565.5120002950268</v>
      </c>
      <c r="Y518" s="577">
        <f>IFERROR(SUM(BN22:BN514),"0")</f>
        <v>1648.3020000000006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3</v>
      </c>
      <c r="Y519" s="38">
        <f>ROUNDUP(SUM(BP22:BP514),0)</f>
        <v>3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1640.5120002950268</v>
      </c>
      <c r="Y520" s="577">
        <f>GrossWeightTotalR+PalletQtyTotalR*25</f>
        <v>1723.3020000000006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299.81004000592628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311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3.3263899999999995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76.399999999999991</v>
      </c>
      <c r="E527" s="46">
        <f>IFERROR(Y90*1,"0")+IFERROR(Y91*1,"0")+IFERROR(Y92*1,"0")+IFERROR(Y96*1,"0")+IFERROR(Y97*1,"0")+IFERROR(Y98*1,"0")+IFERROR(Y99*1,"0")+IFERROR(Y100*1,"0")+IFERROR(Y101*1,"0")</f>
        <v>13.5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113.4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84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336.6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27.52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127.96000000000001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435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253.44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81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2025-06-06T08:08:29Z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