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10,25 Ост КИ филиалы\"/>
    </mc:Choice>
  </mc:AlternateContent>
  <xr:revisionPtr revIDLastSave="0" documentId="13_ncr:1_{51F293B1-13CC-4706-A370-C394EB2F2BA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Sheet!$A$3:$AK$98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7" i="1" l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6" i="1"/>
  <c r="W5" i="1"/>
  <c r="AL5" i="1" l="1"/>
  <c r="Q19" i="1"/>
  <c r="Q38" i="1"/>
  <c r="S92" i="1"/>
  <c r="S86" i="1"/>
  <c r="S74" i="1"/>
  <c r="S73" i="1"/>
  <c r="S47" i="1"/>
  <c r="S39" i="1"/>
  <c r="S28" i="1"/>
  <c r="S23" i="1"/>
  <c r="S21" i="1"/>
  <c r="S19" i="1"/>
  <c r="U19" i="1" s="1"/>
  <c r="V19" i="1" s="1"/>
  <c r="AK19" i="1" s="1"/>
  <c r="S18" i="1"/>
  <c r="S17" i="1"/>
  <c r="S16" i="1"/>
  <c r="S14" i="1"/>
  <c r="S12" i="1"/>
  <c r="S9" i="1"/>
  <c r="S8" i="1"/>
  <c r="S7" i="1"/>
  <c r="S6" i="1"/>
  <c r="S10" i="1"/>
  <c r="U10" i="1" s="1"/>
  <c r="V10" i="1" s="1"/>
  <c r="AK10" i="1" s="1"/>
  <c r="S24" i="1"/>
  <c r="U24" i="1" s="1"/>
  <c r="V24" i="1" s="1"/>
  <c r="AK24" i="1" s="1"/>
  <c r="S25" i="1"/>
  <c r="U25" i="1" s="1"/>
  <c r="V25" i="1" s="1"/>
  <c r="AK25" i="1" s="1"/>
  <c r="S26" i="1"/>
  <c r="U26" i="1" s="1"/>
  <c r="V26" i="1" s="1"/>
  <c r="AK26" i="1" s="1"/>
  <c r="S32" i="1"/>
  <c r="U32" i="1" s="1"/>
  <c r="V32" i="1" s="1"/>
  <c r="AK32" i="1" s="1"/>
  <c r="S37" i="1"/>
  <c r="S44" i="1"/>
  <c r="U44" i="1" s="1"/>
  <c r="V44" i="1" s="1"/>
  <c r="AK44" i="1" s="1"/>
  <c r="S45" i="1"/>
  <c r="U45" i="1" s="1"/>
  <c r="V45" i="1" s="1"/>
  <c r="AK45" i="1" s="1"/>
  <c r="S52" i="1"/>
  <c r="U52" i="1" s="1"/>
  <c r="V52" i="1" s="1"/>
  <c r="AK52" i="1" s="1"/>
  <c r="S53" i="1"/>
  <c r="U53" i="1" s="1"/>
  <c r="V53" i="1" s="1"/>
  <c r="AK53" i="1" s="1"/>
  <c r="S55" i="1"/>
  <c r="U55" i="1" s="1"/>
  <c r="V55" i="1" s="1"/>
  <c r="AK55" i="1" s="1"/>
  <c r="S56" i="1"/>
  <c r="U56" i="1" s="1"/>
  <c r="V56" i="1" s="1"/>
  <c r="AK56" i="1" s="1"/>
  <c r="S58" i="1"/>
  <c r="U58" i="1" s="1"/>
  <c r="V58" i="1" s="1"/>
  <c r="AK58" i="1" s="1"/>
  <c r="S61" i="1"/>
  <c r="S63" i="1"/>
  <c r="U63" i="1" s="1"/>
  <c r="V63" i="1" s="1"/>
  <c r="AK63" i="1" s="1"/>
  <c r="S65" i="1"/>
  <c r="U65" i="1" s="1"/>
  <c r="V65" i="1" s="1"/>
  <c r="AK65" i="1" s="1"/>
  <c r="S66" i="1"/>
  <c r="U66" i="1" s="1"/>
  <c r="V66" i="1" s="1"/>
  <c r="AK66" i="1" s="1"/>
  <c r="S67" i="1"/>
  <c r="S72" i="1"/>
  <c r="U72" i="1" s="1"/>
  <c r="V72" i="1" s="1"/>
  <c r="AK72" i="1" s="1"/>
  <c r="S79" i="1"/>
  <c r="U79" i="1" s="1"/>
  <c r="V79" i="1" s="1"/>
  <c r="AK79" i="1" s="1"/>
  <c r="S81" i="1"/>
  <c r="U81" i="1" s="1"/>
  <c r="V81" i="1" s="1"/>
  <c r="AK81" i="1" s="1"/>
  <c r="S82" i="1"/>
  <c r="U82" i="1" s="1"/>
  <c r="V82" i="1" s="1"/>
  <c r="AK82" i="1" s="1"/>
  <c r="S84" i="1"/>
  <c r="U84" i="1" s="1"/>
  <c r="V84" i="1" s="1"/>
  <c r="AK84" i="1" s="1"/>
  <c r="S88" i="1"/>
  <c r="U88" i="1" s="1"/>
  <c r="V88" i="1" s="1"/>
  <c r="AK88" i="1" s="1"/>
  <c r="S89" i="1"/>
  <c r="U89" i="1" s="1"/>
  <c r="V89" i="1" s="1"/>
  <c r="AK89" i="1" s="1"/>
  <c r="S96" i="1"/>
  <c r="U96" i="1" s="1"/>
  <c r="V96" i="1" s="1"/>
  <c r="AK96" i="1" s="1"/>
  <c r="S97" i="1"/>
  <c r="U97" i="1" s="1"/>
  <c r="V97" i="1" s="1"/>
  <c r="AK97" i="1" s="1"/>
  <c r="S98" i="1"/>
  <c r="U98" i="1" s="1"/>
  <c r="V98" i="1" s="1"/>
  <c r="AK98" i="1" s="1"/>
  <c r="U9" i="1"/>
  <c r="V9" i="1" s="1"/>
  <c r="AK9" i="1" s="1"/>
  <c r="U37" i="1"/>
  <c r="V37" i="1" s="1"/>
  <c r="AK37" i="1" s="1"/>
  <c r="U47" i="1"/>
  <c r="V47" i="1" s="1"/>
  <c r="AK47" i="1" s="1"/>
  <c r="U61" i="1"/>
  <c r="V61" i="1" s="1"/>
  <c r="AK61" i="1" s="1"/>
  <c r="U67" i="1"/>
  <c r="V67" i="1" s="1"/>
  <c r="AK67" i="1" s="1"/>
  <c r="Q98" i="1" l="1"/>
  <c r="Z98" i="1" s="1"/>
  <c r="L98" i="1"/>
  <c r="Q97" i="1"/>
  <c r="L97" i="1"/>
  <c r="Q96" i="1"/>
  <c r="Z96" i="1" s="1"/>
  <c r="L96" i="1"/>
  <c r="Q95" i="1"/>
  <c r="AA95" i="1" s="1"/>
  <c r="L95" i="1"/>
  <c r="Q94" i="1"/>
  <c r="L94" i="1"/>
  <c r="Q93" i="1"/>
  <c r="AA93" i="1" s="1"/>
  <c r="L93" i="1"/>
  <c r="Q92" i="1"/>
  <c r="AA92" i="1" s="1"/>
  <c r="L92" i="1"/>
  <c r="Q91" i="1"/>
  <c r="AA91" i="1" s="1"/>
  <c r="L91" i="1"/>
  <c r="Q90" i="1"/>
  <c r="AA90" i="1" s="1"/>
  <c r="L90" i="1"/>
  <c r="Q89" i="1"/>
  <c r="L89" i="1"/>
  <c r="Q88" i="1"/>
  <c r="Z88" i="1" s="1"/>
  <c r="L88" i="1"/>
  <c r="Q87" i="1"/>
  <c r="AA87" i="1" s="1"/>
  <c r="L87" i="1"/>
  <c r="Q86" i="1"/>
  <c r="L86" i="1"/>
  <c r="Q85" i="1"/>
  <c r="L85" i="1"/>
  <c r="Q84" i="1"/>
  <c r="L84" i="1"/>
  <c r="Q83" i="1"/>
  <c r="L83" i="1"/>
  <c r="Q82" i="1"/>
  <c r="Z82" i="1" s="1"/>
  <c r="L82" i="1"/>
  <c r="Q81" i="1"/>
  <c r="L81" i="1"/>
  <c r="Q80" i="1"/>
  <c r="R80" i="1" s="1"/>
  <c r="S80" i="1" s="1"/>
  <c r="U80" i="1" s="1"/>
  <c r="L80" i="1"/>
  <c r="Q79" i="1"/>
  <c r="Z79" i="1" s="1"/>
  <c r="L79" i="1"/>
  <c r="Q78" i="1"/>
  <c r="AA78" i="1" s="1"/>
  <c r="L78" i="1"/>
  <c r="Q77" i="1"/>
  <c r="AA77" i="1" s="1"/>
  <c r="L77" i="1"/>
  <c r="Q76" i="1"/>
  <c r="AA76" i="1" s="1"/>
  <c r="L76" i="1"/>
  <c r="Q75" i="1"/>
  <c r="AA75" i="1" s="1"/>
  <c r="L75" i="1"/>
  <c r="Q74" i="1"/>
  <c r="L74" i="1"/>
  <c r="Q73" i="1"/>
  <c r="AA73" i="1" s="1"/>
  <c r="L73" i="1"/>
  <c r="Q72" i="1"/>
  <c r="L72" i="1"/>
  <c r="Q71" i="1"/>
  <c r="L71" i="1"/>
  <c r="Q70" i="1"/>
  <c r="L70" i="1"/>
  <c r="Q69" i="1"/>
  <c r="L69" i="1"/>
  <c r="Q68" i="1"/>
  <c r="R68" i="1" s="1"/>
  <c r="S68" i="1" s="1"/>
  <c r="U68" i="1" s="1"/>
  <c r="L68" i="1"/>
  <c r="Q67" i="1"/>
  <c r="Z67" i="1" s="1"/>
  <c r="L67" i="1"/>
  <c r="Q66" i="1"/>
  <c r="L66" i="1"/>
  <c r="Q65" i="1"/>
  <c r="AA65" i="1" s="1"/>
  <c r="L65" i="1"/>
  <c r="Q64" i="1"/>
  <c r="AA64" i="1" s="1"/>
  <c r="L64" i="1"/>
  <c r="Q63" i="1"/>
  <c r="L63" i="1"/>
  <c r="Q62" i="1"/>
  <c r="R62" i="1" s="1"/>
  <c r="S62" i="1" s="1"/>
  <c r="U62" i="1" s="1"/>
  <c r="L62" i="1"/>
  <c r="Q61" i="1"/>
  <c r="Z61" i="1" s="1"/>
  <c r="L61" i="1"/>
  <c r="Q60" i="1"/>
  <c r="AA60" i="1" s="1"/>
  <c r="L60" i="1"/>
  <c r="Q59" i="1"/>
  <c r="AA59" i="1" s="1"/>
  <c r="L59" i="1"/>
  <c r="Q58" i="1"/>
  <c r="L58" i="1"/>
  <c r="Q57" i="1"/>
  <c r="R57" i="1" s="1"/>
  <c r="S57" i="1" s="1"/>
  <c r="U57" i="1" s="1"/>
  <c r="V57" i="1" s="1"/>
  <c r="AK57" i="1" s="1"/>
  <c r="L57" i="1"/>
  <c r="Q56" i="1"/>
  <c r="Z56" i="1" s="1"/>
  <c r="L56" i="1"/>
  <c r="Q55" i="1"/>
  <c r="L55" i="1"/>
  <c r="Q54" i="1"/>
  <c r="R54" i="1" s="1"/>
  <c r="S54" i="1" s="1"/>
  <c r="U54" i="1" s="1"/>
  <c r="L54" i="1"/>
  <c r="Q53" i="1"/>
  <c r="Z53" i="1" s="1"/>
  <c r="L53" i="1"/>
  <c r="Q52" i="1"/>
  <c r="L52" i="1"/>
  <c r="Q51" i="1"/>
  <c r="R51" i="1" s="1"/>
  <c r="S51" i="1" s="1"/>
  <c r="U51" i="1" s="1"/>
  <c r="V51" i="1" s="1"/>
  <c r="AK51" i="1" s="1"/>
  <c r="L51" i="1"/>
  <c r="Q50" i="1"/>
  <c r="R50" i="1" s="1"/>
  <c r="S50" i="1" s="1"/>
  <c r="U50" i="1" s="1"/>
  <c r="L50" i="1"/>
  <c r="Q49" i="1"/>
  <c r="R49" i="1" s="1"/>
  <c r="S49" i="1" s="1"/>
  <c r="U49" i="1" s="1"/>
  <c r="V49" i="1" s="1"/>
  <c r="AK49" i="1" s="1"/>
  <c r="L49" i="1"/>
  <c r="Q48" i="1"/>
  <c r="R48" i="1" s="1"/>
  <c r="S48" i="1" s="1"/>
  <c r="U48" i="1" s="1"/>
  <c r="L48" i="1"/>
  <c r="Q47" i="1"/>
  <c r="Z47" i="1" s="1"/>
  <c r="L47" i="1"/>
  <c r="Q46" i="1"/>
  <c r="AA46" i="1" s="1"/>
  <c r="L46" i="1"/>
  <c r="Q45" i="1"/>
  <c r="L45" i="1"/>
  <c r="Q44" i="1"/>
  <c r="Z44" i="1" s="1"/>
  <c r="L44" i="1"/>
  <c r="Q43" i="1"/>
  <c r="AA43" i="1" s="1"/>
  <c r="L43" i="1"/>
  <c r="Q42" i="1"/>
  <c r="L42" i="1"/>
  <c r="Q41" i="1"/>
  <c r="AA41" i="1" s="1"/>
  <c r="L41" i="1"/>
  <c r="Q40" i="1"/>
  <c r="AA40" i="1" s="1"/>
  <c r="L40" i="1"/>
  <c r="Q39" i="1"/>
  <c r="L39" i="1"/>
  <c r="AA38" i="1"/>
  <c r="L38" i="1"/>
  <c r="Q37" i="1"/>
  <c r="L37" i="1"/>
  <c r="Q36" i="1"/>
  <c r="L36" i="1"/>
  <c r="Q35" i="1"/>
  <c r="L35" i="1"/>
  <c r="Q34" i="1"/>
  <c r="L34" i="1"/>
  <c r="Q33" i="1"/>
  <c r="R33" i="1" s="1"/>
  <c r="S33" i="1" s="1"/>
  <c r="U33" i="1" s="1"/>
  <c r="V33" i="1" s="1"/>
  <c r="AK33" i="1" s="1"/>
  <c r="L33" i="1"/>
  <c r="Q32" i="1"/>
  <c r="Z32" i="1" s="1"/>
  <c r="L32" i="1"/>
  <c r="Q31" i="1"/>
  <c r="AA31" i="1" s="1"/>
  <c r="L31" i="1"/>
  <c r="Q30" i="1"/>
  <c r="AA30" i="1" s="1"/>
  <c r="L30" i="1"/>
  <c r="Q29" i="1"/>
  <c r="AA29" i="1" s="1"/>
  <c r="L29" i="1"/>
  <c r="Q28" i="1"/>
  <c r="AA28" i="1" s="1"/>
  <c r="L28" i="1"/>
  <c r="Q27" i="1"/>
  <c r="AA27" i="1" s="1"/>
  <c r="L27" i="1"/>
  <c r="Q26" i="1"/>
  <c r="L26" i="1"/>
  <c r="Q25" i="1"/>
  <c r="Z25" i="1" s="1"/>
  <c r="L25" i="1"/>
  <c r="Q24" i="1"/>
  <c r="L24" i="1"/>
  <c r="Q23" i="1"/>
  <c r="L23" i="1"/>
  <c r="Q22" i="1"/>
  <c r="L22" i="1"/>
  <c r="Q21" i="1"/>
  <c r="R21" i="1" s="1"/>
  <c r="U21" i="1" s="1"/>
  <c r="V21" i="1" s="1"/>
  <c r="AK21" i="1" s="1"/>
  <c r="L21" i="1"/>
  <c r="Q20" i="1"/>
  <c r="R20" i="1" s="1"/>
  <c r="S20" i="1" s="1"/>
  <c r="U20" i="1" s="1"/>
  <c r="L20" i="1"/>
  <c r="Z19" i="1"/>
  <c r="L19" i="1"/>
  <c r="Q18" i="1"/>
  <c r="AA18" i="1" s="1"/>
  <c r="L18" i="1"/>
  <c r="Q17" i="1"/>
  <c r="L17" i="1"/>
  <c r="Q16" i="1"/>
  <c r="AA16" i="1" s="1"/>
  <c r="L16" i="1"/>
  <c r="Q15" i="1"/>
  <c r="L15" i="1"/>
  <c r="Q14" i="1"/>
  <c r="L14" i="1"/>
  <c r="Q13" i="1"/>
  <c r="L13" i="1"/>
  <c r="Q12" i="1"/>
  <c r="L12" i="1"/>
  <c r="Q11" i="1"/>
  <c r="L11" i="1"/>
  <c r="Q10" i="1"/>
  <c r="L10" i="1"/>
  <c r="Q9" i="1"/>
  <c r="Z9" i="1" s="1"/>
  <c r="L9" i="1"/>
  <c r="Q8" i="1"/>
  <c r="L8" i="1"/>
  <c r="Q7" i="1"/>
  <c r="AA7" i="1" s="1"/>
  <c r="L7" i="1"/>
  <c r="Q6" i="1"/>
  <c r="L6" i="1"/>
  <c r="AI5" i="1"/>
  <c r="AH5" i="1"/>
  <c r="AG5" i="1"/>
  <c r="AF5" i="1"/>
  <c r="AE5" i="1"/>
  <c r="AD5" i="1"/>
  <c r="AC5" i="1"/>
  <c r="AB5" i="1"/>
  <c r="X5" i="1"/>
  <c r="P5" i="1"/>
  <c r="O5" i="1"/>
  <c r="N5" i="1"/>
  <c r="M5" i="1"/>
  <c r="K5" i="1"/>
  <c r="F5" i="1"/>
  <c r="E5" i="1"/>
  <c r="Z20" i="1" l="1"/>
  <c r="V20" i="1"/>
  <c r="AK20" i="1" s="1"/>
  <c r="Z48" i="1"/>
  <c r="V48" i="1"/>
  <c r="AK48" i="1" s="1"/>
  <c r="Z50" i="1"/>
  <c r="V50" i="1"/>
  <c r="AK50" i="1" s="1"/>
  <c r="Z54" i="1"/>
  <c r="V54" i="1"/>
  <c r="AK54" i="1" s="1"/>
  <c r="Z62" i="1"/>
  <c r="V62" i="1"/>
  <c r="AK62" i="1" s="1"/>
  <c r="Z68" i="1"/>
  <c r="V68" i="1"/>
  <c r="AK68" i="1" s="1"/>
  <c r="Z80" i="1"/>
  <c r="V80" i="1"/>
  <c r="AK80" i="1" s="1"/>
  <c r="AA6" i="1"/>
  <c r="T6" i="1"/>
  <c r="AA8" i="1"/>
  <c r="T8" i="1"/>
  <c r="AA11" i="1"/>
  <c r="T11" i="1"/>
  <c r="AA12" i="1"/>
  <c r="T12" i="1"/>
  <c r="AA13" i="1"/>
  <c r="T13" i="1"/>
  <c r="AA14" i="1"/>
  <c r="T14" i="1"/>
  <c r="AA15" i="1"/>
  <c r="T15" i="1"/>
  <c r="AA17" i="1"/>
  <c r="T17" i="1"/>
  <c r="R22" i="1"/>
  <c r="S22" i="1" s="1"/>
  <c r="T22" i="1"/>
  <c r="R23" i="1"/>
  <c r="T23" i="1"/>
  <c r="R34" i="1"/>
  <c r="S34" i="1" s="1"/>
  <c r="T34" i="1"/>
  <c r="R35" i="1"/>
  <c r="S35" i="1" s="1"/>
  <c r="T35" i="1"/>
  <c r="R36" i="1"/>
  <c r="S36" i="1" s="1"/>
  <c r="T36" i="1"/>
  <c r="AA39" i="1"/>
  <c r="T39" i="1"/>
  <c r="AA42" i="1"/>
  <c r="T42" i="1"/>
  <c r="R69" i="1"/>
  <c r="S69" i="1" s="1"/>
  <c r="T69" i="1"/>
  <c r="R70" i="1"/>
  <c r="S70" i="1" s="1"/>
  <c r="T70" i="1"/>
  <c r="R71" i="1"/>
  <c r="S71" i="1" s="1"/>
  <c r="T71" i="1"/>
  <c r="AA74" i="1"/>
  <c r="T74" i="1"/>
  <c r="R83" i="1"/>
  <c r="S83" i="1" s="1"/>
  <c r="T83" i="1"/>
  <c r="AA85" i="1"/>
  <c r="T85" i="1"/>
  <c r="AA86" i="1"/>
  <c r="T86" i="1"/>
  <c r="AA94" i="1"/>
  <c r="T94" i="1"/>
  <c r="R18" i="1"/>
  <c r="U18" i="1" s="1"/>
  <c r="R64" i="1"/>
  <c r="S64" i="1" s="1"/>
  <c r="U64" i="1" s="1"/>
  <c r="R41" i="1"/>
  <c r="S41" i="1" s="1"/>
  <c r="U41" i="1" s="1"/>
  <c r="V41" i="1" s="1"/>
  <c r="AK41" i="1" s="1"/>
  <c r="AA88" i="1"/>
  <c r="AA9" i="1"/>
  <c r="R30" i="1"/>
  <c r="S30" i="1" s="1"/>
  <c r="U30" i="1" s="1"/>
  <c r="AA53" i="1"/>
  <c r="R76" i="1"/>
  <c r="S76" i="1" s="1"/>
  <c r="U76" i="1" s="1"/>
  <c r="AA98" i="1"/>
  <c r="R14" i="1"/>
  <c r="U14" i="1" s="1"/>
  <c r="AA25" i="1"/>
  <c r="AA35" i="1"/>
  <c r="R46" i="1"/>
  <c r="S46" i="1" s="1"/>
  <c r="U46" i="1" s="1"/>
  <c r="R59" i="1"/>
  <c r="S59" i="1" s="1"/>
  <c r="U59" i="1" s="1"/>
  <c r="V59" i="1" s="1"/>
  <c r="AK59" i="1" s="1"/>
  <c r="AA70" i="1"/>
  <c r="AA82" i="1"/>
  <c r="R93" i="1"/>
  <c r="S93" i="1" s="1"/>
  <c r="U93" i="1" s="1"/>
  <c r="R7" i="1"/>
  <c r="U7" i="1" s="1"/>
  <c r="V7" i="1" s="1"/>
  <c r="AK7" i="1" s="1"/>
  <c r="R12" i="1"/>
  <c r="R16" i="1"/>
  <c r="U16" i="1" s="1"/>
  <c r="AA21" i="1"/>
  <c r="R28" i="1"/>
  <c r="U28" i="1" s="1"/>
  <c r="AA32" i="1"/>
  <c r="R39" i="1"/>
  <c r="U39" i="1" s="1"/>
  <c r="V39" i="1" s="1"/>
  <c r="AK39" i="1" s="1"/>
  <c r="R43" i="1"/>
  <c r="S43" i="1" s="1"/>
  <c r="U43" i="1" s="1"/>
  <c r="V43" i="1" s="1"/>
  <c r="AK43" i="1" s="1"/>
  <c r="AA49" i="1"/>
  <c r="AA56" i="1"/>
  <c r="AA61" i="1"/>
  <c r="AA67" i="1"/>
  <c r="R74" i="1"/>
  <c r="U74" i="1" s="1"/>
  <c r="R78" i="1"/>
  <c r="S78" i="1" s="1"/>
  <c r="U78" i="1" s="1"/>
  <c r="R86" i="1"/>
  <c r="U86" i="1" s="1"/>
  <c r="V86" i="1" s="1"/>
  <c r="AK86" i="1" s="1"/>
  <c r="R91" i="1"/>
  <c r="S91" i="1" s="1"/>
  <c r="U91" i="1" s="1"/>
  <c r="V91" i="1" s="1"/>
  <c r="AK91" i="1" s="1"/>
  <c r="R95" i="1"/>
  <c r="S95" i="1" s="1"/>
  <c r="U95" i="1" s="1"/>
  <c r="Z65" i="1"/>
  <c r="Q5" i="1"/>
  <c r="L5" i="1"/>
  <c r="R6" i="1"/>
  <c r="R8" i="1"/>
  <c r="R11" i="1"/>
  <c r="S11" i="1" s="1"/>
  <c r="U11" i="1" s="1"/>
  <c r="V11" i="1" s="1"/>
  <c r="AK11" i="1" s="1"/>
  <c r="R13" i="1"/>
  <c r="S13" i="1" s="1"/>
  <c r="R15" i="1"/>
  <c r="S15" i="1" s="1"/>
  <c r="U15" i="1" s="1"/>
  <c r="V15" i="1" s="1"/>
  <c r="AK15" i="1" s="1"/>
  <c r="R17" i="1"/>
  <c r="AA19" i="1"/>
  <c r="AA23" i="1"/>
  <c r="R27" i="1"/>
  <c r="S27" i="1" s="1"/>
  <c r="U27" i="1" s="1"/>
  <c r="V27" i="1" s="1"/>
  <c r="AK27" i="1" s="1"/>
  <c r="R29" i="1"/>
  <c r="S29" i="1" s="1"/>
  <c r="U29" i="1" s="1"/>
  <c r="V29" i="1" s="1"/>
  <c r="AK29" i="1" s="1"/>
  <c r="R31" i="1"/>
  <c r="S31" i="1" s="1"/>
  <c r="U31" i="1" s="1"/>
  <c r="V31" i="1" s="1"/>
  <c r="AK31" i="1" s="1"/>
  <c r="AA33" i="1"/>
  <c r="R38" i="1"/>
  <c r="U38" i="1" s="1"/>
  <c r="R40" i="1"/>
  <c r="U40" i="1" s="1"/>
  <c r="R42" i="1"/>
  <c r="S42" i="1" s="1"/>
  <c r="U42" i="1" s="1"/>
  <c r="AA44" i="1"/>
  <c r="AA47" i="1"/>
  <c r="AA51" i="1"/>
  <c r="AA54" i="1"/>
  <c r="AA57" i="1"/>
  <c r="R60" i="1"/>
  <c r="S60" i="1" s="1"/>
  <c r="U60" i="1" s="1"/>
  <c r="AA62" i="1"/>
  <c r="AA68" i="1"/>
  <c r="R73" i="1"/>
  <c r="U73" i="1" s="1"/>
  <c r="R75" i="1"/>
  <c r="S75" i="1" s="1"/>
  <c r="U75" i="1" s="1"/>
  <c r="V75" i="1" s="1"/>
  <c r="AK75" i="1" s="1"/>
  <c r="R77" i="1"/>
  <c r="S77" i="1" s="1"/>
  <c r="U77" i="1" s="1"/>
  <c r="V77" i="1" s="1"/>
  <c r="AK77" i="1" s="1"/>
  <c r="AA79" i="1"/>
  <c r="R85" i="1"/>
  <c r="S85" i="1" s="1"/>
  <c r="R87" i="1"/>
  <c r="S87" i="1" s="1"/>
  <c r="U87" i="1" s="1"/>
  <c r="V87" i="1" s="1"/>
  <c r="AK87" i="1" s="1"/>
  <c r="R90" i="1"/>
  <c r="S90" i="1" s="1"/>
  <c r="U90" i="1" s="1"/>
  <c r="V90" i="1" s="1"/>
  <c r="AK90" i="1" s="1"/>
  <c r="R92" i="1"/>
  <c r="U92" i="1" s="1"/>
  <c r="V92" i="1" s="1"/>
  <c r="AK92" i="1" s="1"/>
  <c r="R94" i="1"/>
  <c r="S94" i="1" s="1"/>
  <c r="AA96" i="1"/>
  <c r="Z24" i="1"/>
  <c r="AA24" i="1"/>
  <c r="Z45" i="1"/>
  <c r="AA45" i="1"/>
  <c r="Z52" i="1"/>
  <c r="AA52" i="1"/>
  <c r="AA55" i="1"/>
  <c r="Z55" i="1"/>
  <c r="Z58" i="1"/>
  <c r="AA58" i="1"/>
  <c r="AA63" i="1"/>
  <c r="Z63" i="1"/>
  <c r="Z66" i="1"/>
  <c r="AA66" i="1"/>
  <c r="Z97" i="1"/>
  <c r="AA97" i="1"/>
  <c r="Z10" i="1"/>
  <c r="AA10" i="1"/>
  <c r="AA20" i="1"/>
  <c r="Z21" i="1"/>
  <c r="AA22" i="1"/>
  <c r="Z26" i="1"/>
  <c r="AA26" i="1"/>
  <c r="Z33" i="1"/>
  <c r="AA34" i="1"/>
  <c r="AA36" i="1"/>
  <c r="AA37" i="1"/>
  <c r="Z37" i="1"/>
  <c r="AA48" i="1"/>
  <c r="Z49" i="1"/>
  <c r="AA50" i="1"/>
  <c r="Z51" i="1"/>
  <c r="Z57" i="1"/>
  <c r="AA69" i="1"/>
  <c r="AA71" i="1"/>
  <c r="Z72" i="1"/>
  <c r="AA72" i="1"/>
  <c r="AA80" i="1"/>
  <c r="AA81" i="1"/>
  <c r="Z81" i="1"/>
  <c r="AA83" i="1"/>
  <c r="Z84" i="1"/>
  <c r="AA84" i="1"/>
  <c r="Z89" i="1"/>
  <c r="AA89" i="1"/>
  <c r="Z73" i="1" l="1"/>
  <c r="V73" i="1"/>
  <c r="AK73" i="1" s="1"/>
  <c r="Z40" i="1"/>
  <c r="V40" i="1"/>
  <c r="AK40" i="1" s="1"/>
  <c r="Z78" i="1"/>
  <c r="V78" i="1"/>
  <c r="AK78" i="1" s="1"/>
  <c r="Z93" i="1"/>
  <c r="V93" i="1"/>
  <c r="AK93" i="1" s="1"/>
  <c r="Z46" i="1"/>
  <c r="V46" i="1"/>
  <c r="AK46" i="1" s="1"/>
  <c r="Z18" i="1"/>
  <c r="V18" i="1"/>
  <c r="AK18" i="1" s="1"/>
  <c r="Z60" i="1"/>
  <c r="V60" i="1"/>
  <c r="AK60" i="1" s="1"/>
  <c r="Z38" i="1"/>
  <c r="V38" i="1"/>
  <c r="AK38" i="1" s="1"/>
  <c r="Z95" i="1"/>
  <c r="V95" i="1"/>
  <c r="AK95" i="1" s="1"/>
  <c r="Z28" i="1"/>
  <c r="V28" i="1"/>
  <c r="AK28" i="1" s="1"/>
  <c r="Z16" i="1"/>
  <c r="V16" i="1"/>
  <c r="AK16" i="1" s="1"/>
  <c r="Z76" i="1"/>
  <c r="V76" i="1"/>
  <c r="AK76" i="1" s="1"/>
  <c r="Z30" i="1"/>
  <c r="V30" i="1"/>
  <c r="AK30" i="1" s="1"/>
  <c r="Z64" i="1"/>
  <c r="V64" i="1"/>
  <c r="AK64" i="1" s="1"/>
  <c r="Z42" i="1"/>
  <c r="V42" i="1"/>
  <c r="AK42" i="1" s="1"/>
  <c r="Z74" i="1"/>
  <c r="V74" i="1"/>
  <c r="AK74" i="1" s="1"/>
  <c r="Z14" i="1"/>
  <c r="V14" i="1"/>
  <c r="AK14" i="1" s="1"/>
  <c r="Z86" i="1"/>
  <c r="U94" i="1"/>
  <c r="V94" i="1" s="1"/>
  <c r="AK94" i="1" s="1"/>
  <c r="U85" i="1"/>
  <c r="V85" i="1" s="1"/>
  <c r="AK85" i="1" s="1"/>
  <c r="U17" i="1"/>
  <c r="V17" i="1" s="1"/>
  <c r="AK17" i="1" s="1"/>
  <c r="U13" i="1"/>
  <c r="V13" i="1" s="1"/>
  <c r="AK13" i="1" s="1"/>
  <c r="U8" i="1"/>
  <c r="U12" i="1"/>
  <c r="U83" i="1"/>
  <c r="V83" i="1" s="1"/>
  <c r="AK83" i="1" s="1"/>
  <c r="U71" i="1"/>
  <c r="V71" i="1" s="1"/>
  <c r="AK71" i="1" s="1"/>
  <c r="U70" i="1"/>
  <c r="U69" i="1"/>
  <c r="V69" i="1" s="1"/>
  <c r="AK69" i="1" s="1"/>
  <c r="U36" i="1"/>
  <c r="U35" i="1"/>
  <c r="V35" i="1" s="1"/>
  <c r="AK35" i="1" s="1"/>
  <c r="U34" i="1"/>
  <c r="U23" i="1"/>
  <c r="V23" i="1" s="1"/>
  <c r="AK23" i="1" s="1"/>
  <c r="U22" i="1"/>
  <c r="V22" i="1" s="1"/>
  <c r="AK22" i="1" s="1"/>
  <c r="T5" i="1"/>
  <c r="Z39" i="1"/>
  <c r="Z31" i="1"/>
  <c r="Z41" i="1"/>
  <c r="Z59" i="1"/>
  <c r="Z7" i="1"/>
  <c r="Z87" i="1"/>
  <c r="Z15" i="1"/>
  <c r="Z92" i="1"/>
  <c r="Z75" i="1"/>
  <c r="Z27" i="1"/>
  <c r="Z11" i="1"/>
  <c r="Z43" i="1"/>
  <c r="Z77" i="1"/>
  <c r="Z29" i="1"/>
  <c r="Z91" i="1"/>
  <c r="Z85" i="1"/>
  <c r="Z90" i="1"/>
  <c r="R5" i="1"/>
  <c r="U6" i="1"/>
  <c r="V6" i="1" s="1"/>
  <c r="S5" i="1"/>
  <c r="AK6" i="1" l="1"/>
  <c r="Z34" i="1"/>
  <c r="V34" i="1"/>
  <c r="AK34" i="1" s="1"/>
  <c r="Z36" i="1"/>
  <c r="V36" i="1"/>
  <c r="AK36" i="1" s="1"/>
  <c r="Z70" i="1"/>
  <c r="V70" i="1"/>
  <c r="AK70" i="1" s="1"/>
  <c r="Z8" i="1"/>
  <c r="V8" i="1"/>
  <c r="AK8" i="1" s="1"/>
  <c r="Z12" i="1"/>
  <c r="V12" i="1"/>
  <c r="AK12" i="1" s="1"/>
  <c r="Z17" i="1"/>
  <c r="Z94" i="1"/>
  <c r="Z23" i="1"/>
  <c r="Z35" i="1"/>
  <c r="Z69" i="1"/>
  <c r="Z71" i="1"/>
  <c r="Z13" i="1"/>
  <c r="Z22" i="1"/>
  <c r="Z83" i="1"/>
  <c r="U5" i="1"/>
  <c r="Z6" i="1"/>
  <c r="V5" i="1" l="1"/>
  <c r="AK5" i="1"/>
</calcChain>
</file>

<file path=xl/sharedStrings.xml><?xml version="1.0" encoding="utf-8"?>
<sst xmlns="http://schemas.openxmlformats.org/spreadsheetml/2006/main" count="369" uniqueCount="159">
  <si>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</si>
  <si>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</si>
  <si>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</si>
  <si>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</si>
  <si>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</si>
  <si>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</si>
  <si>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</si>
  <si>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</si>
  <si>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</si>
  <si>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</si>
  <si>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</si>
  <si>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</si>
  <si>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</si>
  <si>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</si>
  <si>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</si>
  <si>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</si>
  <si>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</si>
  <si>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</si>
  <si>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</si>
  <si>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</si>
  <si>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</si>
  <si>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</si>
  <si>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</si>
  <si>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</si>
  <si>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25,10,</t>
  </si>
  <si>
    <t>27,10,</t>
  </si>
  <si>
    <t>28,10,</t>
  </si>
  <si>
    <t>21,10,</t>
  </si>
  <si>
    <t>14,10,</t>
  </si>
  <si>
    <t>07,10,</t>
  </si>
  <si>
    <t>30,09,</t>
  </si>
  <si>
    <t>23,09,</t>
  </si>
  <si>
    <t>16,09,</t>
  </si>
  <si>
    <t>09,09,</t>
  </si>
  <si>
    <t>02,09,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</si>
  <si>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</si>
  <si>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</si>
  <si>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</si>
  <si>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</si>
  <si>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кг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</si>
  <si>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</si>
  <si>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</si>
  <si>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</si>
  <si>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ВНИМАНИЕ / в матрице</t>
  </si>
  <si>
    <t>4813 ФИЛЕЙНАЯ Папа может вар п/о_Л   ОСТАНКИНО</t>
  </si>
  <si>
    <t>04,10,25 завод не отгрузил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</si>
  <si>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</si>
  <si>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</si>
  <si>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</si>
  <si>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</si>
  <si>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</si>
  <si>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Мкд Трейд</t>
  </si>
  <si>
    <t>5682 САЛЯМИ МЕЛКОЗЕРНЕНАЯ с/к в/у 1/120_60с   ОСТАНКИНО</t>
  </si>
  <si>
    <t>Обжора</t>
  </si>
  <si>
    <t>5706 АРОМАТНАЯ Папа может с/к в/у 1/250 8шт.  ОСТАНКИНО</t>
  </si>
  <si>
    <t>5707 ЮБИЛЕЙНАЯ Папа может с/к в/у 1/250 8шт.    ОСТАНКИНО</t>
  </si>
  <si>
    <t>новинка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</si>
  <si>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</si>
  <si>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</si>
  <si>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</si>
  <si>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</si>
  <si>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</si>
  <si>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нужно увеличить продажи!!!</t>
  </si>
  <si>
    <t>6208 ДЫМОВИЦА ИЗ ЛОПАТКИ ПМ к/в с/н в/у 1/150  Останкино</t>
  </si>
  <si>
    <t>6220 ГОВЯЖЬЯ папа может вар п/о  Останкино</t>
  </si>
  <si>
    <t>6221 НЕОПОЛИТАНСКИЙ ДУЭТ с/к с/н мгс 1/90 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</si>
  <si>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</si>
  <si>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</si>
  <si>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</si>
  <si>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</si>
  <si>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</si>
  <si>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</si>
  <si>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</si>
  <si>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</si>
  <si>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</si>
  <si>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</si>
  <si>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</si>
  <si>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</si>
  <si>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</si>
  <si>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</si>
  <si>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</si>
  <si>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</si>
  <si>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</si>
  <si>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6602 БАВАРСКИЕ ПМ сос ц/о мгс 0,35кг 8шт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</si>
  <si>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Мкд Трейд</t>
    </r>
  </si>
  <si>
    <t>6608 С ГОВЯДИНОЙ ОРИГИН. сар б/о мгс 1*3_45с  ОСТАНКИНО</t>
  </si>
  <si>
    <t>6609 С ГОВЯДИНОЙ ПМ сар б/о мгс 0,4 кг_45с</t>
  </si>
  <si>
    <t>завод не отгружает / 08,10,25 списание (144шт. / сроки)</t>
  </si>
  <si>
    <t>6616 МОЛОЧНЫЕ КЛАССИЧЕСКИЕ сос п/о в/у 0,3 кг  Останкино</t>
  </si>
  <si>
    <t>6661 СОЧНЫЙ ГРИЛЬ ПМ сос п/о мгс 1,5*4_Маяк Останкино</t>
  </si>
  <si>
    <t>6697 СЕРВЕЛАТ ФИНСКИЙ ПМ в/к в/у 0,35кг 8шт  ОСТАНКИНО</t>
  </si>
  <si>
    <t>Мкд Трейд / Обжора</t>
  </si>
  <si>
    <t>6713 СОЧНЫЙ ГРИЛЬ ПМ сос п/о мгс 0,41кг 8 шт.  ОСТАНКИНО</t>
  </si>
  <si>
    <t>6724 МОЛОЧНЫЕ ПМ сос п/о мгс 0,41кг 10шт  Останкино</t>
  </si>
  <si>
    <t>6761 МОЛОЧНЫЕ ГОСТ сос ц/о мгс 1*4  Останкино</t>
  </si>
  <si>
    <t>не в матрице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</si>
  <si>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вывод</t>
    </r>
  </si>
  <si>
    <t>6765 РУБЛЕНЫЕ сос ц/о мгс 0,36кг 6шт  Останкино</t>
  </si>
  <si>
    <t>6768 С СЫРОМ сос ц/о мгс 0,41кг 6шт  Останкино</t>
  </si>
  <si>
    <t>07,04,25 в уценку 28шт. / вместо 6415</t>
  </si>
  <si>
    <t>6770 ИСПАНСКИЕ сос ц/о мгс 0,41кг 6шт  Останкино</t>
  </si>
  <si>
    <t>завод не отгружает / 29,05,25 в уценку 7шт. / 14,01,25 в уценку 31 шт. / Мкд Трейд</t>
  </si>
  <si>
    <t>6787 СЕРВЕЛАТ КРЕМЛЕВСКИЙ в/к в/у 0,33кг 8шт  Останкино</t>
  </si>
  <si>
    <t>6791 СЕРВЕЛАТ ПРЕМИУМ в/к в/у 0,33кг 8шт  Останкино</t>
  </si>
  <si>
    <t>08,10,25 списание (26шт. / сроки)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</si>
  <si>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</si>
  <si>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</si>
  <si>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</si>
  <si>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</si>
  <si>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</si>
  <si>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нужно увеличить продажи</t>
  </si>
  <si>
    <t>6837 ФИЛЕЙНЫЕ Папа Может сос ц/о мгс 0,4кг  Останкино</t>
  </si>
  <si>
    <t>6866 ВЕТЧ.НЕЖНАЯ Коровино п/о_Маяк  Останкино</t>
  </si>
  <si>
    <t>Мкд Трейд / Пекарня</t>
  </si>
  <si>
    <t>6872 ШАШЛЫК ИЗ СВИНИНЫ зам.  Останкино</t>
  </si>
  <si>
    <t>вывод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</si>
  <si>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</si>
  <si>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</si>
  <si>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</si>
  <si>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</si>
  <si>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</si>
  <si>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</si>
  <si>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</si>
  <si>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</si>
  <si>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</si>
  <si>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</si>
  <si>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17,09,25 списание (143 шт. / сроки)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</si>
  <si>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</si>
  <si>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</si>
  <si>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</si>
  <si>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</si>
  <si>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7147 САЛЬЧИЧОН Останкино с/к в/у 1/220 8 шт  Останкино</t>
  </si>
  <si>
    <t>завод не отгружает</t>
  </si>
  <si>
    <t>7149 БАЛЫКОВАЯ Коровино п/к в/у 0,84кг_50с  Останкино</t>
  </si>
  <si>
    <r>
      <rPr>
        <b/>
        <sz val="10"/>
        <color rgb="FFFF0000"/>
        <rFont val="Arial"/>
        <charset val="204"/>
      </rPr>
      <t>нужно увеличить продажи!!!</t>
    </r>
    <r>
      <rPr>
        <sz val="10"/>
        <rFont val="Arial"/>
        <charset val="134"/>
      </rPr>
      <t xml:space="preserve"> / 30,08,25 списание 41 шт. (пересчет)</t>
    </r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</si>
  <si>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</si>
  <si>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</si>
  <si>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</si>
  <si>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</si>
  <si>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7187 ГРУДИНКА ПРЕМИУМ к/в мл/к в/у 0,3кг_50с 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</si>
  <si>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</si>
  <si>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</si>
  <si>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 шт_209к  Останкино</t>
  </si>
  <si>
    <t>7232 БОЯNСКАЯ ПМ п/к в/у 0,28кг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</si>
  <si>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</si>
  <si>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</si>
  <si>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7241 САЛЯМИ Папа может п/к в/у 0,28кг ОСТАНКИНО</t>
  </si>
  <si>
    <t>7276 СЛИВОЧНЫЕ ПМ сос п/о мгс 0,3кг 7шт  Останкино</t>
  </si>
  <si>
    <t>17,09,25 списание (297 шт. / сроки)</t>
  </si>
  <si>
    <t>7284 ДЛЯ ДЕТЕЙ сос п/о мгс 0,33кг 6шт  Останкино</t>
  </si>
  <si>
    <t>08,10,25 списание (34шт. / сроки)</t>
  </si>
  <si>
    <t>7332 БОЯРСКАЯ ПМ п/к в/у 0,28кг ОСТАНКИНО</t>
  </si>
  <si>
    <t>7333 СЕРВЕЛАТ ОХОТНИЧИЙ ПМ в/к в/у 0,28кг ОСТАНКИНО</t>
  </si>
  <si>
    <t>с учетом ТК</t>
  </si>
  <si>
    <t>до машины</t>
  </si>
  <si>
    <t>итого</t>
  </si>
  <si>
    <t>заказ</t>
  </si>
  <si>
    <t>01,11,</t>
  </si>
  <si>
    <t>03,11,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</si>
</sst>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6">
    <font>
      <sz val="11"/>
      <color theme="1"/>
      <name val="Calibri"/>
      <charset val="134"/>
      <scheme val="minor"/>
    </font>
    <font>
      <sz val="10"/>
      <name val="Arial"/>
      <charset val="134"/>
    </font>
    <font>
      <b/>
      <sz val="11"/>
      <name val="Calibri"/>
      <charset val="134"/>
    </font>
    <font>
      <b/>
      <sz val="11"/>
      <color rgb="FFFF0000"/>
      <name val="Calibri"/>
      <charset val="134"/>
    </font>
    <font>
      <b/>
      <sz val="10"/>
      <color rgb="FFFF0000"/>
      <name val="Arial"/>
      <charset val="204"/>
    </font>
    <font>
      <sz val="10"/>
      <name val="Arial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  <bgColor indexed="64"/>
      </patternFill>
    </fill>
    <fill>
      <patternFill patternType="solid">
        <fgColor rgb="FF758CE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13E22E"/>
        <bgColor rgb="FF13E22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4">
    <xf numFmtId="0" fontId="0" fillId="0" borderId="0" xfId="0" applyBorder="1"/>
    <xf numFmtId="0" fontId="0" fillId="0" borderId="0" xfId="0" applyFill="1" applyBorder="1"/>
    <xf numFmtId="2" fontId="0" fillId="0" borderId="0" xfId="0" applyNumberFormat="1" applyBorder="1"/>
    <xf numFmtId="164" fontId="1" fillId="0" borderId="0" xfId="1" applyNumberFormat="1"/>
    <xf numFmtId="2" fontId="1" fillId="0" borderId="0" xfId="1" applyNumberFormat="1"/>
    <xf numFmtId="164" fontId="2" fillId="2" borderId="0" xfId="1" applyNumberFormat="1" applyFont="1" applyFill="1"/>
    <xf numFmtId="2" fontId="2" fillId="2" borderId="0" xfId="1" applyNumberFormat="1" applyFont="1" applyFill="1"/>
    <xf numFmtId="164" fontId="1" fillId="3" borderId="0" xfId="1" applyNumberFormat="1" applyFill="1"/>
    <xf numFmtId="164" fontId="1" fillId="0" borderId="0" xfId="1" applyNumberFormat="1" applyFill="1"/>
    <xf numFmtId="2" fontId="1" fillId="0" borderId="0" xfId="1" applyNumberFormat="1" applyFill="1"/>
    <xf numFmtId="164" fontId="1" fillId="4" borderId="0" xfId="1" applyNumberFormat="1" applyFill="1"/>
    <xf numFmtId="2" fontId="1" fillId="4" borderId="0" xfId="1" applyNumberFormat="1" applyFill="1"/>
    <xf numFmtId="164" fontId="1" fillId="5" borderId="0" xfId="1" applyNumberFormat="1" applyFill="1"/>
    <xf numFmtId="164" fontId="3" fillId="2" borderId="0" xfId="1" applyNumberFormat="1" applyFont="1" applyFill="1"/>
    <xf numFmtId="164" fontId="2" fillId="6" borderId="0" xfId="1" applyNumberFormat="1" applyFont="1" applyFill="1"/>
    <xf numFmtId="164" fontId="1" fillId="0" borderId="1" xfId="1" applyNumberFormat="1" applyBorder="1"/>
    <xf numFmtId="164" fontId="1" fillId="0" borderId="1" xfId="1" applyNumberFormat="1" applyFill="1" applyBorder="1"/>
    <xf numFmtId="164" fontId="1" fillId="4" borderId="1" xfId="1" applyNumberFormat="1" applyFill="1" applyBorder="1"/>
    <xf numFmtId="164" fontId="4" fillId="7" borderId="0" xfId="1" applyNumberFormat="1" applyFont="1" applyFill="1"/>
    <xf numFmtId="164" fontId="5" fillId="7" borderId="0" xfId="1" applyNumberFormat="1" applyFont="1" applyFill="1"/>
    <xf numFmtId="164" fontId="5" fillId="5" borderId="0" xfId="1" applyNumberFormat="1" applyFont="1" applyFill="1"/>
    <xf numFmtId="164" fontId="5" fillId="0" borderId="0" xfId="1" applyNumberFormat="1" applyFont="1"/>
    <xf numFmtId="164" fontId="1" fillId="7" borderId="0" xfId="1" applyNumberFormat="1" applyFill="1"/>
    <xf numFmtId="165" fontId="1" fillId="0" borderId="0" xfId="1" applyNumberForma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00"/>
  <sheetViews>
    <sheetView tabSelected="1" zoomScale="85" zoomScaleNormal="85" workbookViewId="0">
      <pane xSplit="2" ySplit="5" topLeftCell="C6" activePane="bottomRight" state="frozen"/>
      <selection pane="topRight"/>
      <selection pane="bottomLeft"/>
      <selection pane="bottomRight" activeCell="Y7" sqref="Y7"/>
    </sheetView>
  </sheetViews>
  <sheetFormatPr defaultColWidth="9" defaultRowHeight="15"/>
  <cols>
    <col min="1" max="1" width="60" customWidth="1"/>
    <col min="2" max="2" width="3" customWidth="1"/>
    <col min="3" max="4" width="6" customWidth="1"/>
    <col min="5" max="6" width="7" customWidth="1"/>
    <col min="7" max="7" width="5" style="2" customWidth="1"/>
    <col min="8" max="8" width="5" customWidth="1"/>
    <col min="9" max="9" width="12" customWidth="1"/>
    <col min="10" max="10" width="1" customWidth="1"/>
    <col min="11" max="12" width="7" customWidth="1"/>
    <col min="13" max="14" width="0.42578125" customWidth="1"/>
    <col min="15" max="24" width="7" customWidth="1"/>
    <col min="25" max="25" width="12.5703125" customWidth="1"/>
    <col min="26" max="27" width="5" customWidth="1"/>
    <col min="28" max="35" width="6" customWidth="1"/>
    <col min="36" max="36" width="23.85546875" customWidth="1"/>
    <col min="37" max="38" width="7" customWidth="1"/>
    <col min="39" max="52" width="3" customWidth="1"/>
  </cols>
  <sheetData>
    <row r="1" spans="1:52">
      <c r="A1" s="3"/>
      <c r="B1" s="3"/>
      <c r="C1" s="3"/>
      <c r="D1" s="3"/>
      <c r="E1" s="3"/>
      <c r="F1" s="3"/>
      <c r="G1" s="4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23">
        <v>1</v>
      </c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</row>
    <row r="2" spans="1:52">
      <c r="A2" s="3"/>
      <c r="B2" s="3"/>
      <c r="C2" s="3"/>
      <c r="D2" s="3"/>
      <c r="E2" s="3"/>
      <c r="F2" s="3"/>
      <c r="G2" s="4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</row>
    <row r="3" spans="1:52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6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5" t="s">
        <v>14</v>
      </c>
      <c r="Q3" s="5" t="s">
        <v>15</v>
      </c>
      <c r="R3" s="13" t="s">
        <v>16</v>
      </c>
      <c r="S3" s="13" t="s">
        <v>153</v>
      </c>
      <c r="T3" s="13" t="s">
        <v>154</v>
      </c>
      <c r="U3" s="13" t="s">
        <v>155</v>
      </c>
      <c r="V3" s="13" t="s">
        <v>156</v>
      </c>
      <c r="W3" s="13" t="s">
        <v>156</v>
      </c>
      <c r="X3" s="14" t="s">
        <v>17</v>
      </c>
      <c r="Y3" s="14" t="s">
        <v>18</v>
      </c>
      <c r="Z3" s="5" t="s">
        <v>19</v>
      </c>
      <c r="AA3" s="5" t="s">
        <v>20</v>
      </c>
      <c r="AB3" s="5" t="s">
        <v>21</v>
      </c>
      <c r="AC3" s="5" t="s">
        <v>21</v>
      </c>
      <c r="AD3" s="5" t="s">
        <v>21</v>
      </c>
      <c r="AE3" s="5" t="s">
        <v>21</v>
      </c>
      <c r="AF3" s="5" t="s">
        <v>21</v>
      </c>
      <c r="AG3" s="5" t="s">
        <v>21</v>
      </c>
      <c r="AH3" s="5" t="s">
        <v>21</v>
      </c>
      <c r="AI3" s="5" t="s">
        <v>21</v>
      </c>
      <c r="AJ3" s="5" t="s">
        <v>22</v>
      </c>
      <c r="AK3" s="5" t="s">
        <v>23</v>
      </c>
      <c r="AL3" s="5" t="s">
        <v>23</v>
      </c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</row>
    <row r="4" spans="1:52">
      <c r="A4" s="3"/>
      <c r="B4" s="3"/>
      <c r="C4" s="3"/>
      <c r="D4" s="3"/>
      <c r="E4" s="3"/>
      <c r="F4" s="3"/>
      <c r="G4" s="4"/>
      <c r="H4" s="3"/>
      <c r="I4" s="3"/>
      <c r="J4" s="3"/>
      <c r="K4" s="3"/>
      <c r="L4" s="3"/>
      <c r="M4" s="3"/>
      <c r="N4" s="3"/>
      <c r="O4" s="3" t="s">
        <v>24</v>
      </c>
      <c r="P4" s="3" t="s">
        <v>25</v>
      </c>
      <c r="Q4" s="3" t="s">
        <v>26</v>
      </c>
      <c r="R4" s="3"/>
      <c r="S4" s="3"/>
      <c r="T4" s="3"/>
      <c r="U4" s="3"/>
      <c r="V4" s="3" t="s">
        <v>157</v>
      </c>
      <c r="W4" s="3" t="s">
        <v>158</v>
      </c>
      <c r="X4" s="3"/>
      <c r="Y4" s="3"/>
      <c r="Z4" s="3"/>
      <c r="AA4" s="3"/>
      <c r="AB4" s="3" t="s">
        <v>27</v>
      </c>
      <c r="AC4" s="3" t="s">
        <v>28</v>
      </c>
      <c r="AD4" s="3" t="s">
        <v>29</v>
      </c>
      <c r="AE4" s="3" t="s">
        <v>30</v>
      </c>
      <c r="AF4" s="3" t="s">
        <v>31</v>
      </c>
      <c r="AG4" s="3" t="s">
        <v>32</v>
      </c>
      <c r="AH4" s="3" t="s">
        <v>33</v>
      </c>
      <c r="AI4" s="3" t="s">
        <v>34</v>
      </c>
      <c r="AJ4" s="3"/>
      <c r="AK4" s="3" t="s">
        <v>157</v>
      </c>
      <c r="AL4" s="3" t="s">
        <v>158</v>
      </c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</row>
    <row r="5" spans="1:52">
      <c r="A5" s="3"/>
      <c r="B5" s="3"/>
      <c r="C5" s="3"/>
      <c r="D5" s="3"/>
      <c r="E5" s="7">
        <f>SUM(E6:E500)</f>
        <v>11030.183999999999</v>
      </c>
      <c r="F5" s="7">
        <f>SUM(F6:F500)</f>
        <v>7291.1279999999997</v>
      </c>
      <c r="G5" s="4"/>
      <c r="H5" s="3"/>
      <c r="I5" s="3"/>
      <c r="J5" s="3"/>
      <c r="K5" s="7">
        <f t="shared" ref="K5:X5" si="0">SUM(K6:K500)</f>
        <v>11293.36</v>
      </c>
      <c r="L5" s="7">
        <f t="shared" si="0"/>
        <v>-263.17599999999999</v>
      </c>
      <c r="M5" s="7">
        <f t="shared" si="0"/>
        <v>0</v>
      </c>
      <c r="N5" s="7">
        <f t="shared" si="0"/>
        <v>0</v>
      </c>
      <c r="O5" s="7">
        <f t="shared" si="0"/>
        <v>6355</v>
      </c>
      <c r="P5" s="7">
        <f t="shared" si="0"/>
        <v>4661</v>
      </c>
      <c r="Q5" s="7">
        <f t="shared" si="0"/>
        <v>2206.0367999999999</v>
      </c>
      <c r="R5" s="7">
        <f t="shared" si="0"/>
        <v>14178.971400000004</v>
      </c>
      <c r="S5" s="7">
        <f t="shared" si="0"/>
        <v>15050.888600000006</v>
      </c>
      <c r="T5" s="7">
        <f t="shared" si="0"/>
        <v>1236.8421999999998</v>
      </c>
      <c r="U5" s="7">
        <f t="shared" si="0"/>
        <v>16285</v>
      </c>
      <c r="V5" s="7">
        <f t="shared" si="0"/>
        <v>8837</v>
      </c>
      <c r="W5" s="7">
        <f t="shared" ref="W5" si="1">SUM(W6:W500)</f>
        <v>7448</v>
      </c>
      <c r="X5" s="7">
        <f t="shared" si="0"/>
        <v>6865</v>
      </c>
      <c r="Y5" s="3"/>
      <c r="Z5" s="3"/>
      <c r="AA5" s="3"/>
      <c r="AB5" s="7">
        <f t="shared" ref="AB5:AI5" si="2">SUM(AB6:AB500)</f>
        <v>2112.3669999999997</v>
      </c>
      <c r="AC5" s="7">
        <f t="shared" si="2"/>
        <v>1767.2793999999999</v>
      </c>
      <c r="AD5" s="7">
        <f t="shared" si="2"/>
        <v>2238.6184000000003</v>
      </c>
      <c r="AE5" s="7">
        <f t="shared" si="2"/>
        <v>1769.6758000000002</v>
      </c>
      <c r="AF5" s="7">
        <f t="shared" si="2"/>
        <v>2025.4044000000004</v>
      </c>
      <c r="AG5" s="7">
        <f t="shared" si="2"/>
        <v>2135.0961999999995</v>
      </c>
      <c r="AH5" s="7">
        <f t="shared" si="2"/>
        <v>1964.2963999999997</v>
      </c>
      <c r="AI5" s="7">
        <f t="shared" si="2"/>
        <v>2353.6858000000002</v>
      </c>
      <c r="AJ5" s="3"/>
      <c r="AK5" s="7">
        <f>SUM(AK6:AK500)</f>
        <v>3955.630000000001</v>
      </c>
      <c r="AL5" s="7">
        <f>SUM(AL6:AL500)</f>
        <v>3341.68</v>
      </c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52">
      <c r="A6" s="3" t="s">
        <v>35</v>
      </c>
      <c r="B6" s="3" t="s">
        <v>36</v>
      </c>
      <c r="C6" s="3">
        <v>260</v>
      </c>
      <c r="D6" s="3">
        <v>322</v>
      </c>
      <c r="E6" s="3">
        <v>295</v>
      </c>
      <c r="F6" s="3">
        <v>147</v>
      </c>
      <c r="G6" s="4">
        <v>0.4</v>
      </c>
      <c r="H6" s="3">
        <v>60</v>
      </c>
      <c r="I6" s="3" t="s">
        <v>37</v>
      </c>
      <c r="J6" s="3"/>
      <c r="K6" s="3">
        <v>286</v>
      </c>
      <c r="L6" s="3">
        <f t="shared" ref="L6:L37" si="3">E6-K6</f>
        <v>9</v>
      </c>
      <c r="M6" s="3"/>
      <c r="N6" s="3"/>
      <c r="O6" s="3">
        <v>147</v>
      </c>
      <c r="P6" s="3">
        <v>120</v>
      </c>
      <c r="Q6" s="3">
        <f>E6/5</f>
        <v>59</v>
      </c>
      <c r="R6" s="15">
        <f>14*Q6-P6-O6-F6</f>
        <v>412</v>
      </c>
      <c r="S6" s="15">
        <f>X6</f>
        <v>480</v>
      </c>
      <c r="T6" s="15">
        <f>$T$1*Q6</f>
        <v>59</v>
      </c>
      <c r="U6" s="15">
        <f>ROUND(T6+S6,0)</f>
        <v>539</v>
      </c>
      <c r="V6" s="15">
        <f>U6-W6</f>
        <v>299</v>
      </c>
      <c r="W6" s="15">
        <v>240</v>
      </c>
      <c r="X6" s="15">
        <v>480</v>
      </c>
      <c r="Y6" s="3"/>
      <c r="Z6" s="3">
        <f>(F6+O6+P6+U6)/Q6</f>
        <v>16.152542372881356</v>
      </c>
      <c r="AA6" s="3">
        <f>(F6+O6+P6)/Q6</f>
        <v>7.0169491525423728</v>
      </c>
      <c r="AB6" s="3">
        <v>52.2</v>
      </c>
      <c r="AC6" s="3">
        <v>39.799999999999997</v>
      </c>
      <c r="AD6" s="3">
        <v>62</v>
      </c>
      <c r="AE6" s="3">
        <v>47.2</v>
      </c>
      <c r="AF6" s="3">
        <v>48.2</v>
      </c>
      <c r="AG6" s="3">
        <v>49</v>
      </c>
      <c r="AH6" s="3">
        <v>51.2</v>
      </c>
      <c r="AI6" s="3">
        <v>62.6</v>
      </c>
      <c r="AJ6" s="3"/>
      <c r="AK6" s="3">
        <f>G6*V6</f>
        <v>119.60000000000001</v>
      </c>
      <c r="AL6" s="3">
        <f>G6*W6</f>
        <v>96</v>
      </c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</row>
    <row r="7" spans="1:52">
      <c r="A7" s="3" t="s">
        <v>38</v>
      </c>
      <c r="B7" s="3" t="s">
        <v>39</v>
      </c>
      <c r="C7" s="3">
        <v>8.3819999999999997</v>
      </c>
      <c r="D7" s="3">
        <v>34.844000000000001</v>
      </c>
      <c r="E7" s="3">
        <v>31.045999999999999</v>
      </c>
      <c r="F7" s="3">
        <v>10.226000000000001</v>
      </c>
      <c r="G7" s="4">
        <v>1</v>
      </c>
      <c r="H7" s="3">
        <v>120</v>
      </c>
      <c r="I7" s="3" t="s">
        <v>37</v>
      </c>
      <c r="J7" s="3"/>
      <c r="K7" s="3">
        <v>31.1</v>
      </c>
      <c r="L7" s="3">
        <f t="shared" si="3"/>
        <v>-5.4000000000002046E-2</v>
      </c>
      <c r="M7" s="3"/>
      <c r="N7" s="3"/>
      <c r="O7" s="3">
        <v>0</v>
      </c>
      <c r="P7" s="3"/>
      <c r="Q7" s="3">
        <f t="shared" ref="Q7:Q70" si="4">E7/5</f>
        <v>6.2092000000000001</v>
      </c>
      <c r="R7" s="15">
        <f>11*Q7-P7-O7-F7</f>
        <v>58.075199999999995</v>
      </c>
      <c r="S7" s="15">
        <f t="shared" ref="S7:S9" si="5">X7</f>
        <v>70</v>
      </c>
      <c r="T7" s="15"/>
      <c r="U7" s="15">
        <f t="shared" ref="U7:U70" si="6">ROUND(T7+S7,0)</f>
        <v>70</v>
      </c>
      <c r="V7" s="15">
        <f t="shared" ref="V7:V70" si="7">U7-W7</f>
        <v>40</v>
      </c>
      <c r="W7" s="15">
        <v>30</v>
      </c>
      <c r="X7" s="15">
        <v>70</v>
      </c>
      <c r="Y7" s="3"/>
      <c r="Z7" s="3">
        <f t="shared" ref="Z7:Z70" si="8">(F7+O7+P7+U7)/Q7</f>
        <v>12.920505057012175</v>
      </c>
      <c r="AA7" s="3">
        <f t="shared" ref="AA7:AA70" si="9">(F7+O7+P7)/Q7</f>
        <v>1.6469110352380341</v>
      </c>
      <c r="AB7" s="3">
        <v>3.1107999999999998</v>
      </c>
      <c r="AC7" s="3">
        <v>4.1124000000000001</v>
      </c>
      <c r="AD7" s="3">
        <v>3.3555999999999999</v>
      </c>
      <c r="AE7" s="3">
        <v>2.0735999999999999</v>
      </c>
      <c r="AF7" s="3">
        <v>3.5623999999999998</v>
      </c>
      <c r="AG7" s="3">
        <v>2.3504</v>
      </c>
      <c r="AH7" s="3">
        <v>2.2652000000000001</v>
      </c>
      <c r="AI7" s="3">
        <v>4.4547999999999996</v>
      </c>
      <c r="AJ7" s="3"/>
      <c r="AK7" s="3">
        <f t="shared" ref="AK7:AK70" si="10">G7*V7</f>
        <v>40</v>
      </c>
      <c r="AL7" s="3">
        <f t="shared" ref="AL7:AL70" si="11">G7*W7</f>
        <v>30</v>
      </c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</row>
    <row r="8" spans="1:52">
      <c r="A8" s="3" t="s">
        <v>40</v>
      </c>
      <c r="B8" s="3" t="s">
        <v>39</v>
      </c>
      <c r="C8" s="3">
        <v>155.86799999999999</v>
      </c>
      <c r="D8" s="3">
        <v>240.209</v>
      </c>
      <c r="E8" s="3">
        <v>224.37200000000001</v>
      </c>
      <c r="F8" s="3">
        <v>136.286</v>
      </c>
      <c r="G8" s="4">
        <v>1</v>
      </c>
      <c r="H8" s="3">
        <v>60</v>
      </c>
      <c r="I8" s="3" t="s">
        <v>37</v>
      </c>
      <c r="J8" s="3"/>
      <c r="K8" s="3">
        <v>213</v>
      </c>
      <c r="L8" s="3">
        <f t="shared" si="3"/>
        <v>11.372000000000014</v>
      </c>
      <c r="M8" s="3"/>
      <c r="N8" s="3"/>
      <c r="O8" s="3">
        <v>184</v>
      </c>
      <c r="P8" s="3">
        <v>150</v>
      </c>
      <c r="Q8" s="3">
        <f t="shared" si="4"/>
        <v>44.874400000000001</v>
      </c>
      <c r="R8" s="15">
        <f t="shared" ref="R8:R51" si="12">14*Q8-P8-O8-F8</f>
        <v>157.95560000000006</v>
      </c>
      <c r="S8" s="15">
        <f t="shared" si="5"/>
        <v>170</v>
      </c>
      <c r="T8" s="15">
        <f>$T$1*Q8</f>
        <v>44.874400000000001</v>
      </c>
      <c r="U8" s="15">
        <f t="shared" si="6"/>
        <v>215</v>
      </c>
      <c r="V8" s="15">
        <f t="shared" si="7"/>
        <v>125</v>
      </c>
      <c r="W8" s="15">
        <v>90</v>
      </c>
      <c r="X8" s="15">
        <v>170</v>
      </c>
      <c r="Y8" s="3"/>
      <c r="Z8" s="3">
        <f t="shared" si="8"/>
        <v>15.271201397678855</v>
      </c>
      <c r="AA8" s="3">
        <f t="shared" si="9"/>
        <v>10.48005098675414</v>
      </c>
      <c r="AB8" s="3">
        <v>51.76</v>
      </c>
      <c r="AC8" s="3">
        <v>39.495800000000003</v>
      </c>
      <c r="AD8" s="3">
        <v>48.458199999999998</v>
      </c>
      <c r="AE8" s="3">
        <v>42.053199999999997</v>
      </c>
      <c r="AF8" s="3">
        <v>47.837800000000001</v>
      </c>
      <c r="AG8" s="3">
        <v>55.021999999999998</v>
      </c>
      <c r="AH8" s="3">
        <v>41.672600000000003</v>
      </c>
      <c r="AI8" s="3">
        <v>47.025599999999997</v>
      </c>
      <c r="AJ8" s="3"/>
      <c r="AK8" s="3">
        <f t="shared" si="10"/>
        <v>125</v>
      </c>
      <c r="AL8" s="3">
        <f t="shared" si="11"/>
        <v>90</v>
      </c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3"/>
    </row>
    <row r="9" spans="1:52">
      <c r="A9" s="3" t="s">
        <v>41</v>
      </c>
      <c r="B9" s="3" t="s">
        <v>39</v>
      </c>
      <c r="C9" s="3"/>
      <c r="D9" s="3">
        <v>3.97</v>
      </c>
      <c r="E9" s="3">
        <v>3.97</v>
      </c>
      <c r="F9" s="3"/>
      <c r="G9" s="4">
        <v>1</v>
      </c>
      <c r="H9" s="3">
        <v>120</v>
      </c>
      <c r="I9" s="3" t="s">
        <v>37</v>
      </c>
      <c r="J9" s="3"/>
      <c r="K9" s="3">
        <v>6</v>
      </c>
      <c r="L9" s="3">
        <f t="shared" si="3"/>
        <v>-2.0299999999999998</v>
      </c>
      <c r="M9" s="3"/>
      <c r="N9" s="3"/>
      <c r="O9" s="3">
        <v>23</v>
      </c>
      <c r="P9" s="3">
        <v>20</v>
      </c>
      <c r="Q9" s="3">
        <f t="shared" si="4"/>
        <v>0.79400000000000004</v>
      </c>
      <c r="R9" s="15">
        <v>8</v>
      </c>
      <c r="S9" s="15">
        <f t="shared" si="5"/>
        <v>10</v>
      </c>
      <c r="T9" s="15"/>
      <c r="U9" s="15">
        <f t="shared" si="6"/>
        <v>10</v>
      </c>
      <c r="V9" s="15">
        <f t="shared" si="7"/>
        <v>0</v>
      </c>
      <c r="W9" s="15">
        <v>10</v>
      </c>
      <c r="X9" s="15">
        <v>10</v>
      </c>
      <c r="Y9" s="3"/>
      <c r="Z9" s="3">
        <f t="shared" si="8"/>
        <v>66.750629722921914</v>
      </c>
      <c r="AA9" s="3">
        <f t="shared" si="9"/>
        <v>54.156171284634759</v>
      </c>
      <c r="AB9" s="3">
        <v>4.6791999999999998</v>
      </c>
      <c r="AC9" s="3">
        <v>1.5808</v>
      </c>
      <c r="AD9" s="3">
        <v>1.9561999999999999</v>
      </c>
      <c r="AE9" s="3">
        <v>1.6894</v>
      </c>
      <c r="AF9" s="3">
        <v>2.2951999999999999</v>
      </c>
      <c r="AG9" s="3">
        <v>3.5596000000000001</v>
      </c>
      <c r="AH9" s="3">
        <v>1.4796</v>
      </c>
      <c r="AI9" s="3">
        <v>2.0369999999999999</v>
      </c>
      <c r="AJ9" s="3"/>
      <c r="AK9" s="3">
        <f t="shared" si="10"/>
        <v>0</v>
      </c>
      <c r="AL9" s="3">
        <f t="shared" si="11"/>
        <v>10</v>
      </c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</row>
    <row r="10" spans="1:52">
      <c r="A10" s="3" t="s">
        <v>42</v>
      </c>
      <c r="B10" s="3" t="s">
        <v>39</v>
      </c>
      <c r="C10" s="3"/>
      <c r="D10" s="3">
        <v>153.51</v>
      </c>
      <c r="E10" s="3">
        <v>24.155999999999999</v>
      </c>
      <c r="F10" s="3">
        <v>121.245</v>
      </c>
      <c r="G10" s="4">
        <v>1</v>
      </c>
      <c r="H10" s="3">
        <v>60</v>
      </c>
      <c r="I10" s="12" t="s">
        <v>43</v>
      </c>
      <c r="J10" s="3"/>
      <c r="K10" s="3">
        <v>24.3</v>
      </c>
      <c r="L10" s="3">
        <f t="shared" si="3"/>
        <v>-0.1440000000000019</v>
      </c>
      <c r="M10" s="3"/>
      <c r="N10" s="3"/>
      <c r="O10" s="3">
        <v>0</v>
      </c>
      <c r="P10" s="3">
        <v>30</v>
      </c>
      <c r="Q10" s="3">
        <f t="shared" si="4"/>
        <v>4.8311999999999999</v>
      </c>
      <c r="R10" s="15"/>
      <c r="S10" s="15">
        <f t="shared" ref="S10:S70" si="13">R10</f>
        <v>0</v>
      </c>
      <c r="T10" s="15"/>
      <c r="U10" s="15">
        <f t="shared" si="6"/>
        <v>0</v>
      </c>
      <c r="V10" s="15">
        <f t="shared" si="7"/>
        <v>0</v>
      </c>
      <c r="W10" s="15"/>
      <c r="X10" s="15"/>
      <c r="Y10" s="3"/>
      <c r="Z10" s="3">
        <f t="shared" si="8"/>
        <v>31.305886736214607</v>
      </c>
      <c r="AA10" s="3">
        <f t="shared" si="9"/>
        <v>31.305886736214607</v>
      </c>
      <c r="AB10" s="3">
        <v>8.6864000000000008</v>
      </c>
      <c r="AC10" s="3">
        <v>1.3555999999999999</v>
      </c>
      <c r="AD10" s="3">
        <v>3.9807999999999999</v>
      </c>
      <c r="AE10" s="3">
        <v>5.9454000000000002</v>
      </c>
      <c r="AF10" s="3">
        <v>3.1059999999999999</v>
      </c>
      <c r="AG10" s="3">
        <v>4.5922000000000001</v>
      </c>
      <c r="AH10" s="3">
        <v>-0.13059999999999999</v>
      </c>
      <c r="AI10" s="3">
        <v>2.8220000000000001</v>
      </c>
      <c r="AJ10" s="3"/>
      <c r="AK10" s="3">
        <f t="shared" si="10"/>
        <v>0</v>
      </c>
      <c r="AL10" s="3">
        <f t="shared" si="11"/>
        <v>0</v>
      </c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</row>
    <row r="11" spans="1:52">
      <c r="A11" s="3" t="s">
        <v>44</v>
      </c>
      <c r="B11" s="3" t="s">
        <v>39</v>
      </c>
      <c r="C11" s="3">
        <v>124.95</v>
      </c>
      <c r="D11" s="3">
        <v>334.22800000000001</v>
      </c>
      <c r="E11" s="3">
        <v>260.59399999999999</v>
      </c>
      <c r="F11" s="3">
        <v>181.18600000000001</v>
      </c>
      <c r="G11" s="4">
        <v>1</v>
      </c>
      <c r="H11" s="3">
        <v>60</v>
      </c>
      <c r="I11" s="3" t="s">
        <v>37</v>
      </c>
      <c r="J11" s="3"/>
      <c r="K11" s="3">
        <v>243.8</v>
      </c>
      <c r="L11" s="3">
        <f t="shared" si="3"/>
        <v>16.793999999999983</v>
      </c>
      <c r="M11" s="3"/>
      <c r="N11" s="3"/>
      <c r="O11" s="3">
        <v>0</v>
      </c>
      <c r="P11" s="3">
        <v>80</v>
      </c>
      <c r="Q11" s="3">
        <f t="shared" si="4"/>
        <v>52.1188</v>
      </c>
      <c r="R11" s="15">
        <f t="shared" si="12"/>
        <v>468.47719999999993</v>
      </c>
      <c r="S11" s="15">
        <f t="shared" si="13"/>
        <v>468.47719999999993</v>
      </c>
      <c r="T11" s="15">
        <f t="shared" ref="T11:T15" si="14">$T$1*Q11</f>
        <v>52.1188</v>
      </c>
      <c r="U11" s="15">
        <f t="shared" si="6"/>
        <v>521</v>
      </c>
      <c r="V11" s="15">
        <f t="shared" si="7"/>
        <v>271</v>
      </c>
      <c r="W11" s="15">
        <v>250</v>
      </c>
      <c r="X11" s="15"/>
      <c r="Y11" s="3"/>
      <c r="Z11" s="3">
        <f t="shared" si="8"/>
        <v>15.007751521523904</v>
      </c>
      <c r="AA11" s="3">
        <f t="shared" si="9"/>
        <v>5.0113586652033435</v>
      </c>
      <c r="AB11" s="3">
        <v>36.526600000000002</v>
      </c>
      <c r="AC11" s="3">
        <v>40.3538</v>
      </c>
      <c r="AD11" s="3">
        <v>57.832999999999998</v>
      </c>
      <c r="AE11" s="3">
        <v>39.202399999999997</v>
      </c>
      <c r="AF11" s="3">
        <v>46.278799999999997</v>
      </c>
      <c r="AG11" s="3">
        <v>48.183199999999999</v>
      </c>
      <c r="AH11" s="3">
        <v>40.046399999999998</v>
      </c>
      <c r="AI11" s="3">
        <v>40.612200000000001</v>
      </c>
      <c r="AJ11" s="3" t="s">
        <v>45</v>
      </c>
      <c r="AK11" s="3">
        <f t="shared" si="10"/>
        <v>271</v>
      </c>
      <c r="AL11" s="3">
        <f t="shared" si="11"/>
        <v>250</v>
      </c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3"/>
    </row>
    <row r="12" spans="1:52">
      <c r="A12" s="3" t="s">
        <v>46</v>
      </c>
      <c r="B12" s="3" t="s">
        <v>36</v>
      </c>
      <c r="C12" s="3">
        <v>53</v>
      </c>
      <c r="D12" s="3">
        <v>256</v>
      </c>
      <c r="E12" s="3">
        <v>135.995</v>
      </c>
      <c r="F12" s="3">
        <v>80</v>
      </c>
      <c r="G12" s="4">
        <v>0.25</v>
      </c>
      <c r="H12" s="3">
        <v>120</v>
      </c>
      <c r="I12" s="3" t="s">
        <v>37</v>
      </c>
      <c r="J12" s="3"/>
      <c r="K12" s="3">
        <v>129</v>
      </c>
      <c r="L12" s="3">
        <f t="shared" si="3"/>
        <v>6.9950000000000045</v>
      </c>
      <c r="M12" s="3"/>
      <c r="N12" s="3"/>
      <c r="O12" s="3">
        <v>0</v>
      </c>
      <c r="P12" s="3">
        <v>43</v>
      </c>
      <c r="Q12" s="3">
        <f t="shared" si="4"/>
        <v>27.199000000000002</v>
      </c>
      <c r="R12" s="15">
        <f t="shared" si="12"/>
        <v>257.786</v>
      </c>
      <c r="S12" s="15">
        <f>X12</f>
        <v>280</v>
      </c>
      <c r="T12" s="15">
        <f t="shared" si="14"/>
        <v>27.199000000000002</v>
      </c>
      <c r="U12" s="15">
        <f t="shared" si="6"/>
        <v>307</v>
      </c>
      <c r="V12" s="15">
        <f t="shared" si="7"/>
        <v>167</v>
      </c>
      <c r="W12" s="15">
        <v>140</v>
      </c>
      <c r="X12" s="15">
        <v>280</v>
      </c>
      <c r="Y12" s="3"/>
      <c r="Z12" s="3">
        <f t="shared" si="8"/>
        <v>15.809404757527849</v>
      </c>
      <c r="AA12" s="3">
        <f t="shared" si="9"/>
        <v>4.5222250818044776</v>
      </c>
      <c r="AB12" s="3">
        <v>19</v>
      </c>
      <c r="AC12" s="3">
        <v>20</v>
      </c>
      <c r="AD12" s="3">
        <v>21.6</v>
      </c>
      <c r="AE12" s="3">
        <v>17.2</v>
      </c>
      <c r="AF12" s="3">
        <v>23.4</v>
      </c>
      <c r="AG12" s="3">
        <v>18</v>
      </c>
      <c r="AH12" s="3">
        <v>29.2</v>
      </c>
      <c r="AI12" s="3">
        <v>33.6</v>
      </c>
      <c r="AJ12" s="3"/>
      <c r="AK12" s="3">
        <f t="shared" si="10"/>
        <v>41.75</v>
      </c>
      <c r="AL12" s="3">
        <f t="shared" si="11"/>
        <v>35</v>
      </c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3"/>
    </row>
    <row r="13" spans="1:52">
      <c r="A13" s="3" t="s">
        <v>47</v>
      </c>
      <c r="B13" s="3" t="s">
        <v>39</v>
      </c>
      <c r="C13" s="3">
        <v>61.725000000000001</v>
      </c>
      <c r="D13" s="3">
        <v>90.649000000000001</v>
      </c>
      <c r="E13" s="3">
        <v>145.12799999999999</v>
      </c>
      <c r="F13" s="3">
        <v>7.2460000000000004</v>
      </c>
      <c r="G13" s="4">
        <v>1</v>
      </c>
      <c r="H13" s="3">
        <v>60</v>
      </c>
      <c r="I13" s="3" t="s">
        <v>37</v>
      </c>
      <c r="J13" s="3"/>
      <c r="K13" s="3">
        <v>153</v>
      </c>
      <c r="L13" s="3">
        <f t="shared" si="3"/>
        <v>-7.8720000000000141</v>
      </c>
      <c r="M13" s="3"/>
      <c r="N13" s="3"/>
      <c r="O13" s="3">
        <v>98</v>
      </c>
      <c r="P13" s="3">
        <v>80</v>
      </c>
      <c r="Q13" s="3">
        <f t="shared" si="4"/>
        <v>29.025599999999997</v>
      </c>
      <c r="R13" s="15">
        <f t="shared" si="12"/>
        <v>221.11239999999995</v>
      </c>
      <c r="S13" s="15">
        <f t="shared" si="13"/>
        <v>221.11239999999995</v>
      </c>
      <c r="T13" s="15">
        <f t="shared" si="14"/>
        <v>29.025599999999997</v>
      </c>
      <c r="U13" s="15">
        <f t="shared" si="6"/>
        <v>250</v>
      </c>
      <c r="V13" s="15">
        <f t="shared" si="7"/>
        <v>130</v>
      </c>
      <c r="W13" s="15">
        <v>120</v>
      </c>
      <c r="X13" s="15"/>
      <c r="Y13" s="3"/>
      <c r="Z13" s="3">
        <f t="shared" si="8"/>
        <v>14.995245576318837</v>
      </c>
      <c r="AA13" s="3">
        <f t="shared" si="9"/>
        <v>6.3821591973981588</v>
      </c>
      <c r="AB13" s="3">
        <v>23.8262</v>
      </c>
      <c r="AC13" s="3">
        <v>16.108799999999999</v>
      </c>
      <c r="AD13" s="3">
        <v>23.488800000000001</v>
      </c>
      <c r="AE13" s="3">
        <v>12.8104</v>
      </c>
      <c r="AF13" s="3">
        <v>20.187200000000001</v>
      </c>
      <c r="AG13" s="3">
        <v>21.541399999999999</v>
      </c>
      <c r="AH13" s="3">
        <v>13.945</v>
      </c>
      <c r="AI13" s="3">
        <v>20.9026</v>
      </c>
      <c r="AJ13" s="3"/>
      <c r="AK13" s="3">
        <f t="shared" si="10"/>
        <v>130</v>
      </c>
      <c r="AL13" s="3">
        <f t="shared" si="11"/>
        <v>120</v>
      </c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3"/>
    </row>
    <row r="14" spans="1:52">
      <c r="A14" s="3" t="s">
        <v>48</v>
      </c>
      <c r="B14" s="3" t="s">
        <v>36</v>
      </c>
      <c r="C14" s="3">
        <v>114</v>
      </c>
      <c r="D14" s="3">
        <v>175</v>
      </c>
      <c r="E14" s="3">
        <v>191</v>
      </c>
      <c r="F14" s="3">
        <v>31</v>
      </c>
      <c r="G14" s="4">
        <v>0.25</v>
      </c>
      <c r="H14" s="3">
        <v>120</v>
      </c>
      <c r="I14" s="3" t="s">
        <v>37</v>
      </c>
      <c r="J14" s="3"/>
      <c r="K14" s="3">
        <v>186</v>
      </c>
      <c r="L14" s="3">
        <f t="shared" si="3"/>
        <v>5</v>
      </c>
      <c r="M14" s="3"/>
      <c r="N14" s="3"/>
      <c r="O14" s="3">
        <v>96</v>
      </c>
      <c r="P14" s="3">
        <v>79</v>
      </c>
      <c r="Q14" s="3">
        <f t="shared" si="4"/>
        <v>38.200000000000003</v>
      </c>
      <c r="R14" s="15">
        <f t="shared" si="12"/>
        <v>328.80000000000007</v>
      </c>
      <c r="S14" s="15">
        <f>X14</f>
        <v>375</v>
      </c>
      <c r="T14" s="15">
        <f t="shared" si="14"/>
        <v>38.200000000000003</v>
      </c>
      <c r="U14" s="15">
        <f t="shared" si="6"/>
        <v>413</v>
      </c>
      <c r="V14" s="15">
        <f t="shared" si="7"/>
        <v>223</v>
      </c>
      <c r="W14" s="15">
        <v>190</v>
      </c>
      <c r="X14" s="15">
        <v>375</v>
      </c>
      <c r="Y14" s="3"/>
      <c r="Z14" s="3">
        <f t="shared" si="8"/>
        <v>16.204188481675391</v>
      </c>
      <c r="AA14" s="3">
        <f t="shared" si="9"/>
        <v>5.3926701570680624</v>
      </c>
      <c r="AB14" s="3">
        <v>30</v>
      </c>
      <c r="AC14" s="3">
        <v>22.2</v>
      </c>
      <c r="AD14" s="3">
        <v>33.799999999999997</v>
      </c>
      <c r="AE14" s="3">
        <v>24.8</v>
      </c>
      <c r="AF14" s="3">
        <v>30</v>
      </c>
      <c r="AG14" s="3">
        <v>38.200000000000003</v>
      </c>
      <c r="AH14" s="3">
        <v>33.799999999999997</v>
      </c>
      <c r="AI14" s="3">
        <v>36.799999999999997</v>
      </c>
      <c r="AJ14" s="3"/>
      <c r="AK14" s="3">
        <f t="shared" si="10"/>
        <v>55.75</v>
      </c>
      <c r="AL14" s="3">
        <f t="shared" si="11"/>
        <v>47.5</v>
      </c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3"/>
    </row>
    <row r="15" spans="1:52">
      <c r="A15" s="3" t="s">
        <v>49</v>
      </c>
      <c r="B15" s="3" t="s">
        <v>36</v>
      </c>
      <c r="C15" s="3">
        <v>174</v>
      </c>
      <c r="D15" s="3">
        <v>2</v>
      </c>
      <c r="E15" s="3">
        <v>170</v>
      </c>
      <c r="F15" s="3">
        <v>2</v>
      </c>
      <c r="G15" s="4">
        <v>0.4</v>
      </c>
      <c r="H15" s="3">
        <v>60</v>
      </c>
      <c r="I15" s="3" t="s">
        <v>37</v>
      </c>
      <c r="J15" s="3"/>
      <c r="K15" s="3">
        <v>180</v>
      </c>
      <c r="L15" s="3">
        <f t="shared" si="3"/>
        <v>-10</v>
      </c>
      <c r="M15" s="3"/>
      <c r="N15" s="3"/>
      <c r="O15" s="3">
        <v>0</v>
      </c>
      <c r="P15" s="3">
        <v>44</v>
      </c>
      <c r="Q15" s="3">
        <f t="shared" si="4"/>
        <v>34</v>
      </c>
      <c r="R15" s="15">
        <f>10*Q15-P15-O15-F15</f>
        <v>294</v>
      </c>
      <c r="S15" s="15">
        <f t="shared" si="13"/>
        <v>294</v>
      </c>
      <c r="T15" s="15">
        <f t="shared" si="14"/>
        <v>34</v>
      </c>
      <c r="U15" s="15">
        <f t="shared" si="6"/>
        <v>328</v>
      </c>
      <c r="V15" s="15">
        <f t="shared" si="7"/>
        <v>178</v>
      </c>
      <c r="W15" s="15">
        <v>150</v>
      </c>
      <c r="X15" s="15"/>
      <c r="Y15" s="3"/>
      <c r="Z15" s="3">
        <f t="shared" si="8"/>
        <v>11</v>
      </c>
      <c r="AA15" s="3">
        <f t="shared" si="9"/>
        <v>1.3529411764705883</v>
      </c>
      <c r="AB15" s="3">
        <v>15.4</v>
      </c>
      <c r="AC15" s="3">
        <v>7.8</v>
      </c>
      <c r="AD15" s="3">
        <v>20.399999999999999</v>
      </c>
      <c r="AE15" s="3">
        <v>13.8</v>
      </c>
      <c r="AF15" s="3">
        <v>30.4</v>
      </c>
      <c r="AG15" s="3">
        <v>11</v>
      </c>
      <c r="AH15" s="3">
        <v>16</v>
      </c>
      <c r="AI15" s="3">
        <v>29</v>
      </c>
      <c r="AJ15" s="3"/>
      <c r="AK15" s="3">
        <f t="shared" si="10"/>
        <v>71.2</v>
      </c>
      <c r="AL15" s="3">
        <f t="shared" si="11"/>
        <v>60</v>
      </c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3"/>
    </row>
    <row r="16" spans="1:52">
      <c r="A16" s="3" t="s">
        <v>50</v>
      </c>
      <c r="B16" s="3" t="s">
        <v>39</v>
      </c>
      <c r="C16" s="3">
        <v>143.62299999999999</v>
      </c>
      <c r="D16" s="3">
        <v>187.98099999999999</v>
      </c>
      <c r="E16" s="3">
        <v>191.05500000000001</v>
      </c>
      <c r="F16" s="3">
        <v>105.08799999999999</v>
      </c>
      <c r="G16" s="4">
        <v>1</v>
      </c>
      <c r="H16" s="3">
        <v>45</v>
      </c>
      <c r="I16" s="3" t="s">
        <v>37</v>
      </c>
      <c r="J16" s="3"/>
      <c r="K16" s="3">
        <v>177.5</v>
      </c>
      <c r="L16" s="3">
        <f t="shared" si="3"/>
        <v>13.555000000000007</v>
      </c>
      <c r="M16" s="3"/>
      <c r="N16" s="3"/>
      <c r="O16" s="3">
        <v>73</v>
      </c>
      <c r="P16" s="3">
        <v>60</v>
      </c>
      <c r="Q16" s="3">
        <f t="shared" si="4"/>
        <v>38.210999999999999</v>
      </c>
      <c r="R16" s="15">
        <f t="shared" si="12"/>
        <v>296.86599999999999</v>
      </c>
      <c r="S16" s="15">
        <f t="shared" ref="S16:S19" si="15">X16</f>
        <v>320</v>
      </c>
      <c r="T16" s="15"/>
      <c r="U16" s="15">
        <f t="shared" si="6"/>
        <v>320</v>
      </c>
      <c r="V16" s="15">
        <f t="shared" si="7"/>
        <v>170</v>
      </c>
      <c r="W16" s="15">
        <v>150</v>
      </c>
      <c r="X16" s="15">
        <v>320</v>
      </c>
      <c r="Y16" s="3"/>
      <c r="Z16" s="3">
        <f t="shared" si="8"/>
        <v>14.605427756405224</v>
      </c>
      <c r="AA16" s="3">
        <f t="shared" si="9"/>
        <v>6.2308759257805342</v>
      </c>
      <c r="AB16" s="3">
        <v>32.492400000000004</v>
      </c>
      <c r="AC16" s="3">
        <v>29.880199999999999</v>
      </c>
      <c r="AD16" s="3">
        <v>42.694200000000002</v>
      </c>
      <c r="AE16" s="3">
        <v>21.826000000000001</v>
      </c>
      <c r="AF16" s="3">
        <v>36.973199999999999</v>
      </c>
      <c r="AG16" s="3">
        <v>41.237400000000001</v>
      </c>
      <c r="AH16" s="3">
        <v>24.540800000000001</v>
      </c>
      <c r="AI16" s="3">
        <v>35.703000000000003</v>
      </c>
      <c r="AJ16" s="3" t="s">
        <v>51</v>
      </c>
      <c r="AK16" s="3">
        <f t="shared" si="10"/>
        <v>170</v>
      </c>
      <c r="AL16" s="3">
        <f t="shared" si="11"/>
        <v>150</v>
      </c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3"/>
    </row>
    <row r="17" spans="1:52">
      <c r="A17" s="3" t="s">
        <v>52</v>
      </c>
      <c r="B17" s="3" t="s">
        <v>36</v>
      </c>
      <c r="C17" s="3">
        <v>93</v>
      </c>
      <c r="D17" s="3">
        <v>325</v>
      </c>
      <c r="E17" s="3">
        <v>206</v>
      </c>
      <c r="F17" s="3">
        <v>97</v>
      </c>
      <c r="G17" s="4">
        <v>0.12</v>
      </c>
      <c r="H17" s="3">
        <v>60</v>
      </c>
      <c r="I17" s="3" t="s">
        <v>37</v>
      </c>
      <c r="J17" s="3"/>
      <c r="K17" s="3">
        <v>218</v>
      </c>
      <c r="L17" s="3">
        <f t="shared" si="3"/>
        <v>-12</v>
      </c>
      <c r="M17" s="3"/>
      <c r="N17" s="3"/>
      <c r="O17" s="3">
        <v>37</v>
      </c>
      <c r="P17" s="3">
        <v>60</v>
      </c>
      <c r="Q17" s="3">
        <f t="shared" si="4"/>
        <v>41.2</v>
      </c>
      <c r="R17" s="15">
        <f t="shared" si="12"/>
        <v>382.80000000000007</v>
      </c>
      <c r="S17" s="15">
        <f t="shared" si="15"/>
        <v>400</v>
      </c>
      <c r="T17" s="15">
        <f>$T$1*Q17</f>
        <v>41.2</v>
      </c>
      <c r="U17" s="15">
        <f t="shared" si="6"/>
        <v>441</v>
      </c>
      <c r="V17" s="15">
        <f t="shared" si="7"/>
        <v>231</v>
      </c>
      <c r="W17" s="15">
        <v>210</v>
      </c>
      <c r="X17" s="15">
        <v>400</v>
      </c>
      <c r="Y17" s="3"/>
      <c r="Z17" s="3">
        <f t="shared" si="8"/>
        <v>15.4126213592233</v>
      </c>
      <c r="AA17" s="3">
        <f t="shared" si="9"/>
        <v>4.7087378640776691</v>
      </c>
      <c r="AB17" s="3">
        <v>31</v>
      </c>
      <c r="AC17" s="3">
        <v>29.8</v>
      </c>
      <c r="AD17" s="3">
        <v>32.4</v>
      </c>
      <c r="AE17" s="3">
        <v>13.8</v>
      </c>
      <c r="AF17" s="3">
        <v>32</v>
      </c>
      <c r="AG17" s="3">
        <v>15</v>
      </c>
      <c r="AH17" s="3">
        <v>22</v>
      </c>
      <c r="AI17" s="3">
        <v>35.4</v>
      </c>
      <c r="AJ17" s="3" t="s">
        <v>53</v>
      </c>
      <c r="AK17" s="3">
        <f t="shared" si="10"/>
        <v>27.72</v>
      </c>
      <c r="AL17" s="3">
        <f t="shared" si="11"/>
        <v>25.2</v>
      </c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3"/>
    </row>
    <row r="18" spans="1:52">
      <c r="A18" s="3" t="s">
        <v>54</v>
      </c>
      <c r="B18" s="3" t="s">
        <v>36</v>
      </c>
      <c r="C18" s="3">
        <v>146</v>
      </c>
      <c r="D18" s="3">
        <v>2</v>
      </c>
      <c r="E18" s="3">
        <v>145</v>
      </c>
      <c r="F18" s="3"/>
      <c r="G18" s="4">
        <v>0.25</v>
      </c>
      <c r="H18" s="3">
        <v>120</v>
      </c>
      <c r="I18" s="3" t="s">
        <v>37</v>
      </c>
      <c r="J18" s="3"/>
      <c r="K18" s="3">
        <v>176</v>
      </c>
      <c r="L18" s="3">
        <f t="shared" si="3"/>
        <v>-31</v>
      </c>
      <c r="M18" s="3"/>
      <c r="N18" s="3"/>
      <c r="O18" s="3">
        <v>121</v>
      </c>
      <c r="P18" s="3">
        <v>120</v>
      </c>
      <c r="Q18" s="3">
        <f t="shared" si="4"/>
        <v>29</v>
      </c>
      <c r="R18" s="15">
        <f t="shared" si="12"/>
        <v>165</v>
      </c>
      <c r="S18" s="15">
        <f t="shared" si="15"/>
        <v>220</v>
      </c>
      <c r="T18" s="15"/>
      <c r="U18" s="15">
        <f t="shared" si="6"/>
        <v>220</v>
      </c>
      <c r="V18" s="15">
        <f t="shared" si="7"/>
        <v>120</v>
      </c>
      <c r="W18" s="15">
        <v>100</v>
      </c>
      <c r="X18" s="15">
        <v>220</v>
      </c>
      <c r="Y18" s="3"/>
      <c r="Z18" s="3">
        <f t="shared" si="8"/>
        <v>15.896551724137931</v>
      </c>
      <c r="AA18" s="3">
        <f t="shared" si="9"/>
        <v>8.3103448275862064</v>
      </c>
      <c r="AB18" s="3">
        <v>37.200000000000003</v>
      </c>
      <c r="AC18" s="3">
        <v>32.200000000000003</v>
      </c>
      <c r="AD18" s="3">
        <v>48.4</v>
      </c>
      <c r="AE18" s="3">
        <v>27.4</v>
      </c>
      <c r="AF18" s="3">
        <v>52.6</v>
      </c>
      <c r="AG18" s="3">
        <v>41.6</v>
      </c>
      <c r="AH18" s="3">
        <v>57</v>
      </c>
      <c r="AI18" s="3">
        <v>52.4</v>
      </c>
      <c r="AJ18" s="3"/>
      <c r="AK18" s="3">
        <f t="shared" si="10"/>
        <v>30</v>
      </c>
      <c r="AL18" s="3">
        <f t="shared" si="11"/>
        <v>25</v>
      </c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</row>
    <row r="19" spans="1:52">
      <c r="A19" s="3" t="s">
        <v>55</v>
      </c>
      <c r="B19" s="3" t="s">
        <v>36</v>
      </c>
      <c r="C19" s="3">
        <v>9</v>
      </c>
      <c r="D19" s="3"/>
      <c r="E19" s="3">
        <v>7</v>
      </c>
      <c r="F19" s="3"/>
      <c r="G19" s="4">
        <v>0.25</v>
      </c>
      <c r="H19" s="3">
        <v>120</v>
      </c>
      <c r="I19" s="3" t="s">
        <v>37</v>
      </c>
      <c r="J19" s="3"/>
      <c r="K19" s="3">
        <v>10</v>
      </c>
      <c r="L19" s="3">
        <f t="shared" si="3"/>
        <v>-3</v>
      </c>
      <c r="M19" s="3"/>
      <c r="N19" s="3"/>
      <c r="O19" s="3">
        <v>27</v>
      </c>
      <c r="P19" s="3"/>
      <c r="Q19" s="3">
        <f t="shared" si="4"/>
        <v>1.4</v>
      </c>
      <c r="R19" s="15">
        <v>32</v>
      </c>
      <c r="S19" s="15">
        <f t="shared" si="15"/>
        <v>40</v>
      </c>
      <c r="T19" s="15"/>
      <c r="U19" s="15">
        <f t="shared" si="6"/>
        <v>40</v>
      </c>
      <c r="V19" s="15">
        <f t="shared" si="7"/>
        <v>0</v>
      </c>
      <c r="W19" s="15">
        <v>40</v>
      </c>
      <c r="X19" s="15">
        <v>40</v>
      </c>
      <c r="Y19" s="3"/>
      <c r="Z19" s="3">
        <f t="shared" si="8"/>
        <v>47.857142857142861</v>
      </c>
      <c r="AA19" s="3">
        <f t="shared" si="9"/>
        <v>19.285714285714288</v>
      </c>
      <c r="AB19" s="3">
        <v>5.6</v>
      </c>
      <c r="AC19" s="3">
        <v>5.6</v>
      </c>
      <c r="AD19" s="3">
        <v>1</v>
      </c>
      <c r="AE19" s="3">
        <v>1.2</v>
      </c>
      <c r="AF19" s="3">
        <v>8.4</v>
      </c>
      <c r="AG19" s="3">
        <v>0</v>
      </c>
      <c r="AH19" s="3">
        <v>0</v>
      </c>
      <c r="AI19" s="3">
        <v>0.2</v>
      </c>
      <c r="AJ19" s="3" t="s">
        <v>56</v>
      </c>
      <c r="AK19" s="3">
        <f t="shared" si="10"/>
        <v>0</v>
      </c>
      <c r="AL19" s="3">
        <f t="shared" si="11"/>
        <v>10</v>
      </c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</row>
    <row r="20" spans="1:52">
      <c r="A20" s="3" t="s">
        <v>57</v>
      </c>
      <c r="B20" s="3" t="s">
        <v>39</v>
      </c>
      <c r="C20" s="3">
        <v>12.273999999999999</v>
      </c>
      <c r="D20" s="3"/>
      <c r="E20" s="3">
        <v>11.766999999999999</v>
      </c>
      <c r="F20" s="3"/>
      <c r="G20" s="4">
        <v>1</v>
      </c>
      <c r="H20" s="3">
        <v>120</v>
      </c>
      <c r="I20" s="3" t="s">
        <v>37</v>
      </c>
      <c r="J20" s="3"/>
      <c r="K20" s="3">
        <v>14</v>
      </c>
      <c r="L20" s="3">
        <f t="shared" si="3"/>
        <v>-2.2330000000000005</v>
      </c>
      <c r="M20" s="3"/>
      <c r="N20" s="3"/>
      <c r="O20" s="3">
        <v>0</v>
      </c>
      <c r="P20" s="3"/>
      <c r="Q20" s="3">
        <f t="shared" si="4"/>
        <v>2.3533999999999997</v>
      </c>
      <c r="R20" s="15">
        <f>9*Q20-P20-O20-F20</f>
        <v>21.180599999999998</v>
      </c>
      <c r="S20" s="15">
        <f t="shared" si="13"/>
        <v>21.180599999999998</v>
      </c>
      <c r="T20" s="15"/>
      <c r="U20" s="15">
        <f t="shared" si="6"/>
        <v>21</v>
      </c>
      <c r="V20" s="15">
        <f t="shared" si="7"/>
        <v>21</v>
      </c>
      <c r="W20" s="15"/>
      <c r="X20" s="15"/>
      <c r="Y20" s="3"/>
      <c r="Z20" s="3">
        <f t="shared" si="8"/>
        <v>8.9232599643069612</v>
      </c>
      <c r="AA20" s="3">
        <f t="shared" si="9"/>
        <v>0</v>
      </c>
      <c r="AB20" s="3">
        <v>1.1252</v>
      </c>
      <c r="AC20" s="3">
        <v>1.0216000000000001</v>
      </c>
      <c r="AD20" s="3">
        <v>1.1272</v>
      </c>
      <c r="AE20" s="3">
        <v>1.3086</v>
      </c>
      <c r="AF20" s="3">
        <v>0.996</v>
      </c>
      <c r="AG20" s="3">
        <v>0.99239999999999995</v>
      </c>
      <c r="AH20" s="3">
        <v>1.2030000000000001</v>
      </c>
      <c r="AI20" s="3">
        <v>1.4014</v>
      </c>
      <c r="AJ20" s="3"/>
      <c r="AK20" s="3">
        <f t="shared" si="10"/>
        <v>21</v>
      </c>
      <c r="AL20" s="3">
        <f t="shared" si="11"/>
        <v>0</v>
      </c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</row>
    <row r="21" spans="1:52">
      <c r="A21" s="3" t="s">
        <v>58</v>
      </c>
      <c r="B21" s="3" t="s">
        <v>36</v>
      </c>
      <c r="C21" s="3">
        <v>105</v>
      </c>
      <c r="D21" s="3">
        <v>96</v>
      </c>
      <c r="E21" s="3">
        <v>133</v>
      </c>
      <c r="F21" s="3">
        <v>7</v>
      </c>
      <c r="G21" s="4">
        <v>0.4</v>
      </c>
      <c r="H21" s="3">
        <v>45</v>
      </c>
      <c r="I21" s="3" t="s">
        <v>37</v>
      </c>
      <c r="J21" s="3"/>
      <c r="K21" s="3">
        <v>152</v>
      </c>
      <c r="L21" s="3">
        <f t="shared" si="3"/>
        <v>-19</v>
      </c>
      <c r="M21" s="3"/>
      <c r="N21" s="3"/>
      <c r="O21" s="3">
        <v>109</v>
      </c>
      <c r="P21" s="3">
        <v>100</v>
      </c>
      <c r="Q21" s="3">
        <f t="shared" si="4"/>
        <v>26.6</v>
      </c>
      <c r="R21" s="15">
        <f t="shared" si="12"/>
        <v>156.40000000000003</v>
      </c>
      <c r="S21" s="15">
        <f>X21</f>
        <v>180</v>
      </c>
      <c r="T21" s="15"/>
      <c r="U21" s="15">
        <f t="shared" si="6"/>
        <v>180</v>
      </c>
      <c r="V21" s="15">
        <f t="shared" si="7"/>
        <v>100</v>
      </c>
      <c r="W21" s="15">
        <v>80</v>
      </c>
      <c r="X21" s="15">
        <v>180</v>
      </c>
      <c r="Y21" s="3"/>
      <c r="Z21" s="3">
        <f t="shared" si="8"/>
        <v>14.887218045112782</v>
      </c>
      <c r="AA21" s="3">
        <f t="shared" si="9"/>
        <v>8.1203007518796984</v>
      </c>
      <c r="AB21" s="3">
        <v>26.8</v>
      </c>
      <c r="AC21" s="3">
        <v>16.2</v>
      </c>
      <c r="AD21" s="3">
        <v>20.8</v>
      </c>
      <c r="AE21" s="3">
        <v>29.8</v>
      </c>
      <c r="AF21" s="3">
        <v>26.8</v>
      </c>
      <c r="AG21" s="3">
        <v>30.8</v>
      </c>
      <c r="AH21" s="3">
        <v>6.4</v>
      </c>
      <c r="AI21" s="3">
        <v>27</v>
      </c>
      <c r="AJ21" s="3" t="s">
        <v>51</v>
      </c>
      <c r="AK21" s="3">
        <f t="shared" si="10"/>
        <v>40</v>
      </c>
      <c r="AL21" s="3">
        <f t="shared" si="11"/>
        <v>32</v>
      </c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</row>
    <row r="22" spans="1:52">
      <c r="A22" s="3" t="s">
        <v>59</v>
      </c>
      <c r="B22" s="3" t="s">
        <v>39</v>
      </c>
      <c r="C22" s="3">
        <v>90.146000000000001</v>
      </c>
      <c r="D22" s="3">
        <v>123.589</v>
      </c>
      <c r="E22" s="3">
        <v>144.44900000000001</v>
      </c>
      <c r="F22" s="3">
        <v>52.939</v>
      </c>
      <c r="G22" s="4">
        <v>1</v>
      </c>
      <c r="H22" s="3">
        <v>60</v>
      </c>
      <c r="I22" s="3" t="s">
        <v>37</v>
      </c>
      <c r="J22" s="3"/>
      <c r="K22" s="3">
        <v>135.6</v>
      </c>
      <c r="L22" s="3">
        <f t="shared" si="3"/>
        <v>8.849000000000018</v>
      </c>
      <c r="M22" s="3"/>
      <c r="N22" s="3"/>
      <c r="O22" s="3">
        <v>100</v>
      </c>
      <c r="P22" s="3">
        <v>100</v>
      </c>
      <c r="Q22" s="3">
        <f t="shared" si="4"/>
        <v>28.889800000000001</v>
      </c>
      <c r="R22" s="15">
        <f t="shared" si="12"/>
        <v>151.51820000000001</v>
      </c>
      <c r="S22" s="15">
        <f t="shared" si="13"/>
        <v>151.51820000000001</v>
      </c>
      <c r="T22" s="15">
        <f t="shared" ref="T22:T23" si="16">$T$1*Q22</f>
        <v>28.889800000000001</v>
      </c>
      <c r="U22" s="15">
        <f t="shared" si="6"/>
        <v>180</v>
      </c>
      <c r="V22" s="15">
        <f t="shared" si="7"/>
        <v>100</v>
      </c>
      <c r="W22" s="15">
        <v>80</v>
      </c>
      <c r="X22" s="15"/>
      <c r="Y22" s="3"/>
      <c r="Z22" s="3">
        <f t="shared" si="8"/>
        <v>14.985877368482992</v>
      </c>
      <c r="AA22" s="3">
        <f t="shared" si="9"/>
        <v>8.7553046403921098</v>
      </c>
      <c r="AB22" s="3">
        <v>28.033000000000001</v>
      </c>
      <c r="AC22" s="3">
        <v>24.1966</v>
      </c>
      <c r="AD22" s="3">
        <v>24.975000000000001</v>
      </c>
      <c r="AE22" s="3">
        <v>22.484400000000001</v>
      </c>
      <c r="AF22" s="3">
        <v>11.678599999999999</v>
      </c>
      <c r="AG22" s="3">
        <v>25.752800000000001</v>
      </c>
      <c r="AH22" s="3">
        <v>21.088999999999999</v>
      </c>
      <c r="AI22" s="3">
        <v>19.784600000000001</v>
      </c>
      <c r="AJ22" s="3"/>
      <c r="AK22" s="3">
        <f t="shared" si="10"/>
        <v>100</v>
      </c>
      <c r="AL22" s="3">
        <f t="shared" si="11"/>
        <v>80</v>
      </c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</row>
    <row r="23" spans="1:52">
      <c r="A23" s="3" t="s">
        <v>60</v>
      </c>
      <c r="B23" s="3" t="s">
        <v>36</v>
      </c>
      <c r="C23" s="3">
        <v>106</v>
      </c>
      <c r="D23" s="3">
        <v>100</v>
      </c>
      <c r="E23" s="3">
        <v>139</v>
      </c>
      <c r="F23" s="3">
        <v>20</v>
      </c>
      <c r="G23" s="4">
        <v>0.22</v>
      </c>
      <c r="H23" s="3">
        <v>120</v>
      </c>
      <c r="I23" s="3" t="s">
        <v>37</v>
      </c>
      <c r="J23" s="3"/>
      <c r="K23" s="3">
        <v>132</v>
      </c>
      <c r="L23" s="3">
        <f t="shared" si="3"/>
        <v>7</v>
      </c>
      <c r="M23" s="3"/>
      <c r="N23" s="3"/>
      <c r="O23" s="3">
        <v>97</v>
      </c>
      <c r="P23" s="3">
        <v>80</v>
      </c>
      <c r="Q23" s="3">
        <f t="shared" si="4"/>
        <v>27.8</v>
      </c>
      <c r="R23" s="15">
        <f t="shared" si="12"/>
        <v>192.2</v>
      </c>
      <c r="S23" s="15">
        <f>X23</f>
        <v>220</v>
      </c>
      <c r="T23" s="15">
        <f t="shared" si="16"/>
        <v>27.8</v>
      </c>
      <c r="U23" s="15">
        <f t="shared" si="6"/>
        <v>248</v>
      </c>
      <c r="V23" s="15">
        <f t="shared" si="7"/>
        <v>138</v>
      </c>
      <c r="W23" s="15">
        <v>110</v>
      </c>
      <c r="X23" s="15">
        <v>220</v>
      </c>
      <c r="Y23" s="3"/>
      <c r="Z23" s="3">
        <f t="shared" si="8"/>
        <v>16.007194244604317</v>
      </c>
      <c r="AA23" s="3">
        <f t="shared" si="9"/>
        <v>7.086330935251798</v>
      </c>
      <c r="AB23" s="3">
        <v>25.8</v>
      </c>
      <c r="AC23" s="3">
        <v>10.8</v>
      </c>
      <c r="AD23" s="3">
        <v>26</v>
      </c>
      <c r="AE23" s="3">
        <v>24.6</v>
      </c>
      <c r="AF23" s="3">
        <v>24.6</v>
      </c>
      <c r="AG23" s="3">
        <v>22.4</v>
      </c>
      <c r="AH23" s="3">
        <v>30.8</v>
      </c>
      <c r="AI23" s="3">
        <v>14.4</v>
      </c>
      <c r="AJ23" s="3"/>
      <c r="AK23" s="3">
        <f t="shared" si="10"/>
        <v>30.36</v>
      </c>
      <c r="AL23" s="3">
        <f t="shared" si="11"/>
        <v>24.2</v>
      </c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</row>
    <row r="24" spans="1:52">
      <c r="A24" s="3" t="s">
        <v>61</v>
      </c>
      <c r="B24" s="3" t="s">
        <v>36</v>
      </c>
      <c r="C24" s="3">
        <v>30</v>
      </c>
      <c r="D24" s="3"/>
      <c r="E24" s="3">
        <v>1</v>
      </c>
      <c r="F24" s="3">
        <v>29</v>
      </c>
      <c r="G24" s="4">
        <v>0.4</v>
      </c>
      <c r="H24" s="3">
        <v>60</v>
      </c>
      <c r="I24" s="3" t="s">
        <v>37</v>
      </c>
      <c r="J24" s="3"/>
      <c r="K24" s="3">
        <v>1</v>
      </c>
      <c r="L24" s="3">
        <f t="shared" si="3"/>
        <v>0</v>
      </c>
      <c r="M24" s="3"/>
      <c r="N24" s="3"/>
      <c r="O24" s="3">
        <v>0</v>
      </c>
      <c r="P24" s="3"/>
      <c r="Q24" s="3">
        <f t="shared" si="4"/>
        <v>0.2</v>
      </c>
      <c r="R24" s="15"/>
      <c r="S24" s="15">
        <f t="shared" si="13"/>
        <v>0</v>
      </c>
      <c r="T24" s="15"/>
      <c r="U24" s="15">
        <f t="shared" si="6"/>
        <v>0</v>
      </c>
      <c r="V24" s="15">
        <f t="shared" si="7"/>
        <v>0</v>
      </c>
      <c r="W24" s="15"/>
      <c r="X24" s="15"/>
      <c r="Y24" s="3"/>
      <c r="Z24" s="3">
        <f t="shared" si="8"/>
        <v>145</v>
      </c>
      <c r="AA24" s="3">
        <f t="shared" si="9"/>
        <v>145</v>
      </c>
      <c r="AB24" s="3">
        <v>0.2</v>
      </c>
      <c r="AC24" s="3">
        <v>0.6</v>
      </c>
      <c r="AD24" s="3">
        <v>0</v>
      </c>
      <c r="AE24" s="3">
        <v>-0.6</v>
      </c>
      <c r="AF24" s="3">
        <v>4.2</v>
      </c>
      <c r="AG24" s="3">
        <v>3.2</v>
      </c>
      <c r="AH24" s="3">
        <v>5.4</v>
      </c>
      <c r="AI24" s="3">
        <v>5.8</v>
      </c>
      <c r="AJ24" s="18" t="s">
        <v>62</v>
      </c>
      <c r="AK24" s="3">
        <f t="shared" si="10"/>
        <v>0</v>
      </c>
      <c r="AL24" s="3">
        <f t="shared" si="11"/>
        <v>0</v>
      </c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3"/>
    </row>
    <row r="25" spans="1:52">
      <c r="A25" s="3" t="s">
        <v>63</v>
      </c>
      <c r="B25" s="3" t="s">
        <v>36</v>
      </c>
      <c r="C25" s="3">
        <v>9</v>
      </c>
      <c r="D25" s="3"/>
      <c r="E25" s="3">
        <v>7</v>
      </c>
      <c r="F25" s="3"/>
      <c r="G25" s="4">
        <v>0.15</v>
      </c>
      <c r="H25" s="3">
        <v>45</v>
      </c>
      <c r="I25" s="3" t="s">
        <v>37</v>
      </c>
      <c r="J25" s="3"/>
      <c r="K25" s="3">
        <v>7</v>
      </c>
      <c r="L25" s="3">
        <f t="shared" si="3"/>
        <v>0</v>
      </c>
      <c r="M25" s="3"/>
      <c r="N25" s="3"/>
      <c r="O25" s="3">
        <v>64</v>
      </c>
      <c r="P25" s="3">
        <v>40</v>
      </c>
      <c r="Q25" s="3">
        <f t="shared" si="4"/>
        <v>1.4</v>
      </c>
      <c r="R25" s="15">
        <v>20</v>
      </c>
      <c r="S25" s="15">
        <f t="shared" si="13"/>
        <v>20</v>
      </c>
      <c r="T25" s="15"/>
      <c r="U25" s="15">
        <f t="shared" si="6"/>
        <v>20</v>
      </c>
      <c r="V25" s="15">
        <f t="shared" si="7"/>
        <v>0</v>
      </c>
      <c r="W25" s="15">
        <v>20</v>
      </c>
      <c r="X25" s="15"/>
      <c r="Y25" s="3"/>
      <c r="Z25" s="3">
        <f t="shared" si="8"/>
        <v>88.571428571428584</v>
      </c>
      <c r="AA25" s="3">
        <f t="shared" si="9"/>
        <v>74.285714285714292</v>
      </c>
      <c r="AB25" s="3">
        <v>12.2</v>
      </c>
      <c r="AC25" s="3">
        <v>0</v>
      </c>
      <c r="AD25" s="3">
        <v>0</v>
      </c>
      <c r="AE25" s="3">
        <v>0</v>
      </c>
      <c r="AF25" s="3">
        <v>0</v>
      </c>
      <c r="AG25" s="3">
        <v>0</v>
      </c>
      <c r="AH25" s="3">
        <v>0</v>
      </c>
      <c r="AI25" s="3">
        <v>0</v>
      </c>
      <c r="AJ25" s="3" t="s">
        <v>56</v>
      </c>
      <c r="AK25" s="3">
        <f t="shared" si="10"/>
        <v>0</v>
      </c>
      <c r="AL25" s="3">
        <f t="shared" si="11"/>
        <v>3</v>
      </c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3"/>
    </row>
    <row r="26" spans="1:52" s="1" customFormat="1">
      <c r="A26" s="8" t="s">
        <v>64</v>
      </c>
      <c r="B26" s="8" t="s">
        <v>39</v>
      </c>
      <c r="C26" s="8"/>
      <c r="D26" s="8"/>
      <c r="E26" s="8"/>
      <c r="F26" s="8"/>
      <c r="G26" s="9">
        <v>1</v>
      </c>
      <c r="H26" s="8">
        <v>60</v>
      </c>
      <c r="I26" s="8" t="s">
        <v>37</v>
      </c>
      <c r="J26" s="8"/>
      <c r="K26" s="8">
        <v>6.6</v>
      </c>
      <c r="L26" s="8">
        <f t="shared" si="3"/>
        <v>-6.6</v>
      </c>
      <c r="M26" s="8"/>
      <c r="N26" s="8"/>
      <c r="O26" s="8">
        <v>54</v>
      </c>
      <c r="P26" s="8">
        <v>40</v>
      </c>
      <c r="Q26" s="8">
        <f t="shared" si="4"/>
        <v>0</v>
      </c>
      <c r="R26" s="15">
        <v>10</v>
      </c>
      <c r="S26" s="15">
        <f t="shared" si="13"/>
        <v>10</v>
      </c>
      <c r="T26" s="15"/>
      <c r="U26" s="15">
        <f t="shared" si="6"/>
        <v>10</v>
      </c>
      <c r="V26" s="15">
        <f t="shared" si="7"/>
        <v>0</v>
      </c>
      <c r="W26" s="15">
        <v>10</v>
      </c>
      <c r="X26" s="16"/>
      <c r="Y26" s="8"/>
      <c r="Z26" s="3" t="e">
        <f t="shared" si="8"/>
        <v>#DIV/0!</v>
      </c>
      <c r="AA26" s="8" t="e">
        <f t="shared" si="9"/>
        <v>#DIV/0!</v>
      </c>
      <c r="AB26" s="8">
        <v>10.441800000000001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 t="s">
        <v>56</v>
      </c>
      <c r="AK26" s="3">
        <f t="shared" si="10"/>
        <v>0</v>
      </c>
      <c r="AL26" s="3">
        <f t="shared" si="11"/>
        <v>10</v>
      </c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</row>
    <row r="27" spans="1:52">
      <c r="A27" s="3" t="s">
        <v>65</v>
      </c>
      <c r="B27" s="3" t="s">
        <v>36</v>
      </c>
      <c r="C27" s="3">
        <v>58</v>
      </c>
      <c r="D27" s="3">
        <v>101</v>
      </c>
      <c r="E27" s="3">
        <v>84</v>
      </c>
      <c r="F27" s="3">
        <v>48</v>
      </c>
      <c r="G27" s="4">
        <v>0.09</v>
      </c>
      <c r="H27" s="3">
        <v>60</v>
      </c>
      <c r="I27" s="3" t="s">
        <v>37</v>
      </c>
      <c r="J27" s="3"/>
      <c r="K27" s="3">
        <v>92</v>
      </c>
      <c r="L27" s="3">
        <f t="shared" si="3"/>
        <v>-8</v>
      </c>
      <c r="M27" s="3"/>
      <c r="N27" s="3"/>
      <c r="O27" s="3">
        <v>0</v>
      </c>
      <c r="P27" s="3">
        <v>25</v>
      </c>
      <c r="Q27" s="3">
        <f t="shared" si="4"/>
        <v>16.8</v>
      </c>
      <c r="R27" s="15">
        <f>13*Q27-P27-O27-F27</f>
        <v>145.4</v>
      </c>
      <c r="S27" s="15">
        <f t="shared" si="13"/>
        <v>145.4</v>
      </c>
      <c r="T27" s="15"/>
      <c r="U27" s="15">
        <f t="shared" si="6"/>
        <v>145</v>
      </c>
      <c r="V27" s="15">
        <f t="shared" si="7"/>
        <v>85</v>
      </c>
      <c r="W27" s="15">
        <v>60</v>
      </c>
      <c r="X27" s="15"/>
      <c r="Y27" s="3"/>
      <c r="Z27" s="3">
        <f t="shared" si="8"/>
        <v>12.976190476190476</v>
      </c>
      <c r="AA27" s="3">
        <f t="shared" si="9"/>
        <v>4.3452380952380949</v>
      </c>
      <c r="AB27" s="3">
        <v>12</v>
      </c>
      <c r="AC27" s="3">
        <v>14.6</v>
      </c>
      <c r="AD27" s="3">
        <v>5.2</v>
      </c>
      <c r="AE27" s="3">
        <v>11</v>
      </c>
      <c r="AF27" s="3">
        <v>12.4</v>
      </c>
      <c r="AG27" s="3">
        <v>8.8000000000000007</v>
      </c>
      <c r="AH27" s="3">
        <v>12</v>
      </c>
      <c r="AI27" s="3">
        <v>4</v>
      </c>
      <c r="AJ27" s="3"/>
      <c r="AK27" s="3">
        <f t="shared" si="10"/>
        <v>7.6499999999999995</v>
      </c>
      <c r="AL27" s="3">
        <f t="shared" si="11"/>
        <v>5.3999999999999995</v>
      </c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</row>
    <row r="28" spans="1:52">
      <c r="A28" s="3" t="s">
        <v>66</v>
      </c>
      <c r="B28" s="3" t="s">
        <v>36</v>
      </c>
      <c r="C28" s="3">
        <v>89</v>
      </c>
      <c r="D28" s="3">
        <v>3</v>
      </c>
      <c r="E28" s="3">
        <v>76</v>
      </c>
      <c r="F28" s="3">
        <v>3</v>
      </c>
      <c r="G28" s="4">
        <v>0.09</v>
      </c>
      <c r="H28" s="3">
        <v>45</v>
      </c>
      <c r="I28" s="3" t="s">
        <v>37</v>
      </c>
      <c r="J28" s="3"/>
      <c r="K28" s="3">
        <v>78</v>
      </c>
      <c r="L28" s="3">
        <f t="shared" si="3"/>
        <v>-2</v>
      </c>
      <c r="M28" s="3"/>
      <c r="N28" s="3"/>
      <c r="O28" s="3">
        <v>63</v>
      </c>
      <c r="P28" s="3">
        <v>50</v>
      </c>
      <c r="Q28" s="3">
        <f t="shared" si="4"/>
        <v>15.2</v>
      </c>
      <c r="R28" s="15">
        <f t="shared" si="12"/>
        <v>96.799999999999983</v>
      </c>
      <c r="S28" s="15">
        <f>X28</f>
        <v>110</v>
      </c>
      <c r="T28" s="15"/>
      <c r="U28" s="15">
        <f t="shared" si="6"/>
        <v>110</v>
      </c>
      <c r="V28" s="15">
        <f t="shared" si="7"/>
        <v>70</v>
      </c>
      <c r="W28" s="15">
        <v>40</v>
      </c>
      <c r="X28" s="15">
        <v>110</v>
      </c>
      <c r="Y28" s="3"/>
      <c r="Z28" s="3">
        <f t="shared" si="8"/>
        <v>14.868421052631579</v>
      </c>
      <c r="AA28" s="3">
        <f t="shared" si="9"/>
        <v>7.6315789473684212</v>
      </c>
      <c r="AB28" s="3">
        <v>13.8</v>
      </c>
      <c r="AC28" s="3">
        <v>10.4</v>
      </c>
      <c r="AD28" s="3">
        <v>13.6</v>
      </c>
      <c r="AE28" s="3">
        <v>7.6</v>
      </c>
      <c r="AF28" s="3">
        <v>18.8</v>
      </c>
      <c r="AG28" s="3">
        <v>15.8</v>
      </c>
      <c r="AH28" s="3">
        <v>3.2</v>
      </c>
      <c r="AI28" s="3">
        <v>17.8</v>
      </c>
      <c r="AJ28" s="3"/>
      <c r="AK28" s="3">
        <f t="shared" si="10"/>
        <v>6.3</v>
      </c>
      <c r="AL28" s="3">
        <f t="shared" si="11"/>
        <v>3.5999999999999996</v>
      </c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3"/>
    </row>
    <row r="29" spans="1:52">
      <c r="A29" s="3" t="s">
        <v>67</v>
      </c>
      <c r="B29" s="3" t="s">
        <v>36</v>
      </c>
      <c r="C29" s="3">
        <v>91</v>
      </c>
      <c r="D29" s="3">
        <v>273</v>
      </c>
      <c r="E29" s="3">
        <v>125</v>
      </c>
      <c r="F29" s="3">
        <v>87</v>
      </c>
      <c r="G29" s="4">
        <v>0.4</v>
      </c>
      <c r="H29" s="3" t="e">
        <v>#N/A</v>
      </c>
      <c r="I29" s="3" t="s">
        <v>37</v>
      </c>
      <c r="J29" s="3"/>
      <c r="K29" s="3">
        <v>127</v>
      </c>
      <c r="L29" s="3">
        <f t="shared" si="3"/>
        <v>-2</v>
      </c>
      <c r="M29" s="3"/>
      <c r="N29" s="3"/>
      <c r="O29" s="3">
        <v>103</v>
      </c>
      <c r="P29" s="3">
        <v>90</v>
      </c>
      <c r="Q29" s="3">
        <f t="shared" si="4"/>
        <v>25</v>
      </c>
      <c r="R29" s="15">
        <f t="shared" si="12"/>
        <v>70</v>
      </c>
      <c r="S29" s="15">
        <f t="shared" si="13"/>
        <v>70</v>
      </c>
      <c r="T29" s="15"/>
      <c r="U29" s="15">
        <f t="shared" si="6"/>
        <v>70</v>
      </c>
      <c r="V29" s="15">
        <f t="shared" si="7"/>
        <v>0</v>
      </c>
      <c r="W29" s="15">
        <v>70</v>
      </c>
      <c r="X29" s="15"/>
      <c r="Y29" s="3"/>
      <c r="Z29" s="3">
        <f t="shared" si="8"/>
        <v>14</v>
      </c>
      <c r="AA29" s="3">
        <f t="shared" si="9"/>
        <v>11.2</v>
      </c>
      <c r="AB29" s="3">
        <v>30.4</v>
      </c>
      <c r="AC29" s="3">
        <v>26.4</v>
      </c>
      <c r="AD29" s="3">
        <v>32.799999999999997</v>
      </c>
      <c r="AE29" s="3">
        <v>32</v>
      </c>
      <c r="AF29" s="3">
        <v>30.2</v>
      </c>
      <c r="AG29" s="3">
        <v>36.4</v>
      </c>
      <c r="AH29" s="3">
        <v>37.4</v>
      </c>
      <c r="AI29" s="3">
        <v>34</v>
      </c>
      <c r="AJ29" s="3"/>
      <c r="AK29" s="3">
        <f t="shared" si="10"/>
        <v>0</v>
      </c>
      <c r="AL29" s="3">
        <f t="shared" si="11"/>
        <v>28</v>
      </c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3"/>
    </row>
    <row r="30" spans="1:52">
      <c r="A30" s="3" t="s">
        <v>68</v>
      </c>
      <c r="B30" s="3" t="s">
        <v>36</v>
      </c>
      <c r="C30" s="3">
        <v>12</v>
      </c>
      <c r="D30" s="3">
        <v>64</v>
      </c>
      <c r="E30" s="3">
        <v>35</v>
      </c>
      <c r="F30" s="3">
        <v>26</v>
      </c>
      <c r="G30" s="4">
        <v>0.15</v>
      </c>
      <c r="H30" s="3">
        <v>45</v>
      </c>
      <c r="I30" s="3" t="s">
        <v>37</v>
      </c>
      <c r="J30" s="3"/>
      <c r="K30" s="3">
        <v>37</v>
      </c>
      <c r="L30" s="3">
        <f t="shared" si="3"/>
        <v>-2</v>
      </c>
      <c r="M30" s="3"/>
      <c r="N30" s="3"/>
      <c r="O30" s="3">
        <v>0</v>
      </c>
      <c r="P30" s="3"/>
      <c r="Q30" s="3">
        <f t="shared" si="4"/>
        <v>7</v>
      </c>
      <c r="R30" s="15">
        <f>13*Q30-P30-O30-F30</f>
        <v>65</v>
      </c>
      <c r="S30" s="15">
        <f t="shared" si="13"/>
        <v>65</v>
      </c>
      <c r="T30" s="15"/>
      <c r="U30" s="15">
        <f t="shared" si="6"/>
        <v>65</v>
      </c>
      <c r="V30" s="15">
        <f t="shared" si="7"/>
        <v>65</v>
      </c>
      <c r="W30" s="15"/>
      <c r="X30" s="15"/>
      <c r="Y30" s="3"/>
      <c r="Z30" s="3">
        <f t="shared" si="8"/>
        <v>13</v>
      </c>
      <c r="AA30" s="3">
        <f t="shared" si="9"/>
        <v>3.7142857142857144</v>
      </c>
      <c r="AB30" s="3">
        <v>0.6</v>
      </c>
      <c r="AC30" s="3">
        <v>7</v>
      </c>
      <c r="AD30" s="3">
        <v>4.5999999999999996</v>
      </c>
      <c r="AE30" s="3">
        <v>8.4</v>
      </c>
      <c r="AF30" s="3">
        <v>10.8</v>
      </c>
      <c r="AG30" s="3">
        <v>6.8</v>
      </c>
      <c r="AH30" s="3">
        <v>6.6</v>
      </c>
      <c r="AI30" s="3">
        <v>11.8</v>
      </c>
      <c r="AJ30" s="3"/>
      <c r="AK30" s="3">
        <f t="shared" si="10"/>
        <v>9.75</v>
      </c>
      <c r="AL30" s="3">
        <f t="shared" si="11"/>
        <v>0</v>
      </c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3"/>
    </row>
    <row r="31" spans="1:52">
      <c r="A31" s="3" t="s">
        <v>69</v>
      </c>
      <c r="B31" s="3" t="s">
        <v>39</v>
      </c>
      <c r="C31" s="3">
        <v>128.85499999999999</v>
      </c>
      <c r="D31" s="3">
        <v>137.05799999999999</v>
      </c>
      <c r="E31" s="3">
        <v>82.912000000000006</v>
      </c>
      <c r="F31" s="3">
        <v>170.458</v>
      </c>
      <c r="G31" s="4">
        <v>1</v>
      </c>
      <c r="H31" s="3">
        <v>45</v>
      </c>
      <c r="I31" s="3" t="s">
        <v>37</v>
      </c>
      <c r="J31" s="3"/>
      <c r="K31" s="3">
        <v>85.1</v>
      </c>
      <c r="L31" s="3">
        <f t="shared" si="3"/>
        <v>-2.1879999999999882</v>
      </c>
      <c r="M31" s="3"/>
      <c r="N31" s="3"/>
      <c r="O31" s="3">
        <v>0</v>
      </c>
      <c r="P31" s="3"/>
      <c r="Q31" s="3">
        <f t="shared" si="4"/>
        <v>16.5824</v>
      </c>
      <c r="R31" s="15">
        <f t="shared" si="12"/>
        <v>61.695599999999985</v>
      </c>
      <c r="S31" s="15">
        <f t="shared" si="13"/>
        <v>61.695599999999985</v>
      </c>
      <c r="T31" s="15"/>
      <c r="U31" s="15">
        <f t="shared" si="6"/>
        <v>62</v>
      </c>
      <c r="V31" s="15">
        <f t="shared" si="7"/>
        <v>32</v>
      </c>
      <c r="W31" s="15">
        <v>30</v>
      </c>
      <c r="X31" s="15"/>
      <c r="Y31" s="3"/>
      <c r="Z31" s="3">
        <f t="shared" si="8"/>
        <v>14.018356812041683</v>
      </c>
      <c r="AA31" s="3">
        <f t="shared" si="9"/>
        <v>10.279452913932845</v>
      </c>
      <c r="AB31" s="3">
        <v>17.223400000000002</v>
      </c>
      <c r="AC31" s="3">
        <v>4.9034000000000004</v>
      </c>
      <c r="AD31" s="3">
        <v>22.237200000000001</v>
      </c>
      <c r="AE31" s="3">
        <v>21.609000000000002</v>
      </c>
      <c r="AF31" s="3">
        <v>3.7684000000000002</v>
      </c>
      <c r="AG31" s="3">
        <v>16.074400000000001</v>
      </c>
      <c r="AH31" s="3">
        <v>17.595800000000001</v>
      </c>
      <c r="AI31" s="3">
        <v>12.476599999999999</v>
      </c>
      <c r="AJ31" s="3"/>
      <c r="AK31" s="3">
        <f t="shared" si="10"/>
        <v>32</v>
      </c>
      <c r="AL31" s="3">
        <f t="shared" si="11"/>
        <v>30</v>
      </c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3"/>
    </row>
    <row r="32" spans="1:52">
      <c r="A32" s="3" t="s">
        <v>70</v>
      </c>
      <c r="B32" s="3" t="s">
        <v>36</v>
      </c>
      <c r="C32" s="3">
        <v>2</v>
      </c>
      <c r="D32" s="3">
        <v>143</v>
      </c>
      <c r="E32" s="3">
        <v>24</v>
      </c>
      <c r="F32" s="3">
        <v>101</v>
      </c>
      <c r="G32" s="4">
        <v>0.4</v>
      </c>
      <c r="H32" s="3">
        <v>60</v>
      </c>
      <c r="I32" s="3" t="s">
        <v>37</v>
      </c>
      <c r="J32" s="3"/>
      <c r="K32" s="3">
        <v>24</v>
      </c>
      <c r="L32" s="3">
        <f t="shared" si="3"/>
        <v>0</v>
      </c>
      <c r="M32" s="3"/>
      <c r="N32" s="3"/>
      <c r="O32" s="3">
        <v>0</v>
      </c>
      <c r="P32" s="3">
        <v>40</v>
      </c>
      <c r="Q32" s="3">
        <f t="shared" si="4"/>
        <v>4.8</v>
      </c>
      <c r="R32" s="15">
        <v>16</v>
      </c>
      <c r="S32" s="15">
        <f t="shared" si="13"/>
        <v>16</v>
      </c>
      <c r="T32" s="15"/>
      <c r="U32" s="15">
        <f t="shared" si="6"/>
        <v>16</v>
      </c>
      <c r="V32" s="15">
        <f t="shared" si="7"/>
        <v>16</v>
      </c>
      <c r="W32" s="15"/>
      <c r="X32" s="15"/>
      <c r="Y32" s="3"/>
      <c r="Z32" s="3">
        <f t="shared" si="8"/>
        <v>32.708333333333336</v>
      </c>
      <c r="AA32" s="3">
        <f t="shared" si="9"/>
        <v>29.375</v>
      </c>
      <c r="AB32" s="3">
        <v>10.199999999999999</v>
      </c>
      <c r="AC32" s="3">
        <v>14.4</v>
      </c>
      <c r="AD32" s="3">
        <v>10.199999999999999</v>
      </c>
      <c r="AE32" s="3">
        <v>5.6</v>
      </c>
      <c r="AF32" s="3">
        <v>16.2</v>
      </c>
      <c r="AG32" s="3">
        <v>15.2</v>
      </c>
      <c r="AH32" s="3">
        <v>5.8</v>
      </c>
      <c r="AI32" s="3">
        <v>19.8</v>
      </c>
      <c r="AJ32" s="3" t="s">
        <v>51</v>
      </c>
      <c r="AK32" s="3">
        <f t="shared" si="10"/>
        <v>6.4</v>
      </c>
      <c r="AL32" s="3">
        <f t="shared" si="11"/>
        <v>0</v>
      </c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3"/>
    </row>
    <row r="33" spans="1:52">
      <c r="A33" s="3" t="s">
        <v>71</v>
      </c>
      <c r="B33" s="3" t="s">
        <v>36</v>
      </c>
      <c r="C33" s="3">
        <v>104</v>
      </c>
      <c r="D33" s="3">
        <v>1</v>
      </c>
      <c r="E33" s="3">
        <v>49</v>
      </c>
      <c r="F33" s="3">
        <v>53</v>
      </c>
      <c r="G33" s="4">
        <v>0.4</v>
      </c>
      <c r="H33" s="3">
        <v>60</v>
      </c>
      <c r="I33" s="3" t="s">
        <v>37</v>
      </c>
      <c r="J33" s="3"/>
      <c r="K33" s="3">
        <v>50</v>
      </c>
      <c r="L33" s="3">
        <f t="shared" si="3"/>
        <v>-1</v>
      </c>
      <c r="M33" s="3"/>
      <c r="N33" s="3"/>
      <c r="O33" s="3">
        <v>36</v>
      </c>
      <c r="P33" s="3"/>
      <c r="Q33" s="3">
        <f t="shared" si="4"/>
        <v>9.8000000000000007</v>
      </c>
      <c r="R33" s="15">
        <f t="shared" si="12"/>
        <v>48.200000000000017</v>
      </c>
      <c r="S33" s="15">
        <f t="shared" si="13"/>
        <v>48.200000000000017</v>
      </c>
      <c r="T33" s="15"/>
      <c r="U33" s="15">
        <f t="shared" si="6"/>
        <v>48</v>
      </c>
      <c r="V33" s="15">
        <f t="shared" si="7"/>
        <v>32</v>
      </c>
      <c r="W33" s="15">
        <v>16</v>
      </c>
      <c r="X33" s="15"/>
      <c r="Y33" s="3"/>
      <c r="Z33" s="3">
        <f t="shared" si="8"/>
        <v>13.979591836734693</v>
      </c>
      <c r="AA33" s="3">
        <f t="shared" si="9"/>
        <v>9.0816326530612237</v>
      </c>
      <c r="AB33" s="3">
        <v>9.6</v>
      </c>
      <c r="AC33" s="3">
        <v>2.6</v>
      </c>
      <c r="AD33" s="3">
        <v>6.8</v>
      </c>
      <c r="AE33" s="3">
        <v>13.2</v>
      </c>
      <c r="AF33" s="3">
        <v>0.6</v>
      </c>
      <c r="AG33" s="3">
        <v>0.2</v>
      </c>
      <c r="AH33" s="3">
        <v>11.8</v>
      </c>
      <c r="AI33" s="3">
        <v>8.1999999999999993</v>
      </c>
      <c r="AJ33" s="3"/>
      <c r="AK33" s="3">
        <f t="shared" si="10"/>
        <v>12.8</v>
      </c>
      <c r="AL33" s="3">
        <f t="shared" si="11"/>
        <v>6.4</v>
      </c>
      <c r="AM33" s="3"/>
      <c r="AN33" s="3"/>
      <c r="AO33" s="3"/>
      <c r="AP33" s="3"/>
      <c r="AQ33" s="3"/>
      <c r="AR33" s="3"/>
      <c r="AS33" s="3"/>
      <c r="AT33" s="3"/>
      <c r="AU33" s="3"/>
      <c r="AV33" s="3"/>
      <c r="AW33" s="3"/>
      <c r="AX33" s="3"/>
      <c r="AY33" s="3"/>
      <c r="AZ33" s="3"/>
    </row>
    <row r="34" spans="1:52">
      <c r="A34" s="3" t="s">
        <v>72</v>
      </c>
      <c r="B34" s="3" t="s">
        <v>36</v>
      </c>
      <c r="C34" s="3">
        <v>28</v>
      </c>
      <c r="D34" s="3">
        <v>859</v>
      </c>
      <c r="E34" s="3">
        <v>291</v>
      </c>
      <c r="F34" s="3">
        <v>382</v>
      </c>
      <c r="G34" s="4">
        <v>0.4</v>
      </c>
      <c r="H34" s="3">
        <v>60</v>
      </c>
      <c r="I34" s="3" t="s">
        <v>37</v>
      </c>
      <c r="J34" s="3"/>
      <c r="K34" s="3">
        <v>281</v>
      </c>
      <c r="L34" s="3">
        <f t="shared" si="3"/>
        <v>10</v>
      </c>
      <c r="M34" s="3"/>
      <c r="N34" s="3"/>
      <c r="O34" s="3">
        <v>160</v>
      </c>
      <c r="P34" s="3">
        <v>120</v>
      </c>
      <c r="Q34" s="3">
        <f t="shared" si="4"/>
        <v>58.2</v>
      </c>
      <c r="R34" s="15">
        <f t="shared" si="12"/>
        <v>152.80000000000007</v>
      </c>
      <c r="S34" s="15">
        <f t="shared" si="13"/>
        <v>152.80000000000007</v>
      </c>
      <c r="T34" s="15">
        <f t="shared" ref="T34:T36" si="17">$T$1*Q34</f>
        <v>58.2</v>
      </c>
      <c r="U34" s="15">
        <f t="shared" si="6"/>
        <v>211</v>
      </c>
      <c r="V34" s="15">
        <f t="shared" si="7"/>
        <v>61</v>
      </c>
      <c r="W34" s="15">
        <v>150</v>
      </c>
      <c r="X34" s="15"/>
      <c r="Y34" s="3"/>
      <c r="Z34" s="3">
        <f t="shared" si="8"/>
        <v>15</v>
      </c>
      <c r="AA34" s="3">
        <f t="shared" si="9"/>
        <v>11.374570446735394</v>
      </c>
      <c r="AB34" s="3">
        <v>70.599999999999994</v>
      </c>
      <c r="AC34" s="3">
        <v>60.6</v>
      </c>
      <c r="AD34" s="3">
        <v>57.2</v>
      </c>
      <c r="AE34" s="3">
        <v>58</v>
      </c>
      <c r="AF34" s="3">
        <v>60</v>
      </c>
      <c r="AG34" s="3">
        <v>69.8</v>
      </c>
      <c r="AH34" s="3">
        <v>66.8</v>
      </c>
      <c r="AI34" s="3">
        <v>59.8</v>
      </c>
      <c r="AJ34" s="3"/>
      <c r="AK34" s="3">
        <f t="shared" si="10"/>
        <v>24.400000000000002</v>
      </c>
      <c r="AL34" s="3">
        <f t="shared" si="11"/>
        <v>60</v>
      </c>
      <c r="AM34" s="3"/>
      <c r="AN34" s="3"/>
      <c r="AO34" s="3"/>
      <c r="AP34" s="3"/>
      <c r="AQ34" s="3"/>
      <c r="AR34" s="3"/>
      <c r="AS34" s="3"/>
      <c r="AT34" s="3"/>
      <c r="AU34" s="3"/>
      <c r="AV34" s="3"/>
      <c r="AW34" s="3"/>
      <c r="AX34" s="3"/>
      <c r="AY34" s="3"/>
      <c r="AZ34" s="3"/>
    </row>
    <row r="35" spans="1:52">
      <c r="A35" s="3" t="s">
        <v>73</v>
      </c>
      <c r="B35" s="3" t="s">
        <v>36</v>
      </c>
      <c r="C35" s="3">
        <v>128</v>
      </c>
      <c r="D35" s="3">
        <v>413</v>
      </c>
      <c r="E35" s="3">
        <v>265</v>
      </c>
      <c r="F35" s="3">
        <v>227</v>
      </c>
      <c r="G35" s="4">
        <v>0.4</v>
      </c>
      <c r="H35" s="3">
        <v>60</v>
      </c>
      <c r="I35" s="3" t="s">
        <v>37</v>
      </c>
      <c r="J35" s="3"/>
      <c r="K35" s="3">
        <v>252</v>
      </c>
      <c r="L35" s="3">
        <f t="shared" si="3"/>
        <v>13</v>
      </c>
      <c r="M35" s="3"/>
      <c r="N35" s="3"/>
      <c r="O35" s="3">
        <v>0</v>
      </c>
      <c r="P35" s="3">
        <v>59</v>
      </c>
      <c r="Q35" s="3">
        <f t="shared" si="4"/>
        <v>53</v>
      </c>
      <c r="R35" s="15">
        <f t="shared" si="12"/>
        <v>456</v>
      </c>
      <c r="S35" s="15">
        <f t="shared" si="13"/>
        <v>456</v>
      </c>
      <c r="T35" s="15">
        <f t="shared" si="17"/>
        <v>53</v>
      </c>
      <c r="U35" s="15">
        <f t="shared" si="6"/>
        <v>509</v>
      </c>
      <c r="V35" s="15">
        <f t="shared" si="7"/>
        <v>269</v>
      </c>
      <c r="W35" s="15">
        <v>240</v>
      </c>
      <c r="X35" s="15"/>
      <c r="Y35" s="3"/>
      <c r="Z35" s="3">
        <f t="shared" si="8"/>
        <v>15</v>
      </c>
      <c r="AA35" s="3">
        <f t="shared" si="9"/>
        <v>5.3962264150943398</v>
      </c>
      <c r="AB35" s="3">
        <v>39.799999999999997</v>
      </c>
      <c r="AC35" s="3">
        <v>43.6</v>
      </c>
      <c r="AD35" s="3">
        <v>22</v>
      </c>
      <c r="AE35" s="3">
        <v>41.6</v>
      </c>
      <c r="AF35" s="3">
        <v>35.6</v>
      </c>
      <c r="AG35" s="3">
        <v>29</v>
      </c>
      <c r="AH35" s="3">
        <v>1</v>
      </c>
      <c r="AI35" s="3">
        <v>55.4</v>
      </c>
      <c r="AJ35" s="3" t="s">
        <v>51</v>
      </c>
      <c r="AK35" s="3">
        <f t="shared" si="10"/>
        <v>107.60000000000001</v>
      </c>
      <c r="AL35" s="3">
        <f t="shared" si="11"/>
        <v>96</v>
      </c>
      <c r="AM35" s="3"/>
      <c r="AN35" s="3"/>
      <c r="AO35" s="3"/>
      <c r="AP35" s="3"/>
      <c r="AQ35" s="3"/>
      <c r="AR35" s="3"/>
      <c r="AS35" s="3"/>
      <c r="AT35" s="3"/>
      <c r="AU35" s="3"/>
      <c r="AV35" s="3"/>
      <c r="AW35" s="3"/>
      <c r="AX35" s="3"/>
      <c r="AY35" s="3"/>
      <c r="AZ35" s="3"/>
    </row>
    <row r="36" spans="1:52">
      <c r="A36" s="3" t="s">
        <v>74</v>
      </c>
      <c r="B36" s="3" t="s">
        <v>36</v>
      </c>
      <c r="C36" s="3">
        <v>180</v>
      </c>
      <c r="D36" s="3">
        <v>697</v>
      </c>
      <c r="E36" s="3">
        <v>406</v>
      </c>
      <c r="F36" s="3">
        <v>222</v>
      </c>
      <c r="G36" s="4">
        <v>0.4</v>
      </c>
      <c r="H36" s="3">
        <v>60</v>
      </c>
      <c r="I36" s="3" t="s">
        <v>37</v>
      </c>
      <c r="J36" s="3"/>
      <c r="K36" s="3">
        <v>400</v>
      </c>
      <c r="L36" s="3">
        <f t="shared" si="3"/>
        <v>6</v>
      </c>
      <c r="M36" s="3"/>
      <c r="N36" s="3"/>
      <c r="O36" s="3">
        <v>226</v>
      </c>
      <c r="P36" s="3">
        <v>200</v>
      </c>
      <c r="Q36" s="3">
        <f t="shared" si="4"/>
        <v>81.2</v>
      </c>
      <c r="R36" s="15">
        <f t="shared" si="12"/>
        <v>488.79999999999995</v>
      </c>
      <c r="S36" s="15">
        <f t="shared" si="13"/>
        <v>488.79999999999995</v>
      </c>
      <c r="T36" s="15">
        <f t="shared" si="17"/>
        <v>81.2</v>
      </c>
      <c r="U36" s="15">
        <f t="shared" si="6"/>
        <v>570</v>
      </c>
      <c r="V36" s="15">
        <f t="shared" si="7"/>
        <v>310</v>
      </c>
      <c r="W36" s="15">
        <v>260</v>
      </c>
      <c r="X36" s="15"/>
      <c r="Y36" s="3"/>
      <c r="Z36" s="3">
        <f t="shared" si="8"/>
        <v>15</v>
      </c>
      <c r="AA36" s="3">
        <f t="shared" si="9"/>
        <v>7.9802955665024626</v>
      </c>
      <c r="AB36" s="3">
        <v>78.599999999999994</v>
      </c>
      <c r="AC36" s="3">
        <v>62.2</v>
      </c>
      <c r="AD36" s="3">
        <v>80.2</v>
      </c>
      <c r="AE36" s="3">
        <v>61.8</v>
      </c>
      <c r="AF36" s="3">
        <v>77.599999999999994</v>
      </c>
      <c r="AG36" s="3">
        <v>57.8</v>
      </c>
      <c r="AH36" s="3">
        <v>84.2</v>
      </c>
      <c r="AI36" s="3">
        <v>96.8</v>
      </c>
      <c r="AJ36" s="3" t="s">
        <v>51</v>
      </c>
      <c r="AK36" s="3">
        <f t="shared" si="10"/>
        <v>124</v>
      </c>
      <c r="AL36" s="3">
        <f t="shared" si="11"/>
        <v>104</v>
      </c>
      <c r="AM36" s="3"/>
      <c r="AN36" s="3"/>
      <c r="AO36" s="3"/>
      <c r="AP36" s="3"/>
      <c r="AQ36" s="3"/>
      <c r="AR36" s="3"/>
      <c r="AS36" s="3"/>
      <c r="AT36" s="3"/>
      <c r="AU36" s="3"/>
      <c r="AV36" s="3"/>
      <c r="AW36" s="3"/>
      <c r="AX36" s="3"/>
      <c r="AY36" s="3"/>
      <c r="AZ36" s="3"/>
    </row>
    <row r="37" spans="1:52">
      <c r="A37" s="3" t="s">
        <v>75</v>
      </c>
      <c r="B37" s="3" t="s">
        <v>36</v>
      </c>
      <c r="C37" s="3"/>
      <c r="D37" s="3">
        <v>70</v>
      </c>
      <c r="E37" s="3">
        <v>27</v>
      </c>
      <c r="F37" s="3">
        <v>13</v>
      </c>
      <c r="G37" s="4">
        <v>0.1</v>
      </c>
      <c r="H37" s="3">
        <v>45</v>
      </c>
      <c r="I37" s="3" t="s">
        <v>37</v>
      </c>
      <c r="J37" s="3"/>
      <c r="K37" s="3">
        <v>34</v>
      </c>
      <c r="L37" s="3">
        <f t="shared" si="3"/>
        <v>-7</v>
      </c>
      <c r="M37" s="3"/>
      <c r="N37" s="3"/>
      <c r="O37" s="3">
        <v>120</v>
      </c>
      <c r="P37" s="3">
        <v>80</v>
      </c>
      <c r="Q37" s="3">
        <f t="shared" si="4"/>
        <v>5.4</v>
      </c>
      <c r="R37" s="15"/>
      <c r="S37" s="15">
        <f t="shared" si="13"/>
        <v>0</v>
      </c>
      <c r="T37" s="15"/>
      <c r="U37" s="15">
        <f t="shared" si="6"/>
        <v>0</v>
      </c>
      <c r="V37" s="15">
        <f t="shared" si="7"/>
        <v>0</v>
      </c>
      <c r="W37" s="15"/>
      <c r="X37" s="15"/>
      <c r="Y37" s="3"/>
      <c r="Z37" s="3">
        <f t="shared" si="8"/>
        <v>39.444444444444443</v>
      </c>
      <c r="AA37" s="3">
        <f t="shared" si="9"/>
        <v>39.444444444444443</v>
      </c>
      <c r="AB37" s="3">
        <v>16.8</v>
      </c>
      <c r="AC37" s="3">
        <v>8</v>
      </c>
      <c r="AD37" s="3">
        <v>9.6</v>
      </c>
      <c r="AE37" s="3">
        <v>1.8</v>
      </c>
      <c r="AF37" s="3">
        <v>5.4</v>
      </c>
      <c r="AG37" s="3">
        <v>17.2</v>
      </c>
      <c r="AH37" s="3">
        <v>7.8</v>
      </c>
      <c r="AI37" s="3">
        <v>13</v>
      </c>
      <c r="AJ37" s="3"/>
      <c r="AK37" s="3">
        <f t="shared" si="10"/>
        <v>0</v>
      </c>
      <c r="AL37" s="3">
        <f t="shared" si="11"/>
        <v>0</v>
      </c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</row>
    <row r="38" spans="1:52">
      <c r="A38" s="3" t="s">
        <v>76</v>
      </c>
      <c r="B38" s="3" t="s">
        <v>36</v>
      </c>
      <c r="C38" s="3">
        <v>8</v>
      </c>
      <c r="D38" s="3">
        <v>104</v>
      </c>
      <c r="E38" s="3">
        <v>82</v>
      </c>
      <c r="F38" s="3">
        <v>9</v>
      </c>
      <c r="G38" s="4">
        <v>0.1</v>
      </c>
      <c r="H38" s="3">
        <v>60</v>
      </c>
      <c r="I38" s="3" t="s">
        <v>37</v>
      </c>
      <c r="J38" s="3"/>
      <c r="K38" s="3">
        <v>72</v>
      </c>
      <c r="L38" s="3">
        <f t="shared" ref="L38:L69" si="18">E38-K38</f>
        <v>10</v>
      </c>
      <c r="M38" s="3"/>
      <c r="N38" s="3"/>
      <c r="O38" s="3">
        <v>102</v>
      </c>
      <c r="P38" s="3">
        <v>90</v>
      </c>
      <c r="Q38" s="3">
        <f t="shared" si="4"/>
        <v>16.399999999999999</v>
      </c>
      <c r="R38" s="15">
        <f t="shared" si="12"/>
        <v>28.599999999999966</v>
      </c>
      <c r="S38" s="15">
        <v>100</v>
      </c>
      <c r="T38" s="15"/>
      <c r="U38" s="15">
        <f t="shared" si="6"/>
        <v>100</v>
      </c>
      <c r="V38" s="15">
        <f t="shared" si="7"/>
        <v>0</v>
      </c>
      <c r="W38" s="15">
        <v>100</v>
      </c>
      <c r="X38" s="15">
        <v>120</v>
      </c>
      <c r="Y38" s="3"/>
      <c r="Z38" s="3">
        <f t="shared" si="8"/>
        <v>18.353658536585368</v>
      </c>
      <c r="AA38" s="3">
        <f t="shared" si="9"/>
        <v>12.256097560975611</v>
      </c>
      <c r="AB38" s="3">
        <v>23.2</v>
      </c>
      <c r="AC38" s="3">
        <v>3.4</v>
      </c>
      <c r="AD38" s="3">
        <v>9.1999999999999993</v>
      </c>
      <c r="AE38" s="3">
        <v>10.199999999999999</v>
      </c>
      <c r="AF38" s="3">
        <v>7</v>
      </c>
      <c r="AG38" s="3">
        <v>12.4</v>
      </c>
      <c r="AH38" s="3">
        <v>5.4</v>
      </c>
      <c r="AI38" s="3">
        <v>0.4</v>
      </c>
      <c r="AJ38" s="3" t="s">
        <v>51</v>
      </c>
      <c r="AK38" s="3">
        <f t="shared" si="10"/>
        <v>0</v>
      </c>
      <c r="AL38" s="3">
        <f t="shared" si="11"/>
        <v>10</v>
      </c>
      <c r="AM38" s="3"/>
      <c r="AN38" s="3"/>
      <c r="AO38" s="3"/>
      <c r="AP38" s="3"/>
      <c r="AQ38" s="3"/>
      <c r="AR38" s="3"/>
      <c r="AS38" s="3"/>
      <c r="AT38" s="3"/>
      <c r="AU38" s="3"/>
      <c r="AV38" s="3"/>
      <c r="AW38" s="3"/>
      <c r="AX38" s="3"/>
      <c r="AY38" s="3"/>
      <c r="AZ38" s="3"/>
    </row>
    <row r="39" spans="1:52">
      <c r="A39" s="3" t="s">
        <v>77</v>
      </c>
      <c r="B39" s="3" t="s">
        <v>36</v>
      </c>
      <c r="C39" s="3">
        <v>203</v>
      </c>
      <c r="D39" s="3">
        <v>480</v>
      </c>
      <c r="E39" s="3">
        <v>240</v>
      </c>
      <c r="F39" s="3">
        <v>238</v>
      </c>
      <c r="G39" s="4">
        <v>0.1</v>
      </c>
      <c r="H39" s="3">
        <v>60</v>
      </c>
      <c r="I39" s="3" t="s">
        <v>37</v>
      </c>
      <c r="J39" s="3"/>
      <c r="K39" s="3">
        <v>237</v>
      </c>
      <c r="L39" s="3">
        <f t="shared" si="18"/>
        <v>3</v>
      </c>
      <c r="M39" s="3"/>
      <c r="N39" s="3"/>
      <c r="O39" s="3">
        <v>0</v>
      </c>
      <c r="P39" s="3"/>
      <c r="Q39" s="3">
        <f t="shared" si="4"/>
        <v>48</v>
      </c>
      <c r="R39" s="15">
        <f t="shared" si="12"/>
        <v>434</v>
      </c>
      <c r="S39" s="15">
        <f t="shared" ref="S39" si="19">X39</f>
        <v>500</v>
      </c>
      <c r="T39" s="15">
        <f>$T$1*Q39</f>
        <v>48</v>
      </c>
      <c r="U39" s="15">
        <f t="shared" si="6"/>
        <v>548</v>
      </c>
      <c r="V39" s="15">
        <f t="shared" si="7"/>
        <v>298</v>
      </c>
      <c r="W39" s="15">
        <v>250</v>
      </c>
      <c r="X39" s="15">
        <v>500</v>
      </c>
      <c r="Y39" s="3"/>
      <c r="Z39" s="3">
        <f t="shared" si="8"/>
        <v>16.375</v>
      </c>
      <c r="AA39" s="3">
        <f t="shared" si="9"/>
        <v>4.958333333333333</v>
      </c>
      <c r="AB39" s="3">
        <v>18.8</v>
      </c>
      <c r="AC39" s="3">
        <v>37.799999999999997</v>
      </c>
      <c r="AD39" s="3">
        <v>51.8</v>
      </c>
      <c r="AE39" s="3">
        <v>20.399999999999999</v>
      </c>
      <c r="AF39" s="3">
        <v>35</v>
      </c>
      <c r="AG39" s="3">
        <v>23</v>
      </c>
      <c r="AH39" s="3">
        <v>20.399999999999999</v>
      </c>
      <c r="AI39" s="3">
        <v>39.6</v>
      </c>
      <c r="AJ39" s="3"/>
      <c r="AK39" s="3">
        <f t="shared" si="10"/>
        <v>29.8</v>
      </c>
      <c r="AL39" s="3">
        <f t="shared" si="11"/>
        <v>25</v>
      </c>
      <c r="AM39" s="3"/>
      <c r="AN39" s="3"/>
      <c r="AO39" s="3"/>
      <c r="AP39" s="3"/>
      <c r="AQ39" s="3"/>
      <c r="AR39" s="3"/>
      <c r="AS39" s="3"/>
      <c r="AT39" s="3"/>
      <c r="AU39" s="3"/>
      <c r="AV39" s="3"/>
      <c r="AW39" s="3"/>
      <c r="AX39" s="3"/>
      <c r="AY39" s="3"/>
      <c r="AZ39" s="3"/>
    </row>
    <row r="40" spans="1:52">
      <c r="A40" s="3" t="s">
        <v>78</v>
      </c>
      <c r="B40" s="3" t="s">
        <v>36</v>
      </c>
      <c r="C40" s="3">
        <v>65</v>
      </c>
      <c r="D40" s="3">
        <v>1</v>
      </c>
      <c r="E40" s="3">
        <v>60</v>
      </c>
      <c r="F40" s="3">
        <v>1</v>
      </c>
      <c r="G40" s="4">
        <v>0.1</v>
      </c>
      <c r="H40" s="3">
        <v>45</v>
      </c>
      <c r="I40" s="3" t="s">
        <v>37</v>
      </c>
      <c r="J40" s="3"/>
      <c r="K40" s="3">
        <v>66</v>
      </c>
      <c r="L40" s="3">
        <f t="shared" si="18"/>
        <v>-6</v>
      </c>
      <c r="M40" s="3"/>
      <c r="N40" s="3"/>
      <c r="O40" s="3">
        <v>63</v>
      </c>
      <c r="P40" s="3"/>
      <c r="Q40" s="3">
        <f t="shared" si="4"/>
        <v>12</v>
      </c>
      <c r="R40" s="15">
        <f t="shared" si="12"/>
        <v>104</v>
      </c>
      <c r="S40" s="15">
        <v>160</v>
      </c>
      <c r="T40" s="15"/>
      <c r="U40" s="15">
        <f t="shared" si="6"/>
        <v>160</v>
      </c>
      <c r="V40" s="15">
        <f t="shared" si="7"/>
        <v>90</v>
      </c>
      <c r="W40" s="15">
        <v>70</v>
      </c>
      <c r="X40" s="15">
        <v>200</v>
      </c>
      <c r="Y40" s="3"/>
      <c r="Z40" s="3">
        <f>(F40+O40+P40+U40)/Q40</f>
        <v>18.666666666666668</v>
      </c>
      <c r="AA40" s="3">
        <f t="shared" si="9"/>
        <v>5.333333333333333</v>
      </c>
      <c r="AB40" s="3">
        <v>9</v>
      </c>
      <c r="AC40" s="3">
        <v>4.2</v>
      </c>
      <c r="AD40" s="3">
        <v>10</v>
      </c>
      <c r="AE40" s="3">
        <v>7.4</v>
      </c>
      <c r="AF40" s="3">
        <v>7.4</v>
      </c>
      <c r="AG40" s="3">
        <v>0</v>
      </c>
      <c r="AH40" s="3">
        <v>3.6</v>
      </c>
      <c r="AI40" s="3">
        <v>14.4</v>
      </c>
      <c r="AJ40" s="3"/>
      <c r="AK40" s="3">
        <f t="shared" si="10"/>
        <v>9</v>
      </c>
      <c r="AL40" s="3">
        <f t="shared" si="11"/>
        <v>7</v>
      </c>
      <c r="AM40" s="3"/>
      <c r="AN40" s="3"/>
      <c r="AO40" s="3"/>
      <c r="AP40" s="3"/>
      <c r="AQ40" s="3"/>
      <c r="AR40" s="3"/>
      <c r="AS40" s="3"/>
      <c r="AT40" s="3"/>
      <c r="AU40" s="3"/>
      <c r="AV40" s="3"/>
      <c r="AW40" s="3"/>
      <c r="AX40" s="3"/>
      <c r="AY40" s="3"/>
      <c r="AZ40" s="3"/>
    </row>
    <row r="41" spans="1:52">
      <c r="A41" s="3" t="s">
        <v>79</v>
      </c>
      <c r="B41" s="3" t="s">
        <v>36</v>
      </c>
      <c r="C41" s="3">
        <v>118</v>
      </c>
      <c r="D41" s="3">
        <v>322</v>
      </c>
      <c r="E41" s="3">
        <v>217</v>
      </c>
      <c r="F41" s="3">
        <v>122</v>
      </c>
      <c r="G41" s="4">
        <v>0.4</v>
      </c>
      <c r="H41" s="3">
        <v>45</v>
      </c>
      <c r="I41" s="3" t="s">
        <v>37</v>
      </c>
      <c r="J41" s="3"/>
      <c r="K41" s="3">
        <v>219</v>
      </c>
      <c r="L41" s="3">
        <f t="shared" si="18"/>
        <v>-2</v>
      </c>
      <c r="M41" s="3"/>
      <c r="N41" s="3"/>
      <c r="O41" s="3">
        <v>120</v>
      </c>
      <c r="P41" s="3">
        <v>100</v>
      </c>
      <c r="Q41" s="3">
        <f t="shared" si="4"/>
        <v>43.4</v>
      </c>
      <c r="R41" s="15">
        <f t="shared" si="12"/>
        <v>265.60000000000002</v>
      </c>
      <c r="S41" s="15">
        <f t="shared" si="13"/>
        <v>265.60000000000002</v>
      </c>
      <c r="T41" s="15"/>
      <c r="U41" s="15">
        <f t="shared" si="6"/>
        <v>266</v>
      </c>
      <c r="V41" s="15">
        <f t="shared" si="7"/>
        <v>146</v>
      </c>
      <c r="W41" s="15">
        <v>120</v>
      </c>
      <c r="X41" s="15"/>
      <c r="Y41" s="3"/>
      <c r="Z41" s="3">
        <f t="shared" si="8"/>
        <v>14.009216589861751</v>
      </c>
      <c r="AA41" s="3">
        <f t="shared" si="9"/>
        <v>7.8801843317972349</v>
      </c>
      <c r="AB41" s="3">
        <v>37.4</v>
      </c>
      <c r="AC41" s="3">
        <v>39.4</v>
      </c>
      <c r="AD41" s="3">
        <v>45.6</v>
      </c>
      <c r="AE41" s="3">
        <v>45.2</v>
      </c>
      <c r="AF41" s="3">
        <v>42.4</v>
      </c>
      <c r="AG41" s="3">
        <v>35.6</v>
      </c>
      <c r="AH41" s="3">
        <v>55.4</v>
      </c>
      <c r="AI41" s="3">
        <v>46.2</v>
      </c>
      <c r="AJ41" s="3"/>
      <c r="AK41" s="3">
        <f t="shared" si="10"/>
        <v>58.400000000000006</v>
      </c>
      <c r="AL41" s="3">
        <f t="shared" si="11"/>
        <v>48</v>
      </c>
      <c r="AM41" s="3"/>
      <c r="AN41" s="3"/>
      <c r="AO41" s="3"/>
      <c r="AP41" s="3"/>
      <c r="AQ41" s="3"/>
      <c r="AR41" s="3"/>
      <c r="AS41" s="3"/>
      <c r="AT41" s="3"/>
      <c r="AU41" s="3"/>
      <c r="AV41" s="3"/>
      <c r="AW41" s="3"/>
      <c r="AX41" s="3"/>
      <c r="AY41" s="3"/>
      <c r="AZ41" s="3"/>
    </row>
    <row r="42" spans="1:52">
      <c r="A42" s="3" t="s">
        <v>80</v>
      </c>
      <c r="B42" s="3" t="s">
        <v>39</v>
      </c>
      <c r="C42" s="3">
        <v>76.179000000000002</v>
      </c>
      <c r="D42" s="3">
        <v>133.553</v>
      </c>
      <c r="E42" s="3">
        <v>128.87799999999999</v>
      </c>
      <c r="F42" s="3">
        <v>58.598999999999997</v>
      </c>
      <c r="G42" s="4">
        <v>1</v>
      </c>
      <c r="H42" s="3">
        <v>60</v>
      </c>
      <c r="I42" s="3" t="s">
        <v>37</v>
      </c>
      <c r="J42" s="3"/>
      <c r="K42" s="3">
        <v>127</v>
      </c>
      <c r="L42" s="3">
        <f t="shared" si="18"/>
        <v>1.8779999999999859</v>
      </c>
      <c r="M42" s="3"/>
      <c r="N42" s="3"/>
      <c r="O42" s="3">
        <v>90</v>
      </c>
      <c r="P42" s="3">
        <v>70</v>
      </c>
      <c r="Q42" s="3">
        <f t="shared" si="4"/>
        <v>25.775599999999997</v>
      </c>
      <c r="R42" s="15">
        <f t="shared" si="12"/>
        <v>142.25939999999997</v>
      </c>
      <c r="S42" s="15">
        <f t="shared" si="13"/>
        <v>142.25939999999997</v>
      </c>
      <c r="T42" s="15">
        <f>$T$1*Q42</f>
        <v>25.775599999999997</v>
      </c>
      <c r="U42" s="15">
        <f t="shared" si="6"/>
        <v>168</v>
      </c>
      <c r="V42" s="15">
        <f t="shared" si="7"/>
        <v>98</v>
      </c>
      <c r="W42" s="15">
        <v>70</v>
      </c>
      <c r="X42" s="15"/>
      <c r="Y42" s="3"/>
      <c r="Z42" s="3">
        <f t="shared" si="8"/>
        <v>14.998642126662427</v>
      </c>
      <c r="AA42" s="3">
        <f t="shared" si="9"/>
        <v>8.4808501063020838</v>
      </c>
      <c r="AB42" s="3">
        <v>26.381</v>
      </c>
      <c r="AC42" s="3">
        <v>23.5336</v>
      </c>
      <c r="AD42" s="3">
        <v>20.29</v>
      </c>
      <c r="AE42" s="3">
        <v>25.679400000000001</v>
      </c>
      <c r="AF42" s="3">
        <v>23.441400000000002</v>
      </c>
      <c r="AG42" s="3">
        <v>21.901</v>
      </c>
      <c r="AH42" s="3">
        <v>19.867799999999999</v>
      </c>
      <c r="AI42" s="3">
        <v>24.639399999999998</v>
      </c>
      <c r="AJ42" s="3"/>
      <c r="AK42" s="3">
        <f t="shared" si="10"/>
        <v>98</v>
      </c>
      <c r="AL42" s="3">
        <f t="shared" si="11"/>
        <v>70</v>
      </c>
      <c r="AM42" s="3"/>
      <c r="AN42" s="3"/>
      <c r="AO42" s="3"/>
      <c r="AP42" s="3"/>
      <c r="AQ42" s="3"/>
      <c r="AR42" s="3"/>
      <c r="AS42" s="3"/>
      <c r="AT42" s="3"/>
      <c r="AU42" s="3"/>
      <c r="AV42" s="3"/>
      <c r="AW42" s="3"/>
      <c r="AX42" s="3"/>
      <c r="AY42" s="3"/>
      <c r="AZ42" s="3"/>
    </row>
    <row r="43" spans="1:52">
      <c r="A43" s="3" t="s">
        <v>81</v>
      </c>
      <c r="B43" s="3" t="s">
        <v>39</v>
      </c>
      <c r="C43" s="3">
        <v>62.831000000000003</v>
      </c>
      <c r="D43" s="3">
        <v>109.819</v>
      </c>
      <c r="E43" s="3">
        <v>110.501</v>
      </c>
      <c r="F43" s="3">
        <v>45.466999999999999</v>
      </c>
      <c r="G43" s="4">
        <v>1</v>
      </c>
      <c r="H43" s="3">
        <v>45</v>
      </c>
      <c r="I43" s="3" t="s">
        <v>37</v>
      </c>
      <c r="J43" s="3"/>
      <c r="K43" s="3">
        <v>107.1</v>
      </c>
      <c r="L43" s="3">
        <f t="shared" si="18"/>
        <v>3.4010000000000105</v>
      </c>
      <c r="M43" s="3"/>
      <c r="N43" s="3"/>
      <c r="O43" s="3">
        <v>0</v>
      </c>
      <c r="P43" s="3">
        <v>34</v>
      </c>
      <c r="Q43" s="3">
        <f t="shared" si="4"/>
        <v>22.100200000000001</v>
      </c>
      <c r="R43" s="15">
        <f>13*Q43-P43-O43-F43</f>
        <v>207.8356</v>
      </c>
      <c r="S43" s="15">
        <f t="shared" si="13"/>
        <v>207.8356</v>
      </c>
      <c r="T43" s="15"/>
      <c r="U43" s="15">
        <f t="shared" si="6"/>
        <v>208</v>
      </c>
      <c r="V43" s="15">
        <f t="shared" si="7"/>
        <v>118</v>
      </c>
      <c r="W43" s="15">
        <v>90</v>
      </c>
      <c r="X43" s="15"/>
      <c r="Y43" s="3"/>
      <c r="Z43" s="3">
        <f t="shared" si="8"/>
        <v>13.007438846707268</v>
      </c>
      <c r="AA43" s="3">
        <f t="shared" si="9"/>
        <v>3.5957593143953446</v>
      </c>
      <c r="AB43" s="3">
        <v>13.937200000000001</v>
      </c>
      <c r="AC43" s="3">
        <v>16.47</v>
      </c>
      <c r="AD43" s="3">
        <v>17.4876</v>
      </c>
      <c r="AE43" s="3">
        <v>10.4306</v>
      </c>
      <c r="AF43" s="3">
        <v>18.0502</v>
      </c>
      <c r="AG43" s="3">
        <v>18.691600000000001</v>
      </c>
      <c r="AH43" s="3">
        <v>11.510400000000001</v>
      </c>
      <c r="AI43" s="3">
        <v>20.149000000000001</v>
      </c>
      <c r="AJ43" s="3"/>
      <c r="AK43" s="3">
        <f t="shared" si="10"/>
        <v>118</v>
      </c>
      <c r="AL43" s="3">
        <f t="shared" si="11"/>
        <v>90</v>
      </c>
      <c r="AM43" s="3"/>
      <c r="AN43" s="3"/>
      <c r="AO43" s="3"/>
      <c r="AP43" s="3"/>
      <c r="AQ43" s="3"/>
      <c r="AR43" s="3"/>
      <c r="AS43" s="3"/>
      <c r="AT43" s="3"/>
      <c r="AU43" s="3"/>
      <c r="AV43" s="3"/>
      <c r="AW43" s="3"/>
      <c r="AX43" s="3"/>
      <c r="AY43" s="3"/>
      <c r="AZ43" s="3"/>
    </row>
    <row r="44" spans="1:52">
      <c r="A44" s="3" t="s">
        <v>82</v>
      </c>
      <c r="B44" s="3" t="s">
        <v>39</v>
      </c>
      <c r="C44" s="3">
        <v>1.0429999999999999</v>
      </c>
      <c r="D44" s="3">
        <v>59.387999999999998</v>
      </c>
      <c r="E44" s="3">
        <v>8.8780000000000001</v>
      </c>
      <c r="F44" s="3">
        <v>44.780999999999999</v>
      </c>
      <c r="G44" s="4">
        <v>1</v>
      </c>
      <c r="H44" s="3">
        <v>45</v>
      </c>
      <c r="I44" s="3" t="s">
        <v>37</v>
      </c>
      <c r="J44" s="3"/>
      <c r="K44" s="3">
        <v>10</v>
      </c>
      <c r="L44" s="3">
        <f t="shared" si="18"/>
        <v>-1.1219999999999999</v>
      </c>
      <c r="M44" s="3"/>
      <c r="N44" s="3"/>
      <c r="O44" s="3">
        <v>50</v>
      </c>
      <c r="P44" s="3"/>
      <c r="Q44" s="3">
        <f t="shared" si="4"/>
        <v>1.7756000000000001</v>
      </c>
      <c r="R44" s="15"/>
      <c r="S44" s="15">
        <f t="shared" si="13"/>
        <v>0</v>
      </c>
      <c r="T44" s="15"/>
      <c r="U44" s="15">
        <f t="shared" si="6"/>
        <v>0</v>
      </c>
      <c r="V44" s="15">
        <f t="shared" si="7"/>
        <v>0</v>
      </c>
      <c r="W44" s="15"/>
      <c r="X44" s="15"/>
      <c r="Y44" s="3"/>
      <c r="Z44" s="3">
        <f t="shared" si="8"/>
        <v>53.379702635728769</v>
      </c>
      <c r="AA44" s="3">
        <f t="shared" si="9"/>
        <v>53.379702635728769</v>
      </c>
      <c r="AB44" s="3">
        <v>7.7679999999999998</v>
      </c>
      <c r="AC44" s="3">
        <v>6.891</v>
      </c>
      <c r="AD44" s="3">
        <v>6.8150000000000004</v>
      </c>
      <c r="AE44" s="3">
        <v>7.7458</v>
      </c>
      <c r="AF44" s="3">
        <v>7.734</v>
      </c>
      <c r="AG44" s="3">
        <v>9.2644000000000002</v>
      </c>
      <c r="AH44" s="3">
        <v>6.3982000000000001</v>
      </c>
      <c r="AI44" s="3">
        <v>9.8062000000000005</v>
      </c>
      <c r="AJ44" s="3"/>
      <c r="AK44" s="3">
        <f t="shared" si="10"/>
        <v>0</v>
      </c>
      <c r="AL44" s="3">
        <f t="shared" si="11"/>
        <v>0</v>
      </c>
      <c r="AM44" s="3"/>
      <c r="AN44" s="3"/>
      <c r="AO44" s="3"/>
      <c r="AP44" s="3"/>
      <c r="AQ44" s="3"/>
      <c r="AR44" s="3"/>
      <c r="AS44" s="3"/>
      <c r="AT44" s="3"/>
      <c r="AU44" s="3"/>
      <c r="AV44" s="3"/>
      <c r="AW44" s="3"/>
      <c r="AX44" s="3"/>
      <c r="AY44" s="3"/>
      <c r="AZ44" s="3"/>
    </row>
    <row r="45" spans="1:52">
      <c r="A45" s="3" t="s">
        <v>83</v>
      </c>
      <c r="B45" s="3" t="s">
        <v>36</v>
      </c>
      <c r="C45" s="3">
        <v>266</v>
      </c>
      <c r="D45" s="3">
        <v>6</v>
      </c>
      <c r="E45" s="3">
        <v>-18</v>
      </c>
      <c r="F45" s="3">
        <v>269</v>
      </c>
      <c r="G45" s="4">
        <v>0.35</v>
      </c>
      <c r="H45" s="3">
        <v>45</v>
      </c>
      <c r="I45" s="3" t="s">
        <v>37</v>
      </c>
      <c r="J45" s="3"/>
      <c r="K45" s="3">
        <v>31</v>
      </c>
      <c r="L45" s="3">
        <f t="shared" si="18"/>
        <v>-49</v>
      </c>
      <c r="M45" s="3"/>
      <c r="N45" s="3"/>
      <c r="O45" s="3">
        <v>0</v>
      </c>
      <c r="P45" s="3"/>
      <c r="Q45" s="3">
        <f t="shared" si="4"/>
        <v>-3.6</v>
      </c>
      <c r="R45" s="15"/>
      <c r="S45" s="15">
        <f t="shared" si="13"/>
        <v>0</v>
      </c>
      <c r="T45" s="15"/>
      <c r="U45" s="15">
        <f t="shared" si="6"/>
        <v>0</v>
      </c>
      <c r="V45" s="15">
        <f t="shared" si="7"/>
        <v>0</v>
      </c>
      <c r="W45" s="15"/>
      <c r="X45" s="15"/>
      <c r="Y45" s="3"/>
      <c r="Z45" s="3">
        <f t="shared" si="8"/>
        <v>-74.722222222222214</v>
      </c>
      <c r="AA45" s="3">
        <f t="shared" si="9"/>
        <v>-74.722222222222214</v>
      </c>
      <c r="AB45" s="3">
        <v>2.2000000000000002</v>
      </c>
      <c r="AC45" s="3">
        <v>33</v>
      </c>
      <c r="AD45" s="3">
        <v>2.6</v>
      </c>
      <c r="AE45" s="3">
        <v>5.8</v>
      </c>
      <c r="AF45" s="3">
        <v>5</v>
      </c>
      <c r="AG45" s="3">
        <v>5.8</v>
      </c>
      <c r="AH45" s="3">
        <v>8.4</v>
      </c>
      <c r="AI45" s="3">
        <v>47.4</v>
      </c>
      <c r="AJ45" s="19" t="s">
        <v>84</v>
      </c>
      <c r="AK45" s="3">
        <f t="shared" si="10"/>
        <v>0</v>
      </c>
      <c r="AL45" s="3">
        <f t="shared" si="11"/>
        <v>0</v>
      </c>
      <c r="AM45" s="3"/>
      <c r="AN45" s="3"/>
      <c r="AO45" s="3"/>
      <c r="AP45" s="3"/>
      <c r="AQ45" s="3"/>
      <c r="AR45" s="3"/>
      <c r="AS45" s="3"/>
      <c r="AT45" s="3"/>
      <c r="AU45" s="3"/>
      <c r="AV45" s="3"/>
      <c r="AW45" s="3"/>
      <c r="AX45" s="3"/>
      <c r="AY45" s="3"/>
      <c r="AZ45" s="3"/>
    </row>
    <row r="46" spans="1:52">
      <c r="A46" s="3" t="s">
        <v>85</v>
      </c>
      <c r="B46" s="3" t="s">
        <v>39</v>
      </c>
      <c r="C46" s="3">
        <v>108.249</v>
      </c>
      <c r="D46" s="3">
        <v>107.232</v>
      </c>
      <c r="E46" s="3">
        <v>120.613</v>
      </c>
      <c r="F46" s="3">
        <v>89.697999999999993</v>
      </c>
      <c r="G46" s="4">
        <v>1</v>
      </c>
      <c r="H46" s="3">
        <v>45</v>
      </c>
      <c r="I46" s="3" t="s">
        <v>37</v>
      </c>
      <c r="J46" s="3"/>
      <c r="K46" s="3">
        <v>114.1</v>
      </c>
      <c r="L46" s="3">
        <f t="shared" si="18"/>
        <v>6.5130000000000052</v>
      </c>
      <c r="M46" s="3"/>
      <c r="N46" s="3"/>
      <c r="O46" s="3">
        <v>0</v>
      </c>
      <c r="P46" s="3"/>
      <c r="Q46" s="3">
        <f t="shared" si="4"/>
        <v>24.122599999999998</v>
      </c>
      <c r="R46" s="15">
        <f>13*Q46-P46-O46-F46</f>
        <v>223.89580000000001</v>
      </c>
      <c r="S46" s="15">
        <f t="shared" si="13"/>
        <v>223.89580000000001</v>
      </c>
      <c r="T46" s="15"/>
      <c r="U46" s="15">
        <f t="shared" si="6"/>
        <v>224</v>
      </c>
      <c r="V46" s="15">
        <f t="shared" si="7"/>
        <v>124</v>
      </c>
      <c r="W46" s="15">
        <v>100</v>
      </c>
      <c r="X46" s="15"/>
      <c r="Y46" s="3"/>
      <c r="Z46" s="3">
        <f t="shared" si="8"/>
        <v>13.004319600706392</v>
      </c>
      <c r="AA46" s="3">
        <f t="shared" si="9"/>
        <v>3.7184217290010197</v>
      </c>
      <c r="AB46" s="3">
        <v>6.5064000000000002</v>
      </c>
      <c r="AC46" s="3">
        <v>4.9715999999999996</v>
      </c>
      <c r="AD46" s="3">
        <v>14.5192</v>
      </c>
      <c r="AE46" s="3">
        <v>6.1082000000000001</v>
      </c>
      <c r="AF46" s="3">
        <v>8.9916</v>
      </c>
      <c r="AG46" s="3">
        <v>13.1494</v>
      </c>
      <c r="AH46" s="3">
        <v>6.1058000000000003</v>
      </c>
      <c r="AI46" s="3">
        <v>10.6624</v>
      </c>
      <c r="AJ46" s="3" t="s">
        <v>51</v>
      </c>
      <c r="AK46" s="3">
        <f t="shared" si="10"/>
        <v>124</v>
      </c>
      <c r="AL46" s="3">
        <f t="shared" si="11"/>
        <v>100</v>
      </c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</row>
    <row r="47" spans="1:52">
      <c r="A47" s="8" t="s">
        <v>86</v>
      </c>
      <c r="B47" s="3" t="s">
        <v>36</v>
      </c>
      <c r="C47" s="3"/>
      <c r="D47" s="3"/>
      <c r="E47" s="3">
        <v>-12</v>
      </c>
      <c r="F47" s="3"/>
      <c r="G47" s="4">
        <v>0.4</v>
      </c>
      <c r="H47" s="3">
        <v>45</v>
      </c>
      <c r="I47" s="3" t="s">
        <v>37</v>
      </c>
      <c r="J47" s="3"/>
      <c r="K47" s="3"/>
      <c r="L47" s="3">
        <f t="shared" si="18"/>
        <v>-12</v>
      </c>
      <c r="M47" s="3"/>
      <c r="N47" s="3"/>
      <c r="O47" s="3">
        <v>0</v>
      </c>
      <c r="P47" s="3"/>
      <c r="Q47" s="3">
        <f t="shared" si="4"/>
        <v>-2.4</v>
      </c>
      <c r="R47" s="15">
        <v>70</v>
      </c>
      <c r="S47" s="15">
        <f>X47</f>
        <v>30</v>
      </c>
      <c r="T47" s="15"/>
      <c r="U47" s="15">
        <f t="shared" si="6"/>
        <v>30</v>
      </c>
      <c r="V47" s="15">
        <f t="shared" si="7"/>
        <v>30</v>
      </c>
      <c r="W47" s="15"/>
      <c r="X47" s="15">
        <v>30</v>
      </c>
      <c r="Y47" s="3"/>
      <c r="Z47" s="3">
        <f t="shared" si="8"/>
        <v>-12.5</v>
      </c>
      <c r="AA47" s="3">
        <f t="shared" si="9"/>
        <v>0</v>
      </c>
      <c r="AB47" s="3">
        <v>-2.2000000000000002</v>
      </c>
      <c r="AC47" s="3">
        <v>13.8</v>
      </c>
      <c r="AD47" s="3">
        <v>1.2</v>
      </c>
      <c r="AE47" s="3">
        <v>6.6</v>
      </c>
      <c r="AF47" s="3">
        <v>6</v>
      </c>
      <c r="AG47" s="3">
        <v>9.4</v>
      </c>
      <c r="AH47" s="3">
        <v>13.6</v>
      </c>
      <c r="AI47" s="3">
        <v>12.8</v>
      </c>
      <c r="AJ47" s="20" t="s">
        <v>87</v>
      </c>
      <c r="AK47" s="3">
        <f t="shared" si="10"/>
        <v>12</v>
      </c>
      <c r="AL47" s="3">
        <f t="shared" si="11"/>
        <v>0</v>
      </c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</row>
    <row r="48" spans="1:52">
      <c r="A48" s="3" t="s">
        <v>88</v>
      </c>
      <c r="B48" s="3" t="s">
        <v>36</v>
      </c>
      <c r="C48" s="3">
        <v>263</v>
      </c>
      <c r="D48" s="3">
        <v>202</v>
      </c>
      <c r="E48" s="3">
        <v>217</v>
      </c>
      <c r="F48" s="3">
        <v>131</v>
      </c>
      <c r="G48" s="4">
        <v>0.3</v>
      </c>
      <c r="H48" s="3" t="e">
        <v>#N/A</v>
      </c>
      <c r="I48" s="3" t="s">
        <v>37</v>
      </c>
      <c r="J48" s="3"/>
      <c r="K48" s="3">
        <v>220</v>
      </c>
      <c r="L48" s="3">
        <f t="shared" si="18"/>
        <v>-3</v>
      </c>
      <c r="M48" s="3"/>
      <c r="N48" s="3"/>
      <c r="O48" s="3">
        <v>86</v>
      </c>
      <c r="P48" s="3">
        <v>60</v>
      </c>
      <c r="Q48" s="3">
        <f t="shared" si="4"/>
        <v>43.4</v>
      </c>
      <c r="R48" s="15">
        <f t="shared" si="12"/>
        <v>330.6</v>
      </c>
      <c r="S48" s="15">
        <f t="shared" si="13"/>
        <v>330.6</v>
      </c>
      <c r="T48" s="15"/>
      <c r="U48" s="15">
        <f t="shared" si="6"/>
        <v>331</v>
      </c>
      <c r="V48" s="15">
        <f t="shared" si="7"/>
        <v>181</v>
      </c>
      <c r="W48" s="15">
        <v>150</v>
      </c>
      <c r="X48" s="15"/>
      <c r="Y48" s="3"/>
      <c r="Z48" s="3">
        <f t="shared" si="8"/>
        <v>14.009216589861751</v>
      </c>
      <c r="AA48" s="3">
        <f t="shared" si="9"/>
        <v>6.3824884792626726</v>
      </c>
      <c r="AB48" s="3">
        <v>36</v>
      </c>
      <c r="AC48" s="3">
        <v>7.8</v>
      </c>
      <c r="AD48" s="3">
        <v>42.2</v>
      </c>
      <c r="AE48" s="3">
        <v>38.799999999999997</v>
      </c>
      <c r="AF48" s="3">
        <v>23</v>
      </c>
      <c r="AG48" s="3">
        <v>25.2</v>
      </c>
      <c r="AH48" s="3">
        <v>39.4</v>
      </c>
      <c r="AI48" s="3">
        <v>31</v>
      </c>
      <c r="AJ48" s="3"/>
      <c r="AK48" s="3">
        <f t="shared" si="10"/>
        <v>54.3</v>
      </c>
      <c r="AL48" s="3">
        <f t="shared" si="11"/>
        <v>45</v>
      </c>
      <c r="AM48" s="3"/>
      <c r="AN48" s="3"/>
      <c r="AO48" s="3"/>
      <c r="AP48" s="3"/>
      <c r="AQ48" s="3"/>
      <c r="AR48" s="3"/>
      <c r="AS48" s="3"/>
      <c r="AT48" s="3"/>
      <c r="AU48" s="3"/>
      <c r="AV48" s="3"/>
      <c r="AW48" s="3"/>
      <c r="AX48" s="3"/>
      <c r="AY48" s="3"/>
      <c r="AZ48" s="3"/>
    </row>
    <row r="49" spans="1:52">
      <c r="A49" s="3" t="s">
        <v>89</v>
      </c>
      <c r="B49" s="3" t="s">
        <v>39</v>
      </c>
      <c r="C49" s="3">
        <v>42.156999999999996</v>
      </c>
      <c r="D49" s="3"/>
      <c r="E49" s="3">
        <v>26.378</v>
      </c>
      <c r="F49" s="3">
        <v>12.571999999999999</v>
      </c>
      <c r="G49" s="4">
        <v>1</v>
      </c>
      <c r="H49" s="3">
        <v>45</v>
      </c>
      <c r="I49" s="3" t="s">
        <v>37</v>
      </c>
      <c r="J49" s="3"/>
      <c r="K49" s="3">
        <v>25.6</v>
      </c>
      <c r="L49" s="3">
        <f t="shared" si="18"/>
        <v>0.77799999999999869</v>
      </c>
      <c r="M49" s="3"/>
      <c r="N49" s="3"/>
      <c r="O49" s="3">
        <v>0</v>
      </c>
      <c r="P49" s="3"/>
      <c r="Q49" s="3">
        <f t="shared" si="4"/>
        <v>5.2755999999999998</v>
      </c>
      <c r="R49" s="15">
        <f>11*Q49-P49-O49-F49</f>
        <v>45.459599999999995</v>
      </c>
      <c r="S49" s="15">
        <f t="shared" si="13"/>
        <v>45.459599999999995</v>
      </c>
      <c r="T49" s="15"/>
      <c r="U49" s="15">
        <f t="shared" si="6"/>
        <v>45</v>
      </c>
      <c r="V49" s="15">
        <f t="shared" si="7"/>
        <v>25</v>
      </c>
      <c r="W49" s="15">
        <v>20</v>
      </c>
      <c r="X49" s="15"/>
      <c r="Y49" s="3"/>
      <c r="Z49" s="3">
        <f t="shared" si="8"/>
        <v>10.912881947077111</v>
      </c>
      <c r="AA49" s="3">
        <f t="shared" si="9"/>
        <v>2.3830464781257108</v>
      </c>
      <c r="AB49" s="3">
        <v>1.2165999999999999</v>
      </c>
      <c r="AC49" s="3">
        <v>2.4748000000000001</v>
      </c>
      <c r="AD49" s="3">
        <v>4.5792000000000002</v>
      </c>
      <c r="AE49" s="3">
        <v>3.2469999999999999</v>
      </c>
      <c r="AF49" s="3">
        <v>5.3906000000000001</v>
      </c>
      <c r="AG49" s="3">
        <v>4.8064</v>
      </c>
      <c r="AH49" s="3">
        <v>0.68700000000000006</v>
      </c>
      <c r="AI49" s="3">
        <v>2.5045999999999999</v>
      </c>
      <c r="AJ49" s="3"/>
      <c r="AK49" s="3">
        <f t="shared" si="10"/>
        <v>25</v>
      </c>
      <c r="AL49" s="3">
        <f t="shared" si="11"/>
        <v>20</v>
      </c>
      <c r="AM49" s="3"/>
      <c r="AN49" s="3"/>
      <c r="AO49" s="3"/>
      <c r="AP49" s="3"/>
      <c r="AQ49" s="3"/>
      <c r="AR49" s="3"/>
      <c r="AS49" s="3"/>
      <c r="AT49" s="3"/>
      <c r="AU49" s="3"/>
      <c r="AV49" s="3"/>
      <c r="AW49" s="3"/>
      <c r="AX49" s="3"/>
      <c r="AY49" s="3"/>
      <c r="AZ49" s="3"/>
    </row>
    <row r="50" spans="1:52">
      <c r="A50" s="3" t="s">
        <v>90</v>
      </c>
      <c r="B50" s="3" t="s">
        <v>36</v>
      </c>
      <c r="C50" s="3">
        <v>296</v>
      </c>
      <c r="D50" s="3">
        <v>390</v>
      </c>
      <c r="E50" s="3">
        <v>416</v>
      </c>
      <c r="F50" s="3">
        <v>178</v>
      </c>
      <c r="G50" s="4">
        <v>0.35</v>
      </c>
      <c r="H50" s="3">
        <v>45</v>
      </c>
      <c r="I50" s="3" t="s">
        <v>37</v>
      </c>
      <c r="J50" s="3"/>
      <c r="K50" s="3">
        <v>418</v>
      </c>
      <c r="L50" s="3">
        <f t="shared" si="18"/>
        <v>-2</v>
      </c>
      <c r="M50" s="3"/>
      <c r="N50" s="3"/>
      <c r="O50" s="3">
        <v>280</v>
      </c>
      <c r="P50" s="3">
        <v>200</v>
      </c>
      <c r="Q50" s="3">
        <f t="shared" si="4"/>
        <v>83.2</v>
      </c>
      <c r="R50" s="15">
        <f t="shared" si="12"/>
        <v>506.79999999999995</v>
      </c>
      <c r="S50" s="15">
        <f t="shared" si="13"/>
        <v>506.79999999999995</v>
      </c>
      <c r="T50" s="15"/>
      <c r="U50" s="15">
        <f t="shared" si="6"/>
        <v>507</v>
      </c>
      <c r="V50" s="15">
        <f t="shared" si="7"/>
        <v>277</v>
      </c>
      <c r="W50" s="15">
        <v>230</v>
      </c>
      <c r="X50" s="15"/>
      <c r="Y50" s="3"/>
      <c r="Z50" s="3">
        <f t="shared" si="8"/>
        <v>14.002403846153845</v>
      </c>
      <c r="AA50" s="3">
        <f t="shared" si="9"/>
        <v>7.9086538461538458</v>
      </c>
      <c r="AB50" s="3">
        <v>77.8</v>
      </c>
      <c r="AC50" s="3">
        <v>67.400000000000006</v>
      </c>
      <c r="AD50" s="3">
        <v>90</v>
      </c>
      <c r="AE50" s="3">
        <v>65.8</v>
      </c>
      <c r="AF50" s="3">
        <v>82.6</v>
      </c>
      <c r="AG50" s="3">
        <v>83.8</v>
      </c>
      <c r="AH50" s="3">
        <v>91.8</v>
      </c>
      <c r="AI50" s="3">
        <v>95.6</v>
      </c>
      <c r="AJ50" s="3" t="s">
        <v>91</v>
      </c>
      <c r="AK50" s="3">
        <f t="shared" si="10"/>
        <v>96.949999999999989</v>
      </c>
      <c r="AL50" s="3">
        <f t="shared" si="11"/>
        <v>80.5</v>
      </c>
      <c r="AM50" s="3"/>
      <c r="AN50" s="3"/>
      <c r="AO50" s="3"/>
      <c r="AP50" s="3"/>
      <c r="AQ50" s="3"/>
      <c r="AR50" s="3"/>
      <c r="AS50" s="3"/>
      <c r="AT50" s="3"/>
      <c r="AU50" s="3"/>
      <c r="AV50" s="3"/>
      <c r="AW50" s="3"/>
      <c r="AX50" s="3"/>
      <c r="AY50" s="3"/>
      <c r="AZ50" s="3"/>
    </row>
    <row r="51" spans="1:52">
      <c r="A51" s="3" t="s">
        <v>92</v>
      </c>
      <c r="B51" s="3" t="s">
        <v>36</v>
      </c>
      <c r="C51" s="3">
        <v>19</v>
      </c>
      <c r="D51" s="3">
        <v>248</v>
      </c>
      <c r="E51" s="3">
        <v>182</v>
      </c>
      <c r="F51" s="3">
        <v>40</v>
      </c>
      <c r="G51" s="4">
        <v>0.41</v>
      </c>
      <c r="H51" s="3">
        <v>45</v>
      </c>
      <c r="I51" s="3" t="s">
        <v>37</v>
      </c>
      <c r="J51" s="3"/>
      <c r="K51" s="3">
        <v>244</v>
      </c>
      <c r="L51" s="3">
        <f t="shared" si="18"/>
        <v>-62</v>
      </c>
      <c r="M51" s="3"/>
      <c r="N51" s="3"/>
      <c r="O51" s="3">
        <v>260</v>
      </c>
      <c r="P51" s="3">
        <v>200</v>
      </c>
      <c r="Q51" s="3">
        <f t="shared" si="4"/>
        <v>36.4</v>
      </c>
      <c r="R51" s="15">
        <f t="shared" si="12"/>
        <v>9.5999999999999659</v>
      </c>
      <c r="S51" s="15">
        <f t="shared" si="13"/>
        <v>9.5999999999999659</v>
      </c>
      <c r="T51" s="15"/>
      <c r="U51" s="15">
        <f t="shared" si="6"/>
        <v>10</v>
      </c>
      <c r="V51" s="15">
        <f t="shared" si="7"/>
        <v>0</v>
      </c>
      <c r="W51" s="15">
        <v>10</v>
      </c>
      <c r="X51" s="15"/>
      <c r="Y51" s="3"/>
      <c r="Z51" s="3">
        <f t="shared" si="8"/>
        <v>14.010989010989011</v>
      </c>
      <c r="AA51" s="3">
        <f t="shared" si="9"/>
        <v>13.736263736263737</v>
      </c>
      <c r="AB51" s="3">
        <v>49.6</v>
      </c>
      <c r="AC51" s="3">
        <v>46.6</v>
      </c>
      <c r="AD51" s="3">
        <v>90</v>
      </c>
      <c r="AE51" s="3">
        <v>50.4</v>
      </c>
      <c r="AF51" s="3">
        <v>25.2</v>
      </c>
      <c r="AG51" s="3">
        <v>107.2</v>
      </c>
      <c r="AH51" s="3">
        <v>50.4</v>
      </c>
      <c r="AI51" s="3">
        <v>60.8</v>
      </c>
      <c r="AJ51" s="3"/>
      <c r="AK51" s="3">
        <f t="shared" si="10"/>
        <v>0</v>
      </c>
      <c r="AL51" s="3">
        <f t="shared" si="11"/>
        <v>4.0999999999999996</v>
      </c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</row>
    <row r="52" spans="1:52">
      <c r="A52" s="3" t="s">
        <v>93</v>
      </c>
      <c r="B52" s="3" t="s">
        <v>36</v>
      </c>
      <c r="C52" s="3">
        <v>16</v>
      </c>
      <c r="D52" s="3">
        <v>2</v>
      </c>
      <c r="E52" s="3">
        <v>15</v>
      </c>
      <c r="F52" s="3"/>
      <c r="G52" s="4">
        <v>0.41</v>
      </c>
      <c r="H52" s="3">
        <v>45</v>
      </c>
      <c r="I52" s="3" t="s">
        <v>37</v>
      </c>
      <c r="J52" s="3"/>
      <c r="K52" s="3">
        <v>25</v>
      </c>
      <c r="L52" s="3">
        <f t="shared" si="18"/>
        <v>-10</v>
      </c>
      <c r="M52" s="3"/>
      <c r="N52" s="3"/>
      <c r="O52" s="3">
        <v>190</v>
      </c>
      <c r="P52" s="3">
        <v>100</v>
      </c>
      <c r="Q52" s="3">
        <f t="shared" si="4"/>
        <v>3</v>
      </c>
      <c r="R52" s="15"/>
      <c r="S52" s="15">
        <f t="shared" si="13"/>
        <v>0</v>
      </c>
      <c r="T52" s="15"/>
      <c r="U52" s="15">
        <f t="shared" si="6"/>
        <v>0</v>
      </c>
      <c r="V52" s="15">
        <f t="shared" si="7"/>
        <v>0</v>
      </c>
      <c r="W52" s="15"/>
      <c r="X52" s="15"/>
      <c r="Y52" s="3"/>
      <c r="Z52" s="3">
        <f t="shared" si="8"/>
        <v>96.666666666666671</v>
      </c>
      <c r="AA52" s="3">
        <f t="shared" si="9"/>
        <v>96.666666666666671</v>
      </c>
      <c r="AB52" s="3">
        <v>31.4</v>
      </c>
      <c r="AC52" s="3">
        <v>1.4</v>
      </c>
      <c r="AD52" s="3">
        <v>9.8000000000000007</v>
      </c>
      <c r="AE52" s="3">
        <v>20</v>
      </c>
      <c r="AF52" s="3">
        <v>0.4</v>
      </c>
      <c r="AG52" s="3">
        <v>3.4</v>
      </c>
      <c r="AH52" s="3">
        <v>18.399999999999999</v>
      </c>
      <c r="AI52" s="3">
        <v>11.2</v>
      </c>
      <c r="AJ52" s="3"/>
      <c r="AK52" s="3">
        <f t="shared" si="10"/>
        <v>0</v>
      </c>
      <c r="AL52" s="3">
        <f t="shared" si="11"/>
        <v>0</v>
      </c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</row>
    <row r="53" spans="1:52">
      <c r="A53" s="10" t="s">
        <v>94</v>
      </c>
      <c r="B53" s="10" t="s">
        <v>39</v>
      </c>
      <c r="C53" s="10">
        <v>16.449000000000002</v>
      </c>
      <c r="D53" s="10"/>
      <c r="E53" s="10"/>
      <c r="F53" s="10">
        <v>16.449000000000002</v>
      </c>
      <c r="G53" s="11">
        <v>0</v>
      </c>
      <c r="H53" s="10">
        <v>30</v>
      </c>
      <c r="I53" s="10" t="s">
        <v>95</v>
      </c>
      <c r="J53" s="10"/>
      <c r="K53" s="10">
        <v>1</v>
      </c>
      <c r="L53" s="10">
        <f t="shared" si="18"/>
        <v>-1</v>
      </c>
      <c r="M53" s="10"/>
      <c r="N53" s="10"/>
      <c r="O53" s="10">
        <v>0</v>
      </c>
      <c r="P53" s="10"/>
      <c r="Q53" s="10">
        <f t="shared" si="4"/>
        <v>0</v>
      </c>
      <c r="R53" s="17"/>
      <c r="S53" s="15">
        <f t="shared" si="13"/>
        <v>0</v>
      </c>
      <c r="T53" s="17"/>
      <c r="U53" s="15">
        <f t="shared" si="6"/>
        <v>0</v>
      </c>
      <c r="V53" s="15">
        <f t="shared" si="7"/>
        <v>0</v>
      </c>
      <c r="W53" s="15"/>
      <c r="X53" s="17"/>
      <c r="Y53" s="10"/>
      <c r="Z53" s="3" t="e">
        <f t="shared" si="8"/>
        <v>#DIV/0!</v>
      </c>
      <c r="AA53" s="10" t="e">
        <f t="shared" si="9"/>
        <v>#DIV/0!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0</v>
      </c>
      <c r="AH53" s="10">
        <v>0</v>
      </c>
      <c r="AI53" s="10">
        <v>0</v>
      </c>
      <c r="AJ53" s="19" t="s">
        <v>96</v>
      </c>
      <c r="AK53" s="3">
        <f t="shared" si="10"/>
        <v>0</v>
      </c>
      <c r="AL53" s="3">
        <f t="shared" si="11"/>
        <v>0</v>
      </c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</row>
    <row r="54" spans="1:52">
      <c r="A54" s="3" t="s">
        <v>97</v>
      </c>
      <c r="B54" s="3" t="s">
        <v>36</v>
      </c>
      <c r="C54" s="3">
        <v>90</v>
      </c>
      <c r="D54" s="3">
        <v>294</v>
      </c>
      <c r="E54" s="3">
        <v>191</v>
      </c>
      <c r="F54" s="3">
        <v>99</v>
      </c>
      <c r="G54" s="4">
        <v>0.36</v>
      </c>
      <c r="H54" s="3">
        <v>45</v>
      </c>
      <c r="I54" s="3" t="s">
        <v>37</v>
      </c>
      <c r="J54" s="3"/>
      <c r="K54" s="3">
        <v>184</v>
      </c>
      <c r="L54" s="3">
        <f t="shared" si="18"/>
        <v>7</v>
      </c>
      <c r="M54" s="3"/>
      <c r="N54" s="3"/>
      <c r="O54" s="3">
        <v>0</v>
      </c>
      <c r="P54" s="3"/>
      <c r="Q54" s="3">
        <f t="shared" si="4"/>
        <v>38.200000000000003</v>
      </c>
      <c r="R54" s="15">
        <f>12*Q54-P54-O54-F54</f>
        <v>359.40000000000003</v>
      </c>
      <c r="S54" s="15">
        <f t="shared" si="13"/>
        <v>359.40000000000003</v>
      </c>
      <c r="T54" s="15"/>
      <c r="U54" s="15">
        <f t="shared" si="6"/>
        <v>359</v>
      </c>
      <c r="V54" s="15">
        <f t="shared" si="7"/>
        <v>189</v>
      </c>
      <c r="W54" s="15">
        <v>170</v>
      </c>
      <c r="X54" s="15"/>
      <c r="Y54" s="3"/>
      <c r="Z54" s="3">
        <f t="shared" si="8"/>
        <v>11.989528795811518</v>
      </c>
      <c r="AA54" s="3">
        <f t="shared" si="9"/>
        <v>2.5916230366492146</v>
      </c>
      <c r="AB54" s="3">
        <v>16</v>
      </c>
      <c r="AC54" s="3">
        <v>27.4</v>
      </c>
      <c r="AD54" s="3">
        <v>32.6</v>
      </c>
      <c r="AE54" s="3">
        <v>23.6</v>
      </c>
      <c r="AF54" s="3">
        <v>30.6</v>
      </c>
      <c r="AG54" s="3">
        <v>25.4</v>
      </c>
      <c r="AH54" s="3">
        <v>22.8</v>
      </c>
      <c r="AI54" s="3">
        <v>38.799999999999997</v>
      </c>
      <c r="AJ54" s="3" t="s">
        <v>51</v>
      </c>
      <c r="AK54" s="3">
        <f t="shared" si="10"/>
        <v>68.039999999999992</v>
      </c>
      <c r="AL54" s="3">
        <f t="shared" si="11"/>
        <v>61.199999999999996</v>
      </c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</row>
    <row r="55" spans="1:52">
      <c r="A55" s="3" t="s">
        <v>98</v>
      </c>
      <c r="B55" s="3" t="s">
        <v>36</v>
      </c>
      <c r="C55" s="3">
        <v>5</v>
      </c>
      <c r="D55" s="3"/>
      <c r="E55" s="3"/>
      <c r="F55" s="3">
        <v>5</v>
      </c>
      <c r="G55" s="4">
        <v>0.41</v>
      </c>
      <c r="H55" s="3">
        <v>45</v>
      </c>
      <c r="I55" s="3" t="s">
        <v>37</v>
      </c>
      <c r="J55" s="3"/>
      <c r="K55" s="3"/>
      <c r="L55" s="3">
        <f t="shared" si="18"/>
        <v>0</v>
      </c>
      <c r="M55" s="3"/>
      <c r="N55" s="3"/>
      <c r="O55" s="3">
        <v>0</v>
      </c>
      <c r="P55" s="3"/>
      <c r="Q55" s="3">
        <f t="shared" si="4"/>
        <v>0</v>
      </c>
      <c r="R55" s="15">
        <v>6</v>
      </c>
      <c r="S55" s="15">
        <f t="shared" si="13"/>
        <v>6</v>
      </c>
      <c r="T55" s="15"/>
      <c r="U55" s="15">
        <f t="shared" si="6"/>
        <v>6</v>
      </c>
      <c r="V55" s="15">
        <f t="shared" si="7"/>
        <v>0</v>
      </c>
      <c r="W55" s="15">
        <v>6</v>
      </c>
      <c r="X55" s="15"/>
      <c r="Y55" s="3"/>
      <c r="Z55" s="3" t="e">
        <f t="shared" si="8"/>
        <v>#DIV/0!</v>
      </c>
      <c r="AA55" s="3" t="e">
        <f t="shared" si="9"/>
        <v>#DIV/0!</v>
      </c>
      <c r="AB55" s="3">
        <v>0.4</v>
      </c>
      <c r="AC55" s="3">
        <v>-0.4</v>
      </c>
      <c r="AD55" s="3">
        <v>0.2</v>
      </c>
      <c r="AE55" s="3">
        <v>3.2</v>
      </c>
      <c r="AF55" s="3">
        <v>0</v>
      </c>
      <c r="AG55" s="3">
        <v>-0.2</v>
      </c>
      <c r="AH55" s="3">
        <v>3.4</v>
      </c>
      <c r="AI55" s="3">
        <v>0.8</v>
      </c>
      <c r="AJ55" s="3" t="s">
        <v>99</v>
      </c>
      <c r="AK55" s="3">
        <f t="shared" si="10"/>
        <v>0</v>
      </c>
      <c r="AL55" s="3">
        <f t="shared" si="11"/>
        <v>2.46</v>
      </c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</row>
    <row r="56" spans="1:52">
      <c r="A56" s="8" t="s">
        <v>100</v>
      </c>
      <c r="B56" s="3" t="s">
        <v>36</v>
      </c>
      <c r="C56" s="3"/>
      <c r="D56" s="3"/>
      <c r="E56" s="3"/>
      <c r="F56" s="3"/>
      <c r="G56" s="4">
        <v>0.41</v>
      </c>
      <c r="H56" s="3">
        <v>45</v>
      </c>
      <c r="I56" s="3" t="s">
        <v>37</v>
      </c>
      <c r="J56" s="3"/>
      <c r="K56" s="3"/>
      <c r="L56" s="3">
        <f t="shared" si="18"/>
        <v>0</v>
      </c>
      <c r="M56" s="3"/>
      <c r="N56" s="3"/>
      <c r="O56" s="3">
        <v>6</v>
      </c>
      <c r="P56" s="3">
        <v>6</v>
      </c>
      <c r="Q56" s="3">
        <f t="shared" si="4"/>
        <v>0</v>
      </c>
      <c r="R56" s="15">
        <v>6</v>
      </c>
      <c r="S56" s="15">
        <f t="shared" si="13"/>
        <v>6</v>
      </c>
      <c r="T56" s="15"/>
      <c r="U56" s="15">
        <f t="shared" si="6"/>
        <v>6</v>
      </c>
      <c r="V56" s="15">
        <f t="shared" si="7"/>
        <v>0</v>
      </c>
      <c r="W56" s="15">
        <v>6</v>
      </c>
      <c r="X56" s="15"/>
      <c r="Y56" s="3"/>
      <c r="Z56" s="3" t="e">
        <f t="shared" si="8"/>
        <v>#DIV/0!</v>
      </c>
      <c r="AA56" s="3" t="e">
        <f t="shared" si="9"/>
        <v>#DIV/0!</v>
      </c>
      <c r="AB56" s="3">
        <v>0</v>
      </c>
      <c r="AC56" s="3">
        <v>0</v>
      </c>
      <c r="AD56" s="3">
        <v>2.4</v>
      </c>
      <c r="AE56" s="3">
        <v>0</v>
      </c>
      <c r="AF56" s="3">
        <v>1.2</v>
      </c>
      <c r="AG56" s="3">
        <v>0</v>
      </c>
      <c r="AH56" s="3">
        <v>0</v>
      </c>
      <c r="AI56" s="3">
        <v>0</v>
      </c>
      <c r="AJ56" s="12" t="s">
        <v>101</v>
      </c>
      <c r="AK56" s="3">
        <f t="shared" si="10"/>
        <v>0</v>
      </c>
      <c r="AL56" s="3">
        <f t="shared" si="11"/>
        <v>2.46</v>
      </c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52">
      <c r="A57" s="3" t="s">
        <v>102</v>
      </c>
      <c r="B57" s="3" t="s">
        <v>36</v>
      </c>
      <c r="C57" s="3">
        <v>9</v>
      </c>
      <c r="D57" s="3">
        <v>33</v>
      </c>
      <c r="E57" s="3">
        <v>18</v>
      </c>
      <c r="F57" s="3">
        <v>5</v>
      </c>
      <c r="G57" s="4">
        <v>0.33</v>
      </c>
      <c r="H57" s="3" t="e">
        <v>#N/A</v>
      </c>
      <c r="I57" s="3" t="s">
        <v>37</v>
      </c>
      <c r="J57" s="3"/>
      <c r="K57" s="3">
        <v>23</v>
      </c>
      <c r="L57" s="3">
        <f t="shared" si="18"/>
        <v>-5</v>
      </c>
      <c r="M57" s="3"/>
      <c r="N57" s="3"/>
      <c r="O57" s="3">
        <v>0</v>
      </c>
      <c r="P57" s="3"/>
      <c r="Q57" s="3">
        <f t="shared" si="4"/>
        <v>3.6</v>
      </c>
      <c r="R57" s="15">
        <f>10*Q57-P57-O57-F57</f>
        <v>31</v>
      </c>
      <c r="S57" s="15">
        <f t="shared" si="13"/>
        <v>31</v>
      </c>
      <c r="T57" s="15"/>
      <c r="U57" s="15">
        <f t="shared" si="6"/>
        <v>31</v>
      </c>
      <c r="V57" s="15">
        <f t="shared" si="7"/>
        <v>31</v>
      </c>
      <c r="W57" s="15"/>
      <c r="X57" s="15"/>
      <c r="Y57" s="3"/>
      <c r="Z57" s="3">
        <f t="shared" si="8"/>
        <v>10</v>
      </c>
      <c r="AA57" s="3">
        <f t="shared" si="9"/>
        <v>1.3888888888888888</v>
      </c>
      <c r="AB57" s="3">
        <v>1.2</v>
      </c>
      <c r="AC57" s="3">
        <v>2</v>
      </c>
      <c r="AD57" s="3">
        <v>3.4</v>
      </c>
      <c r="AE57" s="3">
        <v>5.6</v>
      </c>
      <c r="AF57" s="3">
        <v>6</v>
      </c>
      <c r="AG57" s="3">
        <v>7.2</v>
      </c>
      <c r="AH57" s="3">
        <v>5</v>
      </c>
      <c r="AI57" s="3">
        <v>10.4</v>
      </c>
      <c r="AJ57" s="3"/>
      <c r="AK57" s="3">
        <f t="shared" si="10"/>
        <v>10.23</v>
      </c>
      <c r="AL57" s="3">
        <f t="shared" si="11"/>
        <v>0</v>
      </c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52">
      <c r="A58" s="3" t="s">
        <v>103</v>
      </c>
      <c r="B58" s="3" t="s">
        <v>36</v>
      </c>
      <c r="C58" s="3"/>
      <c r="D58" s="3">
        <v>24</v>
      </c>
      <c r="E58" s="3"/>
      <c r="F58" s="3">
        <v>24</v>
      </c>
      <c r="G58" s="4">
        <v>0.33</v>
      </c>
      <c r="H58" s="3">
        <v>45</v>
      </c>
      <c r="I58" s="3" t="s">
        <v>37</v>
      </c>
      <c r="J58" s="3"/>
      <c r="K58" s="3"/>
      <c r="L58" s="3">
        <f t="shared" si="18"/>
        <v>0</v>
      </c>
      <c r="M58" s="3"/>
      <c r="N58" s="3"/>
      <c r="O58" s="3">
        <v>0</v>
      </c>
      <c r="P58" s="3">
        <v>8</v>
      </c>
      <c r="Q58" s="3">
        <f t="shared" si="4"/>
        <v>0</v>
      </c>
      <c r="R58" s="15"/>
      <c r="S58" s="15">
        <f t="shared" si="13"/>
        <v>0</v>
      </c>
      <c r="T58" s="15"/>
      <c r="U58" s="15">
        <f t="shared" si="6"/>
        <v>0</v>
      </c>
      <c r="V58" s="15">
        <f t="shared" si="7"/>
        <v>0</v>
      </c>
      <c r="W58" s="15"/>
      <c r="X58" s="15"/>
      <c r="Y58" s="3"/>
      <c r="Z58" s="3" t="e">
        <f t="shared" si="8"/>
        <v>#DIV/0!</v>
      </c>
      <c r="AA58" s="3" t="e">
        <f t="shared" si="9"/>
        <v>#DIV/0!</v>
      </c>
      <c r="AB58" s="3">
        <v>0</v>
      </c>
      <c r="AC58" s="3">
        <v>0</v>
      </c>
      <c r="AD58" s="3">
        <v>-0.2</v>
      </c>
      <c r="AE58" s="3">
        <v>0.2</v>
      </c>
      <c r="AF58" s="3">
        <v>0.4</v>
      </c>
      <c r="AG58" s="3">
        <v>0.4</v>
      </c>
      <c r="AH58" s="3">
        <v>0.8</v>
      </c>
      <c r="AI58" s="3">
        <v>0.4</v>
      </c>
      <c r="AJ58" s="3" t="s">
        <v>104</v>
      </c>
      <c r="AK58" s="3">
        <f t="shared" si="10"/>
        <v>0</v>
      </c>
      <c r="AL58" s="3">
        <f t="shared" si="11"/>
        <v>0</v>
      </c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52">
      <c r="A59" s="3" t="s">
        <v>105</v>
      </c>
      <c r="B59" s="3" t="s">
        <v>36</v>
      </c>
      <c r="C59" s="3">
        <v>112</v>
      </c>
      <c r="D59" s="3"/>
      <c r="E59" s="3">
        <v>98</v>
      </c>
      <c r="F59" s="3">
        <v>10</v>
      </c>
      <c r="G59" s="4">
        <v>0.33</v>
      </c>
      <c r="H59" s="3">
        <v>45</v>
      </c>
      <c r="I59" s="3" t="s">
        <v>37</v>
      </c>
      <c r="J59" s="3"/>
      <c r="K59" s="3">
        <v>102</v>
      </c>
      <c r="L59" s="3">
        <f t="shared" si="18"/>
        <v>-4</v>
      </c>
      <c r="M59" s="3"/>
      <c r="N59" s="3"/>
      <c r="O59" s="3">
        <v>0</v>
      </c>
      <c r="P59" s="3"/>
      <c r="Q59" s="3">
        <f t="shared" si="4"/>
        <v>19.600000000000001</v>
      </c>
      <c r="R59" s="15">
        <f>10*Q59-P59-O59-F59</f>
        <v>186</v>
      </c>
      <c r="S59" s="15">
        <f t="shared" si="13"/>
        <v>186</v>
      </c>
      <c r="T59" s="15"/>
      <c r="U59" s="15">
        <f t="shared" si="6"/>
        <v>186</v>
      </c>
      <c r="V59" s="15">
        <f t="shared" si="7"/>
        <v>106</v>
      </c>
      <c r="W59" s="15">
        <v>80</v>
      </c>
      <c r="X59" s="15"/>
      <c r="Y59" s="3"/>
      <c r="Z59" s="3">
        <f t="shared" si="8"/>
        <v>10</v>
      </c>
      <c r="AA59" s="3">
        <f t="shared" si="9"/>
        <v>0.51020408163265307</v>
      </c>
      <c r="AB59" s="3">
        <v>13.4</v>
      </c>
      <c r="AC59" s="3">
        <v>14</v>
      </c>
      <c r="AD59" s="3">
        <v>27.4</v>
      </c>
      <c r="AE59" s="3">
        <v>13.2</v>
      </c>
      <c r="AF59" s="3">
        <v>24</v>
      </c>
      <c r="AG59" s="3">
        <v>28</v>
      </c>
      <c r="AH59" s="3">
        <v>5.8</v>
      </c>
      <c r="AI59" s="3">
        <v>27.6</v>
      </c>
      <c r="AJ59" s="3"/>
      <c r="AK59" s="3">
        <f t="shared" si="10"/>
        <v>34.980000000000004</v>
      </c>
      <c r="AL59" s="3">
        <f t="shared" si="11"/>
        <v>26.400000000000002</v>
      </c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52">
      <c r="A60" s="3" t="s">
        <v>106</v>
      </c>
      <c r="B60" s="3" t="s">
        <v>36</v>
      </c>
      <c r="C60" s="3">
        <v>27</v>
      </c>
      <c r="D60" s="3">
        <v>16</v>
      </c>
      <c r="E60" s="3">
        <v>14</v>
      </c>
      <c r="F60" s="3">
        <v>17</v>
      </c>
      <c r="G60" s="4">
        <v>0.33</v>
      </c>
      <c r="H60" s="3">
        <v>45</v>
      </c>
      <c r="I60" s="3" t="s">
        <v>37</v>
      </c>
      <c r="J60" s="3"/>
      <c r="K60" s="3">
        <v>32</v>
      </c>
      <c r="L60" s="3">
        <f t="shared" si="18"/>
        <v>-18</v>
      </c>
      <c r="M60" s="3"/>
      <c r="N60" s="3"/>
      <c r="O60" s="3">
        <v>0</v>
      </c>
      <c r="P60" s="3"/>
      <c r="Q60" s="3">
        <f t="shared" si="4"/>
        <v>2.8</v>
      </c>
      <c r="R60" s="15">
        <f t="shared" ref="R60:R64" si="20">14*Q60-P60-O60-F60</f>
        <v>22.199999999999996</v>
      </c>
      <c r="S60" s="15">
        <f t="shared" si="13"/>
        <v>22.199999999999996</v>
      </c>
      <c r="T60" s="15"/>
      <c r="U60" s="15">
        <f t="shared" si="6"/>
        <v>22</v>
      </c>
      <c r="V60" s="15">
        <f t="shared" si="7"/>
        <v>22</v>
      </c>
      <c r="W60" s="15"/>
      <c r="X60" s="15"/>
      <c r="Y60" s="3"/>
      <c r="Z60" s="3">
        <f t="shared" si="8"/>
        <v>13.928571428571429</v>
      </c>
      <c r="AA60" s="3">
        <f t="shared" si="9"/>
        <v>6.0714285714285721</v>
      </c>
      <c r="AB60" s="3">
        <v>1.4</v>
      </c>
      <c r="AC60" s="3">
        <v>2.8</v>
      </c>
      <c r="AD60" s="3">
        <v>2.6</v>
      </c>
      <c r="AE60" s="3">
        <v>2</v>
      </c>
      <c r="AF60" s="3">
        <v>6.6</v>
      </c>
      <c r="AG60" s="3">
        <v>1.6</v>
      </c>
      <c r="AH60" s="3">
        <v>1.2</v>
      </c>
      <c r="AI60" s="3">
        <v>4.4000000000000004</v>
      </c>
      <c r="AJ60" s="21" t="s">
        <v>51</v>
      </c>
      <c r="AK60" s="3">
        <f t="shared" si="10"/>
        <v>7.2600000000000007</v>
      </c>
      <c r="AL60" s="3">
        <f t="shared" si="11"/>
        <v>0</v>
      </c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52">
      <c r="A61" s="3" t="s">
        <v>107</v>
      </c>
      <c r="B61" s="3" t="s">
        <v>36</v>
      </c>
      <c r="C61" s="3"/>
      <c r="D61" s="3"/>
      <c r="E61" s="3">
        <v>1</v>
      </c>
      <c r="F61" s="3">
        <v>-1</v>
      </c>
      <c r="G61" s="4">
        <v>0.36</v>
      </c>
      <c r="H61" s="3">
        <v>45</v>
      </c>
      <c r="I61" s="3" t="s">
        <v>37</v>
      </c>
      <c r="J61" s="3"/>
      <c r="K61" s="3">
        <v>1</v>
      </c>
      <c r="L61" s="3">
        <f t="shared" si="18"/>
        <v>0</v>
      </c>
      <c r="M61" s="3"/>
      <c r="N61" s="3"/>
      <c r="O61" s="3">
        <v>0</v>
      </c>
      <c r="P61" s="3">
        <v>5</v>
      </c>
      <c r="Q61" s="3">
        <f t="shared" si="4"/>
        <v>0.2</v>
      </c>
      <c r="R61" s="15">
        <v>30</v>
      </c>
      <c r="S61" s="15">
        <f t="shared" si="13"/>
        <v>30</v>
      </c>
      <c r="T61" s="15"/>
      <c r="U61" s="15">
        <f t="shared" si="6"/>
        <v>30</v>
      </c>
      <c r="V61" s="15">
        <f t="shared" si="7"/>
        <v>30</v>
      </c>
      <c r="W61" s="15"/>
      <c r="X61" s="15"/>
      <c r="Y61" s="3"/>
      <c r="Z61" s="3">
        <f t="shared" si="8"/>
        <v>170</v>
      </c>
      <c r="AA61" s="3">
        <f t="shared" si="9"/>
        <v>20</v>
      </c>
      <c r="AB61" s="3">
        <v>2</v>
      </c>
      <c r="AC61" s="3">
        <v>4.4000000000000004</v>
      </c>
      <c r="AD61" s="3">
        <v>5.8</v>
      </c>
      <c r="AE61" s="3">
        <v>5.8</v>
      </c>
      <c r="AF61" s="3">
        <v>4.8</v>
      </c>
      <c r="AG61" s="3">
        <v>13.6</v>
      </c>
      <c r="AH61" s="3">
        <v>4.8</v>
      </c>
      <c r="AI61" s="3">
        <v>8.4</v>
      </c>
      <c r="AJ61" s="3"/>
      <c r="AK61" s="3">
        <f t="shared" si="10"/>
        <v>10.799999999999999</v>
      </c>
      <c r="AL61" s="3">
        <f t="shared" si="11"/>
        <v>0</v>
      </c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52">
      <c r="A62" s="3" t="s">
        <v>108</v>
      </c>
      <c r="B62" s="3" t="s">
        <v>39</v>
      </c>
      <c r="C62" s="3">
        <v>94.772999999999996</v>
      </c>
      <c r="D62" s="3">
        <v>322.83499999999998</v>
      </c>
      <c r="E62" s="3">
        <v>193.214</v>
      </c>
      <c r="F62" s="3">
        <v>205.09399999999999</v>
      </c>
      <c r="G62" s="4">
        <v>1</v>
      </c>
      <c r="H62" s="3">
        <v>45</v>
      </c>
      <c r="I62" s="3" t="s">
        <v>37</v>
      </c>
      <c r="J62" s="3"/>
      <c r="K62" s="3">
        <v>186.1</v>
      </c>
      <c r="L62" s="3">
        <f t="shared" si="18"/>
        <v>7.1140000000000043</v>
      </c>
      <c r="M62" s="3"/>
      <c r="N62" s="3"/>
      <c r="O62" s="3">
        <v>0</v>
      </c>
      <c r="P62" s="3">
        <v>34</v>
      </c>
      <c r="Q62" s="3">
        <f t="shared" si="4"/>
        <v>38.642800000000001</v>
      </c>
      <c r="R62" s="15">
        <f t="shared" si="20"/>
        <v>301.90519999999998</v>
      </c>
      <c r="S62" s="15">
        <f t="shared" si="13"/>
        <v>301.90519999999998</v>
      </c>
      <c r="T62" s="15"/>
      <c r="U62" s="15">
        <f t="shared" si="6"/>
        <v>302</v>
      </c>
      <c r="V62" s="15">
        <f t="shared" si="7"/>
        <v>162</v>
      </c>
      <c r="W62" s="15">
        <v>140</v>
      </c>
      <c r="X62" s="15"/>
      <c r="Y62" s="3"/>
      <c r="Z62" s="3">
        <f t="shared" si="8"/>
        <v>14.002453238378171</v>
      </c>
      <c r="AA62" s="3">
        <f t="shared" si="9"/>
        <v>6.1872845653006507</v>
      </c>
      <c r="AB62" s="3">
        <v>30.709800000000001</v>
      </c>
      <c r="AC62" s="3">
        <v>39.011000000000003</v>
      </c>
      <c r="AD62" s="3">
        <v>40.2378</v>
      </c>
      <c r="AE62" s="3">
        <v>37.677399999999999</v>
      </c>
      <c r="AF62" s="3">
        <v>43.3904</v>
      </c>
      <c r="AG62" s="3">
        <v>35.449599999999997</v>
      </c>
      <c r="AH62" s="3">
        <v>32.253399999999999</v>
      </c>
      <c r="AI62" s="3">
        <v>42.305399999999999</v>
      </c>
      <c r="AJ62" s="3"/>
      <c r="AK62" s="3">
        <f t="shared" si="10"/>
        <v>162</v>
      </c>
      <c r="AL62" s="3">
        <f t="shared" si="11"/>
        <v>140</v>
      </c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52">
      <c r="A63" s="3" t="s">
        <v>109</v>
      </c>
      <c r="B63" s="3" t="s">
        <v>36</v>
      </c>
      <c r="C63" s="3">
        <v>21</v>
      </c>
      <c r="D63" s="3">
        <v>1</v>
      </c>
      <c r="E63" s="3">
        <v>5</v>
      </c>
      <c r="F63" s="3">
        <v>11</v>
      </c>
      <c r="G63" s="4">
        <v>0.1</v>
      </c>
      <c r="H63" s="3">
        <v>60</v>
      </c>
      <c r="I63" s="3" t="s">
        <v>37</v>
      </c>
      <c r="J63" s="3"/>
      <c r="K63" s="3">
        <v>8</v>
      </c>
      <c r="L63" s="3">
        <f t="shared" si="18"/>
        <v>-3</v>
      </c>
      <c r="M63" s="3"/>
      <c r="N63" s="3"/>
      <c r="O63" s="3">
        <v>62</v>
      </c>
      <c r="P63" s="3"/>
      <c r="Q63" s="3">
        <f t="shared" si="4"/>
        <v>1</v>
      </c>
      <c r="R63" s="15"/>
      <c r="S63" s="15">
        <f t="shared" si="13"/>
        <v>0</v>
      </c>
      <c r="T63" s="15"/>
      <c r="U63" s="15">
        <f t="shared" si="6"/>
        <v>0</v>
      </c>
      <c r="V63" s="15">
        <f t="shared" si="7"/>
        <v>0</v>
      </c>
      <c r="W63" s="15"/>
      <c r="X63" s="15"/>
      <c r="Y63" s="3"/>
      <c r="Z63" s="3">
        <f t="shared" si="8"/>
        <v>73</v>
      </c>
      <c r="AA63" s="3">
        <f t="shared" si="9"/>
        <v>73</v>
      </c>
      <c r="AB63" s="3">
        <v>6.8</v>
      </c>
      <c r="AC63" s="3">
        <v>3</v>
      </c>
      <c r="AD63" s="3">
        <v>1</v>
      </c>
      <c r="AE63" s="3">
        <v>1</v>
      </c>
      <c r="AF63" s="3">
        <v>8.1999999999999993</v>
      </c>
      <c r="AG63" s="3">
        <v>2</v>
      </c>
      <c r="AH63" s="3">
        <v>2.8</v>
      </c>
      <c r="AI63" s="3">
        <v>6.4</v>
      </c>
      <c r="AJ63" s="22" t="s">
        <v>110</v>
      </c>
      <c r="AK63" s="3">
        <f t="shared" si="10"/>
        <v>0</v>
      </c>
      <c r="AL63" s="3">
        <f t="shared" si="11"/>
        <v>0</v>
      </c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52">
      <c r="A64" s="3" t="s">
        <v>111</v>
      </c>
      <c r="B64" s="3" t="s">
        <v>36</v>
      </c>
      <c r="C64" s="3">
        <v>3</v>
      </c>
      <c r="D64" s="3">
        <v>129</v>
      </c>
      <c r="E64" s="3">
        <v>49</v>
      </c>
      <c r="F64" s="3">
        <v>67</v>
      </c>
      <c r="G64" s="4">
        <v>0.4</v>
      </c>
      <c r="H64" s="3">
        <v>45</v>
      </c>
      <c r="I64" s="3" t="s">
        <v>37</v>
      </c>
      <c r="J64" s="3"/>
      <c r="K64" s="3">
        <v>68</v>
      </c>
      <c r="L64" s="3">
        <f t="shared" si="18"/>
        <v>-19</v>
      </c>
      <c r="M64" s="3"/>
      <c r="N64" s="3"/>
      <c r="O64" s="3">
        <v>0</v>
      </c>
      <c r="P64" s="3"/>
      <c r="Q64" s="3">
        <f t="shared" si="4"/>
        <v>9.8000000000000007</v>
      </c>
      <c r="R64" s="15">
        <f t="shared" si="20"/>
        <v>70.200000000000017</v>
      </c>
      <c r="S64" s="15">
        <f t="shared" si="13"/>
        <v>70.200000000000017</v>
      </c>
      <c r="T64" s="15"/>
      <c r="U64" s="15">
        <f t="shared" si="6"/>
        <v>70</v>
      </c>
      <c r="V64" s="15">
        <f t="shared" si="7"/>
        <v>46</v>
      </c>
      <c r="W64" s="15">
        <v>24</v>
      </c>
      <c r="X64" s="15"/>
      <c r="Y64" s="3"/>
      <c r="Z64" s="3">
        <f t="shared" si="8"/>
        <v>13.979591836734693</v>
      </c>
      <c r="AA64" s="3">
        <f t="shared" si="9"/>
        <v>6.8367346938775508</v>
      </c>
      <c r="AB64" s="3">
        <v>5.6</v>
      </c>
      <c r="AC64" s="3">
        <v>13.4</v>
      </c>
      <c r="AD64" s="3">
        <v>4.8</v>
      </c>
      <c r="AE64" s="3">
        <v>7</v>
      </c>
      <c r="AF64" s="3">
        <v>13</v>
      </c>
      <c r="AG64" s="3">
        <v>0.6</v>
      </c>
      <c r="AH64" s="3">
        <v>7.4</v>
      </c>
      <c r="AI64" s="3">
        <v>11.6</v>
      </c>
      <c r="AJ64" s="3" t="s">
        <v>56</v>
      </c>
      <c r="AK64" s="3">
        <f t="shared" si="10"/>
        <v>18.400000000000002</v>
      </c>
      <c r="AL64" s="3">
        <f t="shared" si="11"/>
        <v>9.6000000000000014</v>
      </c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52">
      <c r="A65" s="3" t="s">
        <v>112</v>
      </c>
      <c r="B65" s="3" t="s">
        <v>39</v>
      </c>
      <c r="C65" s="3">
        <v>41.57</v>
      </c>
      <c r="D65" s="3"/>
      <c r="E65" s="3">
        <v>19.004999999999999</v>
      </c>
      <c r="F65" s="3">
        <v>20.715</v>
      </c>
      <c r="G65" s="4">
        <v>1</v>
      </c>
      <c r="H65" s="3">
        <v>60</v>
      </c>
      <c r="I65" s="3" t="s">
        <v>37</v>
      </c>
      <c r="J65" s="3"/>
      <c r="K65" s="3">
        <v>19.5</v>
      </c>
      <c r="L65" s="3">
        <f t="shared" si="18"/>
        <v>-0.49500000000000099</v>
      </c>
      <c r="M65" s="3"/>
      <c r="N65" s="3"/>
      <c r="O65" s="3">
        <v>52</v>
      </c>
      <c r="P65" s="3"/>
      <c r="Q65" s="3">
        <f t="shared" si="4"/>
        <v>3.8009999999999997</v>
      </c>
      <c r="R65" s="15"/>
      <c r="S65" s="15">
        <f t="shared" si="13"/>
        <v>0</v>
      </c>
      <c r="T65" s="15"/>
      <c r="U65" s="15">
        <f t="shared" si="6"/>
        <v>0</v>
      </c>
      <c r="V65" s="15">
        <f t="shared" si="7"/>
        <v>0</v>
      </c>
      <c r="W65" s="15"/>
      <c r="X65" s="15"/>
      <c r="Y65" s="3"/>
      <c r="Z65" s="3">
        <f t="shared" si="8"/>
        <v>19.130491975795845</v>
      </c>
      <c r="AA65" s="3">
        <f t="shared" si="9"/>
        <v>19.130491975795845</v>
      </c>
      <c r="AB65" s="3">
        <v>6.5679999999999996</v>
      </c>
      <c r="AC65" s="3">
        <v>1.212</v>
      </c>
      <c r="AD65" s="3">
        <v>5.819</v>
      </c>
      <c r="AE65" s="3">
        <v>4.9130000000000003</v>
      </c>
      <c r="AF65" s="3">
        <v>4.2949999999999999</v>
      </c>
      <c r="AG65" s="3">
        <v>6.2691999999999997</v>
      </c>
      <c r="AH65" s="3">
        <v>7.2489999999999997</v>
      </c>
      <c r="AI65" s="3">
        <v>2.988</v>
      </c>
      <c r="AJ65" s="3" t="s">
        <v>113</v>
      </c>
      <c r="AK65" s="3">
        <f t="shared" si="10"/>
        <v>0</v>
      </c>
      <c r="AL65" s="3">
        <f t="shared" si="11"/>
        <v>0</v>
      </c>
      <c r="AM65" s="3"/>
      <c r="AN65" s="3"/>
      <c r="AO65" s="3"/>
      <c r="AP65" s="3"/>
      <c r="AQ65" s="3"/>
      <c r="AR65" s="3"/>
      <c r="AS65" s="3"/>
      <c r="AT65" s="3"/>
      <c r="AU65" s="3"/>
      <c r="AV65" s="3"/>
      <c r="AW65" s="3"/>
      <c r="AX65" s="3"/>
      <c r="AY65" s="3"/>
      <c r="AZ65" s="3"/>
    </row>
    <row r="66" spans="1:52">
      <c r="A66" s="10" t="s">
        <v>114</v>
      </c>
      <c r="B66" s="10" t="s">
        <v>39</v>
      </c>
      <c r="C66" s="10">
        <v>4.2409999999999997</v>
      </c>
      <c r="D66" s="10"/>
      <c r="E66" s="10"/>
      <c r="F66" s="10">
        <v>4.2409999999999997</v>
      </c>
      <c r="G66" s="11">
        <v>0</v>
      </c>
      <c r="H66" s="10">
        <v>90</v>
      </c>
      <c r="I66" s="10" t="s">
        <v>95</v>
      </c>
      <c r="J66" s="10"/>
      <c r="K66" s="10"/>
      <c r="L66" s="10">
        <f t="shared" si="18"/>
        <v>0</v>
      </c>
      <c r="M66" s="10"/>
      <c r="N66" s="10"/>
      <c r="O66" s="10">
        <v>0</v>
      </c>
      <c r="P66" s="10"/>
      <c r="Q66" s="10">
        <f t="shared" si="4"/>
        <v>0</v>
      </c>
      <c r="R66" s="17"/>
      <c r="S66" s="15">
        <f t="shared" si="13"/>
        <v>0</v>
      </c>
      <c r="T66" s="17"/>
      <c r="U66" s="15">
        <f t="shared" si="6"/>
        <v>0</v>
      </c>
      <c r="V66" s="15">
        <f t="shared" si="7"/>
        <v>0</v>
      </c>
      <c r="W66" s="15"/>
      <c r="X66" s="17"/>
      <c r="Y66" s="10"/>
      <c r="Z66" s="3" t="e">
        <f t="shared" si="8"/>
        <v>#DIV/0!</v>
      </c>
      <c r="AA66" s="10" t="e">
        <f t="shared" si="9"/>
        <v>#DIV/0!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0</v>
      </c>
      <c r="AH66" s="10">
        <v>0</v>
      </c>
      <c r="AI66" s="10">
        <v>0</v>
      </c>
      <c r="AJ66" s="10" t="s">
        <v>115</v>
      </c>
      <c r="AK66" s="3">
        <f t="shared" si="10"/>
        <v>0</v>
      </c>
      <c r="AL66" s="3">
        <f t="shared" si="11"/>
        <v>0</v>
      </c>
      <c r="AM66" s="3"/>
      <c r="AN66" s="3"/>
      <c r="AO66" s="3"/>
      <c r="AP66" s="3"/>
      <c r="AQ66" s="3"/>
      <c r="AR66" s="3"/>
      <c r="AS66" s="3"/>
      <c r="AT66" s="3"/>
      <c r="AU66" s="3"/>
      <c r="AV66" s="3"/>
      <c r="AW66" s="3"/>
      <c r="AX66" s="3"/>
      <c r="AY66" s="3"/>
      <c r="AZ66" s="3"/>
    </row>
    <row r="67" spans="1:52">
      <c r="A67" s="3" t="s">
        <v>116</v>
      </c>
      <c r="B67" s="3" t="s">
        <v>36</v>
      </c>
      <c r="C67" s="3">
        <v>157</v>
      </c>
      <c r="D67" s="3">
        <v>3</v>
      </c>
      <c r="E67" s="3">
        <v>66</v>
      </c>
      <c r="F67" s="3">
        <v>81</v>
      </c>
      <c r="G67" s="4">
        <v>0.25</v>
      </c>
      <c r="H67" s="3">
        <v>120</v>
      </c>
      <c r="I67" s="3" t="s">
        <v>37</v>
      </c>
      <c r="J67" s="3"/>
      <c r="K67" s="3">
        <v>64</v>
      </c>
      <c r="L67" s="3">
        <f t="shared" si="18"/>
        <v>2</v>
      </c>
      <c r="M67" s="3"/>
      <c r="N67" s="3"/>
      <c r="O67" s="3">
        <v>120</v>
      </c>
      <c r="P67" s="3"/>
      <c r="Q67" s="3">
        <f t="shared" si="4"/>
        <v>13.2</v>
      </c>
      <c r="R67" s="15"/>
      <c r="S67" s="15">
        <f t="shared" si="13"/>
        <v>0</v>
      </c>
      <c r="T67" s="15"/>
      <c r="U67" s="15">
        <f t="shared" si="6"/>
        <v>0</v>
      </c>
      <c r="V67" s="15">
        <f t="shared" si="7"/>
        <v>0</v>
      </c>
      <c r="W67" s="15"/>
      <c r="X67" s="15"/>
      <c r="Y67" s="3"/>
      <c r="Z67" s="3">
        <f t="shared" si="8"/>
        <v>15.227272727272728</v>
      </c>
      <c r="AA67" s="3">
        <f t="shared" si="9"/>
        <v>15.227272727272728</v>
      </c>
      <c r="AB67" s="3">
        <v>18.600000000000001</v>
      </c>
      <c r="AC67" s="3">
        <v>11</v>
      </c>
      <c r="AD67" s="3">
        <v>3</v>
      </c>
      <c r="AE67" s="3">
        <v>0</v>
      </c>
      <c r="AF67" s="3">
        <v>0</v>
      </c>
      <c r="AG67" s="3">
        <v>0</v>
      </c>
      <c r="AH67" s="3">
        <v>0</v>
      </c>
      <c r="AI67" s="3">
        <v>0</v>
      </c>
      <c r="AJ67" s="3" t="s">
        <v>56</v>
      </c>
      <c r="AK67" s="3">
        <f t="shared" si="10"/>
        <v>0</v>
      </c>
      <c r="AL67" s="3">
        <f t="shared" si="11"/>
        <v>0</v>
      </c>
      <c r="AM67" s="3"/>
      <c r="AN67" s="3"/>
      <c r="AO67" s="3"/>
      <c r="AP67" s="3"/>
      <c r="AQ67" s="3"/>
      <c r="AR67" s="3"/>
      <c r="AS67" s="3"/>
      <c r="AT67" s="3"/>
      <c r="AU67" s="3"/>
      <c r="AV67" s="3"/>
      <c r="AW67" s="3"/>
      <c r="AX67" s="3"/>
      <c r="AY67" s="3"/>
      <c r="AZ67" s="3"/>
    </row>
    <row r="68" spans="1:52">
      <c r="A68" s="3" t="s">
        <v>117</v>
      </c>
      <c r="B68" s="3" t="s">
        <v>39</v>
      </c>
      <c r="C68" s="3">
        <v>6.0839999999999996</v>
      </c>
      <c r="D68" s="3">
        <v>12.411</v>
      </c>
      <c r="E68" s="3">
        <v>10.848000000000001</v>
      </c>
      <c r="F68" s="3">
        <v>3.11</v>
      </c>
      <c r="G68" s="4">
        <v>1</v>
      </c>
      <c r="H68" s="3">
        <v>45</v>
      </c>
      <c r="I68" s="3" t="s">
        <v>37</v>
      </c>
      <c r="J68" s="3"/>
      <c r="K68" s="3">
        <v>11</v>
      </c>
      <c r="L68" s="3">
        <f t="shared" si="18"/>
        <v>-0.15199999999999925</v>
      </c>
      <c r="M68" s="3"/>
      <c r="N68" s="3"/>
      <c r="O68" s="3">
        <v>16</v>
      </c>
      <c r="P68" s="3"/>
      <c r="Q68" s="3">
        <f t="shared" si="4"/>
        <v>2.1696</v>
      </c>
      <c r="R68" s="15">
        <f t="shared" ref="R68:R87" si="21">14*Q68-P68-O68-F68</f>
        <v>11.264400000000002</v>
      </c>
      <c r="S68" s="15">
        <f t="shared" si="13"/>
        <v>11.264400000000002</v>
      </c>
      <c r="T68" s="15"/>
      <c r="U68" s="15">
        <f t="shared" si="6"/>
        <v>11</v>
      </c>
      <c r="V68" s="15">
        <f t="shared" si="7"/>
        <v>11</v>
      </c>
      <c r="W68" s="15"/>
      <c r="X68" s="15"/>
      <c r="Y68" s="3"/>
      <c r="Z68" s="3">
        <f t="shared" si="8"/>
        <v>13.878134218289086</v>
      </c>
      <c r="AA68" s="3">
        <f t="shared" si="9"/>
        <v>8.808075221238937</v>
      </c>
      <c r="AB68" s="3">
        <v>2.21</v>
      </c>
      <c r="AC68" s="3">
        <v>2.3235999999999999</v>
      </c>
      <c r="AD68" s="3">
        <v>1.9046000000000001</v>
      </c>
      <c r="AE68" s="3">
        <v>2.927</v>
      </c>
      <c r="AF68" s="3">
        <v>2.3157999999999999</v>
      </c>
      <c r="AG68" s="3">
        <v>2.7052</v>
      </c>
      <c r="AH68" s="3">
        <v>1.4663999999999999</v>
      </c>
      <c r="AI68" s="3">
        <v>3.5472000000000001</v>
      </c>
      <c r="AJ68" s="3"/>
      <c r="AK68" s="3">
        <f t="shared" si="10"/>
        <v>11</v>
      </c>
      <c r="AL68" s="3">
        <f t="shared" si="11"/>
        <v>0</v>
      </c>
      <c r="AM68" s="3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3"/>
      <c r="AY68" s="3"/>
      <c r="AZ68" s="3"/>
    </row>
    <row r="69" spans="1:52">
      <c r="A69" s="3" t="s">
        <v>118</v>
      </c>
      <c r="B69" s="3" t="s">
        <v>36</v>
      </c>
      <c r="C69" s="3">
        <v>118</v>
      </c>
      <c r="D69" s="3">
        <v>1758</v>
      </c>
      <c r="E69" s="3">
        <v>652</v>
      </c>
      <c r="F69" s="3">
        <v>767</v>
      </c>
      <c r="G69" s="4">
        <v>0.41</v>
      </c>
      <c r="H69" s="3">
        <v>50</v>
      </c>
      <c r="I69" s="3" t="s">
        <v>37</v>
      </c>
      <c r="J69" s="3"/>
      <c r="K69" s="3">
        <v>690</v>
      </c>
      <c r="L69" s="3">
        <f t="shared" si="18"/>
        <v>-38</v>
      </c>
      <c r="M69" s="3"/>
      <c r="N69" s="3"/>
      <c r="O69" s="3">
        <v>120</v>
      </c>
      <c r="P69" s="3">
        <v>300</v>
      </c>
      <c r="Q69" s="3">
        <f t="shared" si="4"/>
        <v>130.4</v>
      </c>
      <c r="R69" s="15">
        <f t="shared" si="21"/>
        <v>638.60000000000014</v>
      </c>
      <c r="S69" s="15">
        <f t="shared" si="13"/>
        <v>638.60000000000014</v>
      </c>
      <c r="T69" s="15">
        <f t="shared" ref="T69:T71" si="22">$T$1*Q69</f>
        <v>130.4</v>
      </c>
      <c r="U69" s="15">
        <f t="shared" si="6"/>
        <v>769</v>
      </c>
      <c r="V69" s="15">
        <f t="shared" si="7"/>
        <v>399</v>
      </c>
      <c r="W69" s="15">
        <v>370</v>
      </c>
      <c r="X69" s="15"/>
      <c r="Y69" s="3"/>
      <c r="Z69" s="3">
        <f t="shared" si="8"/>
        <v>15</v>
      </c>
      <c r="AA69" s="3">
        <f t="shared" si="9"/>
        <v>9.1027607361963181</v>
      </c>
      <c r="AB69" s="3">
        <v>128</v>
      </c>
      <c r="AC69" s="3">
        <v>126.2</v>
      </c>
      <c r="AD69" s="3">
        <v>122</v>
      </c>
      <c r="AE69" s="3">
        <v>106.4</v>
      </c>
      <c r="AF69" s="3">
        <v>157.6</v>
      </c>
      <c r="AG69" s="3">
        <v>127</v>
      </c>
      <c r="AH69" s="3">
        <v>147.6</v>
      </c>
      <c r="AI69" s="3">
        <v>153.80000000000001</v>
      </c>
      <c r="AJ69" s="3"/>
      <c r="AK69" s="3">
        <f t="shared" si="10"/>
        <v>163.59</v>
      </c>
      <c r="AL69" s="3">
        <f t="shared" si="11"/>
        <v>151.69999999999999</v>
      </c>
      <c r="AM69" s="3"/>
      <c r="AN69" s="3"/>
      <c r="AO69" s="3"/>
      <c r="AP69" s="3"/>
      <c r="AQ69" s="3"/>
      <c r="AR69" s="3"/>
      <c r="AS69" s="3"/>
      <c r="AT69" s="3"/>
      <c r="AU69" s="3"/>
      <c r="AV69" s="3"/>
      <c r="AW69" s="3"/>
      <c r="AX69" s="3"/>
      <c r="AY69" s="3"/>
      <c r="AZ69" s="3"/>
    </row>
    <row r="70" spans="1:52">
      <c r="A70" s="3" t="s">
        <v>119</v>
      </c>
      <c r="B70" s="3" t="s">
        <v>39</v>
      </c>
      <c r="C70" s="3">
        <v>54.100999999999999</v>
      </c>
      <c r="D70" s="3">
        <v>151.548</v>
      </c>
      <c r="E70" s="3">
        <v>113.202</v>
      </c>
      <c r="F70" s="3">
        <v>73.218999999999994</v>
      </c>
      <c r="G70" s="4">
        <v>1</v>
      </c>
      <c r="H70" s="3">
        <v>50</v>
      </c>
      <c r="I70" s="3" t="s">
        <v>37</v>
      </c>
      <c r="J70" s="3"/>
      <c r="K70" s="3">
        <v>111.5</v>
      </c>
      <c r="L70" s="3">
        <f t="shared" ref="L70:L98" si="23">E70-K70</f>
        <v>1.7019999999999982</v>
      </c>
      <c r="M70" s="3"/>
      <c r="N70" s="3"/>
      <c r="O70" s="3">
        <v>111</v>
      </c>
      <c r="P70" s="3"/>
      <c r="Q70" s="3">
        <f t="shared" si="4"/>
        <v>22.6404</v>
      </c>
      <c r="R70" s="15">
        <f t="shared" si="21"/>
        <v>132.7466</v>
      </c>
      <c r="S70" s="15">
        <f t="shared" si="13"/>
        <v>132.7466</v>
      </c>
      <c r="T70" s="15">
        <f t="shared" si="22"/>
        <v>22.6404</v>
      </c>
      <c r="U70" s="15">
        <f t="shared" si="6"/>
        <v>155</v>
      </c>
      <c r="V70" s="15">
        <f t="shared" si="7"/>
        <v>85</v>
      </c>
      <c r="W70" s="15">
        <v>70</v>
      </c>
      <c r="X70" s="15"/>
      <c r="Y70" s="3"/>
      <c r="Z70" s="3">
        <f t="shared" si="8"/>
        <v>14.982906662426458</v>
      </c>
      <c r="AA70" s="3">
        <f t="shared" si="9"/>
        <v>8.1367378668221413</v>
      </c>
      <c r="AB70" s="3">
        <v>21.871200000000002</v>
      </c>
      <c r="AC70" s="3">
        <v>21.9284</v>
      </c>
      <c r="AD70" s="3">
        <v>24.188800000000001</v>
      </c>
      <c r="AE70" s="3">
        <v>14.865399999999999</v>
      </c>
      <c r="AF70" s="3">
        <v>27.009</v>
      </c>
      <c r="AG70" s="3">
        <v>28.945599999999999</v>
      </c>
      <c r="AH70" s="3">
        <v>20.130800000000001</v>
      </c>
      <c r="AI70" s="3">
        <v>25.688800000000001</v>
      </c>
      <c r="AJ70" s="3"/>
      <c r="AK70" s="3">
        <f t="shared" si="10"/>
        <v>85</v>
      </c>
      <c r="AL70" s="3">
        <f t="shared" si="11"/>
        <v>70</v>
      </c>
      <c r="AM70" s="3"/>
      <c r="AN70" s="3"/>
      <c r="AO70" s="3"/>
      <c r="AP70" s="3"/>
      <c r="AQ70" s="3"/>
      <c r="AR70" s="3"/>
      <c r="AS70" s="3"/>
      <c r="AT70" s="3"/>
      <c r="AU70" s="3"/>
      <c r="AV70" s="3"/>
      <c r="AW70" s="3"/>
      <c r="AX70" s="3"/>
      <c r="AY70" s="3"/>
      <c r="AZ70" s="3"/>
    </row>
    <row r="71" spans="1:52">
      <c r="A71" s="3" t="s">
        <v>120</v>
      </c>
      <c r="B71" s="3" t="s">
        <v>36</v>
      </c>
      <c r="C71" s="3">
        <v>137</v>
      </c>
      <c r="D71" s="3">
        <v>661</v>
      </c>
      <c r="E71" s="3">
        <v>249</v>
      </c>
      <c r="F71" s="3">
        <v>260</v>
      </c>
      <c r="G71" s="4">
        <v>0.35</v>
      </c>
      <c r="H71" s="3">
        <v>50</v>
      </c>
      <c r="I71" s="3" t="s">
        <v>37</v>
      </c>
      <c r="J71" s="3"/>
      <c r="K71" s="3">
        <v>253</v>
      </c>
      <c r="L71" s="3">
        <f t="shared" si="23"/>
        <v>-4</v>
      </c>
      <c r="M71" s="3"/>
      <c r="N71" s="3"/>
      <c r="O71" s="3">
        <v>0</v>
      </c>
      <c r="P71" s="3"/>
      <c r="Q71" s="3">
        <f t="shared" ref="Q71:Q98" si="24">E71/5</f>
        <v>49.8</v>
      </c>
      <c r="R71" s="15">
        <f t="shared" si="21"/>
        <v>437.19999999999993</v>
      </c>
      <c r="S71" s="15">
        <f t="shared" ref="S71:S98" si="25">R71</f>
        <v>437.19999999999993</v>
      </c>
      <c r="T71" s="15">
        <f t="shared" si="22"/>
        <v>49.8</v>
      </c>
      <c r="U71" s="15">
        <f t="shared" ref="U71:U98" si="26">ROUND(T71+S71,0)</f>
        <v>487</v>
      </c>
      <c r="V71" s="15">
        <f t="shared" ref="V71:V98" si="27">U71-W71</f>
        <v>287</v>
      </c>
      <c r="W71" s="15">
        <v>200</v>
      </c>
      <c r="X71" s="15"/>
      <c r="Y71" s="3"/>
      <c r="Z71" s="3">
        <f t="shared" ref="Z71:Z98" si="28">(F71+O71+P71+U71)/Q71</f>
        <v>15</v>
      </c>
      <c r="AA71" s="3">
        <f t="shared" ref="AA71:AA98" si="29">(F71+O71+P71)/Q71</f>
        <v>5.2208835341365463</v>
      </c>
      <c r="AB71" s="3">
        <v>27.6</v>
      </c>
      <c r="AC71" s="3">
        <v>41.6</v>
      </c>
      <c r="AD71" s="3">
        <v>42.2</v>
      </c>
      <c r="AE71" s="3">
        <v>21.8</v>
      </c>
      <c r="AF71" s="3">
        <v>42.8</v>
      </c>
      <c r="AG71" s="3">
        <v>40.4</v>
      </c>
      <c r="AH71" s="3">
        <v>39.6</v>
      </c>
      <c r="AI71" s="3">
        <v>40.200000000000003</v>
      </c>
      <c r="AJ71" s="3"/>
      <c r="AK71" s="3">
        <f t="shared" ref="AK71:AK98" si="30">G71*V71</f>
        <v>100.44999999999999</v>
      </c>
      <c r="AL71" s="3">
        <f t="shared" ref="AL71:AL98" si="31">G71*W71</f>
        <v>70</v>
      </c>
      <c r="AM71" s="3"/>
      <c r="AN71" s="3"/>
      <c r="AO71" s="3"/>
      <c r="AP71" s="3"/>
      <c r="AQ71" s="3"/>
      <c r="AR71" s="3"/>
      <c r="AS71" s="3"/>
      <c r="AT71" s="3"/>
      <c r="AU71" s="3"/>
      <c r="AV71" s="3"/>
      <c r="AW71" s="3"/>
      <c r="AX71" s="3"/>
      <c r="AY71" s="3"/>
      <c r="AZ71" s="3"/>
    </row>
    <row r="72" spans="1:52">
      <c r="A72" s="3" t="s">
        <v>121</v>
      </c>
      <c r="B72" s="3" t="s">
        <v>39</v>
      </c>
      <c r="C72" s="3"/>
      <c r="D72" s="3">
        <v>30.847000000000001</v>
      </c>
      <c r="E72" s="3"/>
      <c r="F72" s="3">
        <v>30.847000000000001</v>
      </c>
      <c r="G72" s="4">
        <v>1</v>
      </c>
      <c r="H72" s="3">
        <v>50</v>
      </c>
      <c r="I72" s="3" t="s">
        <v>37</v>
      </c>
      <c r="J72" s="3"/>
      <c r="K72" s="3"/>
      <c r="L72" s="3">
        <f t="shared" si="23"/>
        <v>0</v>
      </c>
      <c r="M72" s="3"/>
      <c r="N72" s="3"/>
      <c r="O72" s="3">
        <v>0</v>
      </c>
      <c r="P72" s="3"/>
      <c r="Q72" s="3">
        <f t="shared" si="24"/>
        <v>0</v>
      </c>
      <c r="R72" s="15"/>
      <c r="S72" s="15">
        <f t="shared" si="25"/>
        <v>0</v>
      </c>
      <c r="T72" s="15"/>
      <c r="U72" s="15">
        <f t="shared" si="26"/>
        <v>0</v>
      </c>
      <c r="V72" s="15">
        <f t="shared" si="27"/>
        <v>0</v>
      </c>
      <c r="W72" s="15"/>
      <c r="X72" s="15"/>
      <c r="Y72" s="3"/>
      <c r="Z72" s="3" t="e">
        <f t="shared" si="28"/>
        <v>#DIV/0!</v>
      </c>
      <c r="AA72" s="3" t="e">
        <f t="shared" si="29"/>
        <v>#DIV/0!</v>
      </c>
      <c r="AB72" s="3">
        <v>0.31459999999999999</v>
      </c>
      <c r="AC72" s="3">
        <v>3.1534</v>
      </c>
      <c r="AD72" s="3">
        <v>1.2587999999999999</v>
      </c>
      <c r="AE72" s="3">
        <v>0.62360000000000004</v>
      </c>
      <c r="AF72" s="3">
        <v>0.93240000000000001</v>
      </c>
      <c r="AG72" s="3">
        <v>2.8098000000000001</v>
      </c>
      <c r="AH72" s="3">
        <v>1.2498</v>
      </c>
      <c r="AI72" s="3">
        <v>1.8746</v>
      </c>
      <c r="AJ72" s="3"/>
      <c r="AK72" s="3">
        <f t="shared" si="30"/>
        <v>0</v>
      </c>
      <c r="AL72" s="3">
        <f t="shared" si="31"/>
        <v>0</v>
      </c>
      <c r="AM72" s="3"/>
      <c r="AN72" s="3"/>
      <c r="AO72" s="3"/>
      <c r="AP72" s="3"/>
      <c r="AQ72" s="3"/>
      <c r="AR72" s="3"/>
      <c r="AS72" s="3"/>
      <c r="AT72" s="3"/>
      <c r="AU72" s="3"/>
      <c r="AV72" s="3"/>
      <c r="AW72" s="3"/>
      <c r="AX72" s="3"/>
      <c r="AY72" s="3"/>
      <c r="AZ72" s="3"/>
    </row>
    <row r="73" spans="1:52">
      <c r="A73" s="3" t="s">
        <v>122</v>
      </c>
      <c r="B73" s="3" t="s">
        <v>36</v>
      </c>
      <c r="C73" s="3">
        <v>598</v>
      </c>
      <c r="D73" s="3">
        <v>832</v>
      </c>
      <c r="E73" s="3">
        <v>581</v>
      </c>
      <c r="F73" s="3">
        <v>378</v>
      </c>
      <c r="G73" s="4">
        <v>0.4</v>
      </c>
      <c r="H73" s="3">
        <v>50</v>
      </c>
      <c r="I73" s="3" t="s">
        <v>37</v>
      </c>
      <c r="J73" s="3"/>
      <c r="K73" s="3">
        <v>579</v>
      </c>
      <c r="L73" s="3">
        <f t="shared" si="23"/>
        <v>2</v>
      </c>
      <c r="M73" s="3"/>
      <c r="N73" s="3"/>
      <c r="O73" s="3">
        <v>107</v>
      </c>
      <c r="P73" s="3">
        <v>140</v>
      </c>
      <c r="Q73" s="3">
        <f t="shared" si="24"/>
        <v>116.2</v>
      </c>
      <c r="R73" s="15">
        <f t="shared" si="21"/>
        <v>1001.8</v>
      </c>
      <c r="S73" s="15">
        <f t="shared" ref="S73:S74" si="32">X73</f>
        <v>1200</v>
      </c>
      <c r="T73" s="15"/>
      <c r="U73" s="15">
        <f t="shared" si="26"/>
        <v>1200</v>
      </c>
      <c r="V73" s="15">
        <f t="shared" si="27"/>
        <v>650</v>
      </c>
      <c r="W73" s="15">
        <v>550</v>
      </c>
      <c r="X73" s="15">
        <v>1200</v>
      </c>
      <c r="Y73" s="3"/>
      <c r="Z73" s="3">
        <f t="shared" si="28"/>
        <v>15.705679862306368</v>
      </c>
      <c r="AA73" s="3">
        <f t="shared" si="29"/>
        <v>5.378657487091222</v>
      </c>
      <c r="AB73" s="3">
        <v>93.6</v>
      </c>
      <c r="AC73" s="3">
        <v>72.2</v>
      </c>
      <c r="AD73" s="3">
        <v>112.6</v>
      </c>
      <c r="AE73" s="3">
        <v>96.2</v>
      </c>
      <c r="AF73" s="3">
        <v>85.2</v>
      </c>
      <c r="AG73" s="3">
        <v>106</v>
      </c>
      <c r="AH73" s="3">
        <v>83.8</v>
      </c>
      <c r="AI73" s="3">
        <v>107.4</v>
      </c>
      <c r="AJ73" s="3"/>
      <c r="AK73" s="3">
        <f t="shared" si="30"/>
        <v>260</v>
      </c>
      <c r="AL73" s="3">
        <f t="shared" si="31"/>
        <v>220</v>
      </c>
      <c r="AM73" s="3"/>
      <c r="AN73" s="3"/>
      <c r="AO73" s="3"/>
      <c r="AP73" s="3"/>
      <c r="AQ73" s="3"/>
      <c r="AR73" s="3"/>
      <c r="AS73" s="3"/>
      <c r="AT73" s="3"/>
      <c r="AU73" s="3"/>
      <c r="AV73" s="3"/>
      <c r="AW73" s="3"/>
      <c r="AX73" s="3"/>
      <c r="AY73" s="3"/>
      <c r="AZ73" s="3"/>
    </row>
    <row r="74" spans="1:52">
      <c r="A74" s="3" t="s">
        <v>123</v>
      </c>
      <c r="B74" s="3" t="s">
        <v>36</v>
      </c>
      <c r="C74" s="3">
        <v>414</v>
      </c>
      <c r="D74" s="3">
        <v>751</v>
      </c>
      <c r="E74" s="3">
        <v>590</v>
      </c>
      <c r="F74" s="3">
        <v>357</v>
      </c>
      <c r="G74" s="4">
        <v>0.41</v>
      </c>
      <c r="H74" s="3">
        <v>50</v>
      </c>
      <c r="I74" s="3" t="s">
        <v>37</v>
      </c>
      <c r="J74" s="3"/>
      <c r="K74" s="3">
        <v>581</v>
      </c>
      <c r="L74" s="3">
        <f t="shared" si="23"/>
        <v>9</v>
      </c>
      <c r="M74" s="3"/>
      <c r="N74" s="3"/>
      <c r="O74" s="3">
        <v>422</v>
      </c>
      <c r="P74" s="3">
        <v>350</v>
      </c>
      <c r="Q74" s="3">
        <f t="shared" si="24"/>
        <v>118</v>
      </c>
      <c r="R74" s="15">
        <f t="shared" si="21"/>
        <v>523</v>
      </c>
      <c r="S74" s="15">
        <f t="shared" si="32"/>
        <v>600</v>
      </c>
      <c r="T74" s="15">
        <f>$T$1*Q74</f>
        <v>118</v>
      </c>
      <c r="U74" s="15">
        <f t="shared" si="26"/>
        <v>718</v>
      </c>
      <c r="V74" s="15">
        <f t="shared" si="27"/>
        <v>418</v>
      </c>
      <c r="W74" s="15">
        <v>300</v>
      </c>
      <c r="X74" s="15">
        <v>600</v>
      </c>
      <c r="Y74" s="3"/>
      <c r="Z74" s="3">
        <f t="shared" si="28"/>
        <v>15.652542372881356</v>
      </c>
      <c r="AA74" s="3">
        <f t="shared" si="29"/>
        <v>9.5677966101694913</v>
      </c>
      <c r="AB74" s="3">
        <v>129</v>
      </c>
      <c r="AC74" s="3">
        <v>101.8</v>
      </c>
      <c r="AD74" s="3">
        <v>142.19999999999999</v>
      </c>
      <c r="AE74" s="3">
        <v>103.4</v>
      </c>
      <c r="AF74" s="3">
        <v>101</v>
      </c>
      <c r="AG74" s="3">
        <v>135.4</v>
      </c>
      <c r="AH74" s="3">
        <v>110.8</v>
      </c>
      <c r="AI74" s="3">
        <v>127</v>
      </c>
      <c r="AJ74" s="3"/>
      <c r="AK74" s="3">
        <f t="shared" si="30"/>
        <v>171.38</v>
      </c>
      <c r="AL74" s="3">
        <f t="shared" si="31"/>
        <v>122.99999999999999</v>
      </c>
      <c r="AM74" s="3"/>
      <c r="AN74" s="3"/>
      <c r="AO74" s="3"/>
      <c r="AP74" s="3"/>
      <c r="AQ74" s="3"/>
      <c r="AR74" s="3"/>
      <c r="AS74" s="3"/>
      <c r="AT74" s="3"/>
      <c r="AU74" s="3"/>
      <c r="AV74" s="3"/>
      <c r="AW74" s="3"/>
      <c r="AX74" s="3"/>
      <c r="AY74" s="3"/>
      <c r="AZ74" s="3"/>
    </row>
    <row r="75" spans="1:52">
      <c r="A75" s="3" t="s">
        <v>124</v>
      </c>
      <c r="B75" s="3" t="s">
        <v>39</v>
      </c>
      <c r="C75" s="3">
        <v>111.733</v>
      </c>
      <c r="D75" s="3">
        <v>3.161</v>
      </c>
      <c r="E75" s="3">
        <v>66.061000000000007</v>
      </c>
      <c r="F75" s="3">
        <v>36.158999999999999</v>
      </c>
      <c r="G75" s="4">
        <v>1</v>
      </c>
      <c r="H75" s="3">
        <v>50</v>
      </c>
      <c r="I75" s="3" t="s">
        <v>37</v>
      </c>
      <c r="J75" s="3"/>
      <c r="K75" s="3">
        <v>64.58</v>
      </c>
      <c r="L75" s="3">
        <f t="shared" si="23"/>
        <v>1.4810000000000088</v>
      </c>
      <c r="M75" s="3"/>
      <c r="N75" s="3"/>
      <c r="O75" s="3">
        <v>0</v>
      </c>
      <c r="P75" s="3"/>
      <c r="Q75" s="3">
        <f t="shared" si="24"/>
        <v>13.212200000000001</v>
      </c>
      <c r="R75" s="15">
        <f>12*Q75-P75-O75-F75</f>
        <v>122.38740000000001</v>
      </c>
      <c r="S75" s="15">
        <f t="shared" si="25"/>
        <v>122.38740000000001</v>
      </c>
      <c r="T75" s="15"/>
      <c r="U75" s="15">
        <f t="shared" si="26"/>
        <v>122</v>
      </c>
      <c r="V75" s="15">
        <f t="shared" si="27"/>
        <v>72</v>
      </c>
      <c r="W75" s="15">
        <v>50</v>
      </c>
      <c r="X75" s="15"/>
      <c r="Y75" s="3"/>
      <c r="Z75" s="3">
        <f t="shared" si="28"/>
        <v>11.970678615219265</v>
      </c>
      <c r="AA75" s="3">
        <f t="shared" si="29"/>
        <v>2.7367887255718197</v>
      </c>
      <c r="AB75" s="3">
        <v>6.9032</v>
      </c>
      <c r="AC75" s="3">
        <v>9.7669999999999995</v>
      </c>
      <c r="AD75" s="3">
        <v>14.1866</v>
      </c>
      <c r="AE75" s="3">
        <v>10.6784</v>
      </c>
      <c r="AF75" s="3">
        <v>12.555999999999999</v>
      </c>
      <c r="AG75" s="3">
        <v>12.8988</v>
      </c>
      <c r="AH75" s="3">
        <v>12.2044</v>
      </c>
      <c r="AI75" s="3">
        <v>15.316800000000001</v>
      </c>
      <c r="AJ75" s="3"/>
      <c r="AK75" s="3">
        <f t="shared" si="30"/>
        <v>72</v>
      </c>
      <c r="AL75" s="3">
        <f t="shared" si="31"/>
        <v>50</v>
      </c>
      <c r="AM75" s="3"/>
      <c r="AN75" s="3"/>
      <c r="AO75" s="3"/>
      <c r="AP75" s="3"/>
      <c r="AQ75" s="3"/>
      <c r="AR75" s="3"/>
      <c r="AS75" s="3"/>
      <c r="AT75" s="3"/>
      <c r="AU75" s="3"/>
      <c r="AV75" s="3"/>
      <c r="AW75" s="3"/>
      <c r="AX75" s="3"/>
      <c r="AY75" s="3"/>
      <c r="AZ75" s="3"/>
    </row>
    <row r="76" spans="1:52">
      <c r="A76" s="3" t="s">
        <v>125</v>
      </c>
      <c r="B76" s="3" t="s">
        <v>36</v>
      </c>
      <c r="C76" s="3"/>
      <c r="D76" s="3">
        <v>144</v>
      </c>
      <c r="E76" s="3">
        <v>41</v>
      </c>
      <c r="F76" s="3">
        <v>31</v>
      </c>
      <c r="G76" s="4">
        <v>0.3</v>
      </c>
      <c r="H76" s="3">
        <v>50</v>
      </c>
      <c r="I76" s="3" t="s">
        <v>37</v>
      </c>
      <c r="J76" s="3"/>
      <c r="K76" s="3">
        <v>54</v>
      </c>
      <c r="L76" s="3">
        <f t="shared" si="23"/>
        <v>-13</v>
      </c>
      <c r="M76" s="3"/>
      <c r="N76" s="3"/>
      <c r="O76" s="3">
        <v>74</v>
      </c>
      <c r="P76" s="3"/>
      <c r="Q76" s="3">
        <f t="shared" si="24"/>
        <v>8.1999999999999993</v>
      </c>
      <c r="R76" s="15">
        <f t="shared" si="21"/>
        <v>9.7999999999999829</v>
      </c>
      <c r="S76" s="15">
        <f t="shared" si="25"/>
        <v>9.7999999999999829</v>
      </c>
      <c r="T76" s="15"/>
      <c r="U76" s="15">
        <f t="shared" si="26"/>
        <v>10</v>
      </c>
      <c r="V76" s="15">
        <f t="shared" si="27"/>
        <v>0</v>
      </c>
      <c r="W76" s="15">
        <v>10</v>
      </c>
      <c r="X76" s="15"/>
      <c r="Y76" s="3"/>
      <c r="Z76" s="3">
        <f t="shared" si="28"/>
        <v>14.02439024390244</v>
      </c>
      <c r="AA76" s="3">
        <f t="shared" si="29"/>
        <v>12.804878048780489</v>
      </c>
      <c r="AB76" s="3">
        <v>13.2</v>
      </c>
      <c r="AC76" s="3">
        <v>12.4</v>
      </c>
      <c r="AD76" s="3">
        <v>8.6</v>
      </c>
      <c r="AE76" s="3">
        <v>-0.6</v>
      </c>
      <c r="AF76" s="3">
        <v>16</v>
      </c>
      <c r="AG76" s="3">
        <v>-0.6</v>
      </c>
      <c r="AH76" s="3">
        <v>1.8</v>
      </c>
      <c r="AI76" s="3">
        <v>18.600000000000001</v>
      </c>
      <c r="AJ76" s="3" t="s">
        <v>126</v>
      </c>
      <c r="AK76" s="3">
        <f t="shared" si="30"/>
        <v>0</v>
      </c>
      <c r="AL76" s="3">
        <f t="shared" si="31"/>
        <v>3</v>
      </c>
      <c r="AM76" s="3"/>
      <c r="AN76" s="3"/>
      <c r="AO76" s="3"/>
      <c r="AP76" s="3"/>
      <c r="AQ76" s="3"/>
      <c r="AR76" s="3"/>
      <c r="AS76" s="3"/>
      <c r="AT76" s="3"/>
      <c r="AU76" s="3"/>
      <c r="AV76" s="3"/>
      <c r="AW76" s="3"/>
      <c r="AX76" s="3"/>
      <c r="AY76" s="3"/>
      <c r="AZ76" s="3"/>
    </row>
    <row r="77" spans="1:52">
      <c r="A77" s="3" t="s">
        <v>127</v>
      </c>
      <c r="B77" s="3" t="s">
        <v>36</v>
      </c>
      <c r="C77" s="3">
        <v>62</v>
      </c>
      <c r="D77" s="3">
        <v>1</v>
      </c>
      <c r="E77" s="3">
        <v>29</v>
      </c>
      <c r="F77" s="3">
        <v>19</v>
      </c>
      <c r="G77" s="4">
        <v>0.14000000000000001</v>
      </c>
      <c r="H77" s="3">
        <v>50</v>
      </c>
      <c r="I77" s="3" t="s">
        <v>37</v>
      </c>
      <c r="J77" s="3"/>
      <c r="K77" s="3">
        <v>43</v>
      </c>
      <c r="L77" s="3">
        <f t="shared" si="23"/>
        <v>-14</v>
      </c>
      <c r="M77" s="3"/>
      <c r="N77" s="3"/>
      <c r="O77" s="3">
        <v>56</v>
      </c>
      <c r="P77" s="3"/>
      <c r="Q77" s="3">
        <f t="shared" si="24"/>
        <v>5.8</v>
      </c>
      <c r="R77" s="15">
        <f t="shared" si="21"/>
        <v>6.2000000000000028</v>
      </c>
      <c r="S77" s="15">
        <f t="shared" si="25"/>
        <v>6.2000000000000028</v>
      </c>
      <c r="T77" s="15"/>
      <c r="U77" s="15">
        <f t="shared" si="26"/>
        <v>6</v>
      </c>
      <c r="V77" s="15">
        <f t="shared" si="27"/>
        <v>0</v>
      </c>
      <c r="W77" s="15">
        <v>6</v>
      </c>
      <c r="X77" s="15"/>
      <c r="Y77" s="3"/>
      <c r="Z77" s="3">
        <f t="shared" si="28"/>
        <v>13.965517241379311</v>
      </c>
      <c r="AA77" s="3">
        <f t="shared" si="29"/>
        <v>12.931034482758621</v>
      </c>
      <c r="AB77" s="3">
        <v>8.4</v>
      </c>
      <c r="AC77" s="3">
        <v>6.8</v>
      </c>
      <c r="AD77" s="3">
        <v>4.4000000000000004</v>
      </c>
      <c r="AE77" s="3">
        <v>6.8</v>
      </c>
      <c r="AF77" s="3">
        <v>11.6</v>
      </c>
      <c r="AG77" s="3">
        <v>9.1999999999999993</v>
      </c>
      <c r="AH77" s="3">
        <v>5.4</v>
      </c>
      <c r="AI77" s="3">
        <v>2.4</v>
      </c>
      <c r="AJ77" s="3"/>
      <c r="AK77" s="3">
        <f t="shared" si="30"/>
        <v>0</v>
      </c>
      <c r="AL77" s="3">
        <f t="shared" si="31"/>
        <v>0.84000000000000008</v>
      </c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</row>
    <row r="78" spans="1:52">
      <c r="A78" s="3" t="s">
        <v>128</v>
      </c>
      <c r="B78" s="3" t="s">
        <v>36</v>
      </c>
      <c r="C78" s="3">
        <v>171</v>
      </c>
      <c r="D78" s="3"/>
      <c r="E78" s="3">
        <v>94</v>
      </c>
      <c r="F78" s="3">
        <v>68</v>
      </c>
      <c r="G78" s="4">
        <v>0.18</v>
      </c>
      <c r="H78" s="3">
        <v>50</v>
      </c>
      <c r="I78" s="3" t="s">
        <v>37</v>
      </c>
      <c r="J78" s="3"/>
      <c r="K78" s="3">
        <v>97</v>
      </c>
      <c r="L78" s="3">
        <f t="shared" si="23"/>
        <v>-3</v>
      </c>
      <c r="M78" s="3"/>
      <c r="N78" s="3"/>
      <c r="O78" s="3">
        <v>136</v>
      </c>
      <c r="P78" s="3"/>
      <c r="Q78" s="3">
        <f t="shared" si="24"/>
        <v>18.8</v>
      </c>
      <c r="R78" s="15">
        <f t="shared" si="21"/>
        <v>59.199999999999989</v>
      </c>
      <c r="S78" s="15">
        <f t="shared" si="25"/>
        <v>59.199999999999989</v>
      </c>
      <c r="T78" s="15"/>
      <c r="U78" s="15">
        <f t="shared" si="26"/>
        <v>59</v>
      </c>
      <c r="V78" s="15">
        <f t="shared" si="27"/>
        <v>0</v>
      </c>
      <c r="W78" s="15">
        <v>59</v>
      </c>
      <c r="X78" s="15"/>
      <c r="Y78" s="3"/>
      <c r="Z78" s="3">
        <f t="shared" si="28"/>
        <v>13.98936170212766</v>
      </c>
      <c r="AA78" s="3">
        <f t="shared" si="29"/>
        <v>10.851063829787234</v>
      </c>
      <c r="AB78" s="3">
        <v>22.6</v>
      </c>
      <c r="AC78" s="3">
        <v>8</v>
      </c>
      <c r="AD78" s="3">
        <v>23.2</v>
      </c>
      <c r="AE78" s="3">
        <v>12.8</v>
      </c>
      <c r="AF78" s="3">
        <v>25</v>
      </c>
      <c r="AG78" s="3">
        <v>15.8</v>
      </c>
      <c r="AH78" s="3">
        <v>28.6</v>
      </c>
      <c r="AI78" s="3">
        <v>28.8</v>
      </c>
      <c r="AJ78" s="3"/>
      <c r="AK78" s="3">
        <f t="shared" si="30"/>
        <v>0</v>
      </c>
      <c r="AL78" s="3">
        <f t="shared" si="31"/>
        <v>10.62</v>
      </c>
      <c r="AM78" s="3"/>
      <c r="AN78" s="3"/>
      <c r="AO78" s="3"/>
      <c r="AP78" s="3"/>
      <c r="AQ78" s="3"/>
      <c r="AR78" s="3"/>
      <c r="AS78" s="3"/>
      <c r="AT78" s="3"/>
      <c r="AU78" s="3"/>
      <c r="AV78" s="3"/>
      <c r="AW78" s="3"/>
      <c r="AX78" s="3"/>
      <c r="AY78" s="3"/>
      <c r="AZ78" s="3"/>
    </row>
    <row r="79" spans="1:52">
      <c r="A79" s="3" t="s">
        <v>129</v>
      </c>
      <c r="B79" s="3" t="s">
        <v>36</v>
      </c>
      <c r="C79" s="3">
        <v>4</v>
      </c>
      <c r="D79" s="3"/>
      <c r="E79" s="3">
        <v>-11</v>
      </c>
      <c r="F79" s="3"/>
      <c r="G79" s="4">
        <v>0.4</v>
      </c>
      <c r="H79" s="3">
        <v>60</v>
      </c>
      <c r="I79" s="3" t="s">
        <v>37</v>
      </c>
      <c r="J79" s="3"/>
      <c r="K79" s="3">
        <v>8</v>
      </c>
      <c r="L79" s="3">
        <f t="shared" si="23"/>
        <v>-19</v>
      </c>
      <c r="M79" s="3"/>
      <c r="N79" s="3"/>
      <c r="O79" s="3">
        <v>7</v>
      </c>
      <c r="P79" s="3"/>
      <c r="Q79" s="3">
        <f t="shared" si="24"/>
        <v>-2.2000000000000002</v>
      </c>
      <c r="R79" s="15"/>
      <c r="S79" s="15">
        <f t="shared" si="25"/>
        <v>0</v>
      </c>
      <c r="T79" s="15"/>
      <c r="U79" s="15">
        <f t="shared" si="26"/>
        <v>0</v>
      </c>
      <c r="V79" s="15">
        <f t="shared" si="27"/>
        <v>0</v>
      </c>
      <c r="W79" s="15"/>
      <c r="X79" s="15"/>
      <c r="Y79" s="3"/>
      <c r="Z79" s="3">
        <f t="shared" si="28"/>
        <v>-3.1818181818181817</v>
      </c>
      <c r="AA79" s="3">
        <f t="shared" si="29"/>
        <v>-3.1818181818181817</v>
      </c>
      <c r="AB79" s="3">
        <v>0.8</v>
      </c>
      <c r="AC79" s="3">
        <v>5</v>
      </c>
      <c r="AD79" s="3">
        <v>10.4</v>
      </c>
      <c r="AE79" s="3">
        <v>4</v>
      </c>
      <c r="AF79" s="3">
        <v>7.2</v>
      </c>
      <c r="AG79" s="3">
        <v>9.6</v>
      </c>
      <c r="AH79" s="3">
        <v>3.2</v>
      </c>
      <c r="AI79" s="3">
        <v>8.1999999999999993</v>
      </c>
      <c r="AJ79" s="3"/>
      <c r="AK79" s="3">
        <f t="shared" si="30"/>
        <v>0</v>
      </c>
      <c r="AL79" s="3">
        <f t="shared" si="31"/>
        <v>0</v>
      </c>
      <c r="AM79" s="3"/>
      <c r="AN79" s="3"/>
      <c r="AO79" s="3"/>
      <c r="AP79" s="3"/>
      <c r="AQ79" s="3"/>
      <c r="AR79" s="3"/>
      <c r="AS79" s="3"/>
      <c r="AT79" s="3"/>
      <c r="AU79" s="3"/>
      <c r="AV79" s="3"/>
      <c r="AW79" s="3"/>
      <c r="AX79" s="3"/>
      <c r="AY79" s="3"/>
      <c r="AZ79" s="3"/>
    </row>
    <row r="80" spans="1:52">
      <c r="A80" s="8" t="s">
        <v>130</v>
      </c>
      <c r="B80" s="3" t="s">
        <v>39</v>
      </c>
      <c r="C80" s="3">
        <v>39.963999999999999</v>
      </c>
      <c r="D80" s="3">
        <v>20.152999999999999</v>
      </c>
      <c r="E80" s="3">
        <v>25.568999999999999</v>
      </c>
      <c r="F80" s="3">
        <v>31.143000000000001</v>
      </c>
      <c r="G80" s="4">
        <v>1</v>
      </c>
      <c r="H80" s="3" t="e">
        <v>#N/A</v>
      </c>
      <c r="I80" s="3" t="s">
        <v>37</v>
      </c>
      <c r="J80" s="3"/>
      <c r="K80" s="3">
        <v>24.08</v>
      </c>
      <c r="L80" s="3">
        <f t="shared" si="23"/>
        <v>1.4890000000000008</v>
      </c>
      <c r="M80" s="3"/>
      <c r="N80" s="3"/>
      <c r="O80" s="3">
        <v>0</v>
      </c>
      <c r="P80" s="3"/>
      <c r="Q80" s="3">
        <f t="shared" si="24"/>
        <v>5.1137999999999995</v>
      </c>
      <c r="R80" s="15">
        <f t="shared" si="21"/>
        <v>40.450199999999995</v>
      </c>
      <c r="S80" s="15">
        <f t="shared" si="25"/>
        <v>40.450199999999995</v>
      </c>
      <c r="T80" s="15"/>
      <c r="U80" s="15">
        <f t="shared" si="26"/>
        <v>40</v>
      </c>
      <c r="V80" s="15">
        <f t="shared" si="27"/>
        <v>30</v>
      </c>
      <c r="W80" s="15">
        <v>10</v>
      </c>
      <c r="X80" s="15"/>
      <c r="Y80" s="3"/>
      <c r="Z80" s="3">
        <f t="shared" si="28"/>
        <v>13.911963706050297</v>
      </c>
      <c r="AA80" s="3">
        <f t="shared" si="29"/>
        <v>6.0899917869294855</v>
      </c>
      <c r="AB80" s="3">
        <v>0.16800000000000001</v>
      </c>
      <c r="AC80" s="3">
        <v>3.0457999999999998</v>
      </c>
      <c r="AD80" s="3">
        <v>4.7384000000000004</v>
      </c>
      <c r="AE80" s="3">
        <v>1.3360000000000001</v>
      </c>
      <c r="AF80" s="3">
        <v>2.5169999999999999</v>
      </c>
      <c r="AG80" s="3">
        <v>4.1989999999999998</v>
      </c>
      <c r="AH80" s="3">
        <v>0.16500000000000001</v>
      </c>
      <c r="AI80" s="3">
        <v>0</v>
      </c>
      <c r="AJ80" s="3"/>
      <c r="AK80" s="3">
        <f t="shared" si="30"/>
        <v>30</v>
      </c>
      <c r="AL80" s="3">
        <f t="shared" si="31"/>
        <v>10</v>
      </c>
      <c r="AM80" s="3"/>
      <c r="AN80" s="3"/>
      <c r="AO80" s="3"/>
      <c r="AP80" s="3"/>
      <c r="AQ80" s="3"/>
      <c r="AR80" s="3"/>
      <c r="AS80" s="3"/>
      <c r="AT80" s="3"/>
      <c r="AU80" s="3"/>
      <c r="AV80" s="3"/>
      <c r="AW80" s="3"/>
      <c r="AX80" s="3"/>
      <c r="AY80" s="3"/>
      <c r="AZ80" s="3"/>
    </row>
    <row r="81" spans="1:52">
      <c r="A81" s="8" t="s">
        <v>131</v>
      </c>
      <c r="B81" s="3" t="s">
        <v>36</v>
      </c>
      <c r="C81" s="3"/>
      <c r="D81" s="3"/>
      <c r="E81" s="3"/>
      <c r="F81" s="3"/>
      <c r="G81" s="4">
        <v>0.22</v>
      </c>
      <c r="H81" s="3" t="e">
        <v>#N/A</v>
      </c>
      <c r="I81" s="3" t="s">
        <v>37</v>
      </c>
      <c r="J81" s="3"/>
      <c r="K81" s="3"/>
      <c r="L81" s="3">
        <f t="shared" si="23"/>
        <v>0</v>
      </c>
      <c r="M81" s="3"/>
      <c r="N81" s="3"/>
      <c r="O81" s="3">
        <v>0</v>
      </c>
      <c r="P81" s="3">
        <v>16</v>
      </c>
      <c r="Q81" s="3">
        <f t="shared" si="24"/>
        <v>0</v>
      </c>
      <c r="R81" s="15">
        <v>16</v>
      </c>
      <c r="S81" s="15">
        <f t="shared" si="25"/>
        <v>16</v>
      </c>
      <c r="T81" s="15"/>
      <c r="U81" s="15">
        <f t="shared" si="26"/>
        <v>16</v>
      </c>
      <c r="V81" s="15">
        <f t="shared" si="27"/>
        <v>16</v>
      </c>
      <c r="W81" s="15"/>
      <c r="X81" s="15"/>
      <c r="Y81" s="3"/>
      <c r="Z81" s="3" t="e">
        <f t="shared" si="28"/>
        <v>#DIV/0!</v>
      </c>
      <c r="AA81" s="3" t="e">
        <f t="shared" si="29"/>
        <v>#DIV/0!</v>
      </c>
      <c r="AB81" s="3">
        <v>0</v>
      </c>
      <c r="AC81" s="3">
        <v>0</v>
      </c>
      <c r="AD81" s="3">
        <v>-0.6</v>
      </c>
      <c r="AE81" s="3">
        <v>0</v>
      </c>
      <c r="AF81" s="3">
        <v>1.4</v>
      </c>
      <c r="AG81" s="3">
        <v>0</v>
      </c>
      <c r="AH81" s="3">
        <v>-0.4</v>
      </c>
      <c r="AI81" s="3">
        <v>0</v>
      </c>
      <c r="AJ81" s="12" t="s">
        <v>132</v>
      </c>
      <c r="AK81" s="3">
        <f t="shared" si="30"/>
        <v>3.52</v>
      </c>
      <c r="AL81" s="3">
        <f t="shared" si="31"/>
        <v>0</v>
      </c>
      <c r="AM81" s="3"/>
      <c r="AN81" s="3"/>
      <c r="AO81" s="3"/>
      <c r="AP81" s="3"/>
      <c r="AQ81" s="3"/>
      <c r="AR81" s="3"/>
      <c r="AS81" s="3"/>
      <c r="AT81" s="3"/>
      <c r="AU81" s="3"/>
      <c r="AV81" s="3"/>
      <c r="AW81" s="3"/>
      <c r="AX81" s="3"/>
      <c r="AY81" s="3"/>
      <c r="AZ81" s="3"/>
    </row>
    <row r="82" spans="1:52">
      <c r="A82" s="8" t="s">
        <v>133</v>
      </c>
      <c r="B82" s="3" t="s">
        <v>36</v>
      </c>
      <c r="C82" s="3">
        <v>6</v>
      </c>
      <c r="D82" s="3"/>
      <c r="E82" s="3"/>
      <c r="F82" s="3">
        <v>6</v>
      </c>
      <c r="G82" s="4">
        <v>0.84</v>
      </c>
      <c r="H82" s="3">
        <v>50</v>
      </c>
      <c r="I82" s="3" t="s">
        <v>37</v>
      </c>
      <c r="J82" s="3"/>
      <c r="K82" s="3"/>
      <c r="L82" s="3">
        <f t="shared" si="23"/>
        <v>0</v>
      </c>
      <c r="M82" s="3"/>
      <c r="N82" s="3"/>
      <c r="O82" s="3">
        <v>0</v>
      </c>
      <c r="P82" s="3"/>
      <c r="Q82" s="3">
        <f t="shared" si="24"/>
        <v>0</v>
      </c>
      <c r="R82" s="15"/>
      <c r="S82" s="15">
        <f t="shared" si="25"/>
        <v>0</v>
      </c>
      <c r="T82" s="15"/>
      <c r="U82" s="15">
        <f t="shared" si="26"/>
        <v>0</v>
      </c>
      <c r="V82" s="15">
        <f t="shared" si="27"/>
        <v>0</v>
      </c>
      <c r="W82" s="15"/>
      <c r="X82" s="15"/>
      <c r="Y82" s="3"/>
      <c r="Z82" s="3" t="e">
        <f t="shared" si="28"/>
        <v>#DIV/0!</v>
      </c>
      <c r="AA82" s="3" t="e">
        <f t="shared" si="29"/>
        <v>#DIV/0!</v>
      </c>
      <c r="AB82" s="3">
        <v>0</v>
      </c>
      <c r="AC82" s="3">
        <v>0</v>
      </c>
      <c r="AD82" s="3">
        <v>0</v>
      </c>
      <c r="AE82" s="3">
        <v>0</v>
      </c>
      <c r="AF82" s="3">
        <v>0</v>
      </c>
      <c r="AG82" s="3">
        <v>0</v>
      </c>
      <c r="AH82" s="3">
        <v>0</v>
      </c>
      <c r="AI82" s="3">
        <v>0</v>
      </c>
      <c r="AJ82" s="19" t="s">
        <v>134</v>
      </c>
      <c r="AK82" s="3">
        <f t="shared" si="30"/>
        <v>0</v>
      </c>
      <c r="AL82" s="3">
        <f t="shared" si="31"/>
        <v>0</v>
      </c>
      <c r="AM82" s="3"/>
      <c r="AN82" s="3"/>
      <c r="AO82" s="3"/>
      <c r="AP82" s="3"/>
      <c r="AQ82" s="3"/>
      <c r="AR82" s="3"/>
      <c r="AS82" s="3"/>
      <c r="AT82" s="3"/>
      <c r="AU82" s="3"/>
      <c r="AV82" s="3"/>
      <c r="AW82" s="3"/>
      <c r="AX82" s="3"/>
      <c r="AY82" s="3"/>
      <c r="AZ82" s="3"/>
    </row>
    <row r="83" spans="1:52">
      <c r="A83" s="8" t="s">
        <v>135</v>
      </c>
      <c r="B83" s="3" t="s">
        <v>36</v>
      </c>
      <c r="C83" s="3">
        <v>164</v>
      </c>
      <c r="D83" s="3">
        <v>458</v>
      </c>
      <c r="E83" s="3">
        <v>403</v>
      </c>
      <c r="F83" s="3">
        <v>76</v>
      </c>
      <c r="G83" s="4">
        <v>0.35</v>
      </c>
      <c r="H83" s="3">
        <v>50</v>
      </c>
      <c r="I83" s="3" t="s">
        <v>37</v>
      </c>
      <c r="J83" s="3"/>
      <c r="K83" s="3">
        <v>398</v>
      </c>
      <c r="L83" s="3">
        <f t="shared" si="23"/>
        <v>5</v>
      </c>
      <c r="M83" s="3"/>
      <c r="N83" s="3"/>
      <c r="O83" s="3">
        <v>300</v>
      </c>
      <c r="P83" s="3">
        <v>250</v>
      </c>
      <c r="Q83" s="3">
        <f t="shared" si="24"/>
        <v>80.599999999999994</v>
      </c>
      <c r="R83" s="15">
        <f t="shared" si="21"/>
        <v>502.39999999999986</v>
      </c>
      <c r="S83" s="15">
        <f t="shared" si="25"/>
        <v>502.39999999999986</v>
      </c>
      <c r="T83" s="15">
        <f>$T$1*Q83</f>
        <v>80.599999999999994</v>
      </c>
      <c r="U83" s="15">
        <f t="shared" si="26"/>
        <v>583</v>
      </c>
      <c r="V83" s="15">
        <f t="shared" si="27"/>
        <v>333</v>
      </c>
      <c r="W83" s="15">
        <v>250</v>
      </c>
      <c r="X83" s="15"/>
      <c r="Y83" s="3"/>
      <c r="Z83" s="3">
        <f t="shared" si="28"/>
        <v>15.000000000000002</v>
      </c>
      <c r="AA83" s="3">
        <f t="shared" si="29"/>
        <v>7.7667493796526061</v>
      </c>
      <c r="AB83" s="3">
        <v>76.8</v>
      </c>
      <c r="AC83" s="3">
        <v>31.6</v>
      </c>
      <c r="AD83" s="3">
        <v>68.400000000000006</v>
      </c>
      <c r="AE83" s="3">
        <v>63.2</v>
      </c>
      <c r="AF83" s="3">
        <v>47.4</v>
      </c>
      <c r="AG83" s="3">
        <v>59.4</v>
      </c>
      <c r="AH83" s="3">
        <v>67.599999999999994</v>
      </c>
      <c r="AI83" s="3">
        <v>59.2</v>
      </c>
      <c r="AJ83" s="3"/>
      <c r="AK83" s="3">
        <f t="shared" si="30"/>
        <v>116.55</v>
      </c>
      <c r="AL83" s="3">
        <f t="shared" si="31"/>
        <v>87.5</v>
      </c>
      <c r="AM83" s="3"/>
      <c r="AN83" s="3"/>
      <c r="AO83" s="3"/>
      <c r="AP83" s="3"/>
      <c r="AQ83" s="3"/>
      <c r="AR83" s="3"/>
      <c r="AS83" s="3"/>
      <c r="AT83" s="3"/>
      <c r="AU83" s="3"/>
      <c r="AV83" s="3"/>
      <c r="AW83" s="3"/>
      <c r="AX83" s="3"/>
      <c r="AY83" s="3"/>
      <c r="AZ83" s="3"/>
    </row>
    <row r="84" spans="1:52">
      <c r="A84" s="8" t="s">
        <v>136</v>
      </c>
      <c r="B84" s="3" t="s">
        <v>39</v>
      </c>
      <c r="C84" s="3"/>
      <c r="D84" s="3"/>
      <c r="E84" s="3"/>
      <c r="F84" s="3"/>
      <c r="G84" s="4">
        <v>1</v>
      </c>
      <c r="H84" s="3">
        <v>50</v>
      </c>
      <c r="I84" s="3" t="s">
        <v>37</v>
      </c>
      <c r="J84" s="3"/>
      <c r="K84" s="3">
        <v>0.8</v>
      </c>
      <c r="L84" s="3">
        <f t="shared" si="23"/>
        <v>-0.8</v>
      </c>
      <c r="M84" s="3"/>
      <c r="N84" s="3"/>
      <c r="O84" s="3">
        <v>101</v>
      </c>
      <c r="P84" s="3"/>
      <c r="Q84" s="3">
        <f t="shared" si="24"/>
        <v>0</v>
      </c>
      <c r="R84" s="15">
        <v>10</v>
      </c>
      <c r="S84" s="15">
        <f t="shared" si="25"/>
        <v>10</v>
      </c>
      <c r="T84" s="15"/>
      <c r="U84" s="15">
        <f t="shared" si="26"/>
        <v>10</v>
      </c>
      <c r="V84" s="15">
        <f t="shared" si="27"/>
        <v>0</v>
      </c>
      <c r="W84" s="15">
        <v>10</v>
      </c>
      <c r="X84" s="15"/>
      <c r="Y84" s="3"/>
      <c r="Z84" s="3" t="e">
        <f t="shared" si="28"/>
        <v>#DIV/0!</v>
      </c>
      <c r="AA84" s="3" t="e">
        <f t="shared" si="29"/>
        <v>#DIV/0!</v>
      </c>
      <c r="AB84" s="3">
        <v>11.215</v>
      </c>
      <c r="AC84" s="3">
        <v>0</v>
      </c>
      <c r="AD84" s="3">
        <v>0</v>
      </c>
      <c r="AE84" s="3">
        <v>0</v>
      </c>
      <c r="AF84" s="3">
        <v>0</v>
      </c>
      <c r="AG84" s="3">
        <v>0</v>
      </c>
      <c r="AH84" s="3">
        <v>0</v>
      </c>
      <c r="AI84" s="3">
        <v>0</v>
      </c>
      <c r="AJ84" s="3" t="s">
        <v>56</v>
      </c>
      <c r="AK84" s="3">
        <f t="shared" si="30"/>
        <v>0</v>
      </c>
      <c r="AL84" s="3">
        <f t="shared" si="31"/>
        <v>10</v>
      </c>
      <c r="AM84" s="3"/>
      <c r="AN84" s="3"/>
      <c r="AO84" s="3"/>
      <c r="AP84" s="3"/>
      <c r="AQ84" s="3"/>
      <c r="AR84" s="3"/>
      <c r="AS84" s="3"/>
      <c r="AT84" s="3"/>
      <c r="AU84" s="3"/>
      <c r="AV84" s="3"/>
      <c r="AW84" s="3"/>
      <c r="AX84" s="3"/>
      <c r="AY84" s="3"/>
      <c r="AZ84" s="3"/>
    </row>
    <row r="85" spans="1:52">
      <c r="A85" s="8" t="s">
        <v>137</v>
      </c>
      <c r="B85" s="3" t="s">
        <v>39</v>
      </c>
      <c r="C85" s="3">
        <v>140.15</v>
      </c>
      <c r="D85" s="3">
        <v>152.512</v>
      </c>
      <c r="E85" s="3">
        <v>184.59299999999999</v>
      </c>
      <c r="F85" s="3">
        <v>76.36</v>
      </c>
      <c r="G85" s="4">
        <v>1</v>
      </c>
      <c r="H85" s="3">
        <v>50</v>
      </c>
      <c r="I85" s="3" t="s">
        <v>37</v>
      </c>
      <c r="J85" s="3"/>
      <c r="K85" s="3">
        <v>176</v>
      </c>
      <c r="L85" s="3">
        <f t="shared" si="23"/>
        <v>8.5929999999999893</v>
      </c>
      <c r="M85" s="3"/>
      <c r="N85" s="3"/>
      <c r="O85" s="3">
        <v>220</v>
      </c>
      <c r="P85" s="3">
        <v>200</v>
      </c>
      <c r="Q85" s="3">
        <f t="shared" si="24"/>
        <v>36.918599999999998</v>
      </c>
      <c r="R85" s="15">
        <f t="shared" si="21"/>
        <v>20.500400000000027</v>
      </c>
      <c r="S85" s="15">
        <f t="shared" si="25"/>
        <v>20.500400000000027</v>
      </c>
      <c r="T85" s="15">
        <f t="shared" ref="T85:T86" si="33">$T$1*Q85</f>
        <v>36.918599999999998</v>
      </c>
      <c r="U85" s="15">
        <f t="shared" si="26"/>
        <v>57</v>
      </c>
      <c r="V85" s="15">
        <f t="shared" si="27"/>
        <v>0</v>
      </c>
      <c r="W85" s="15">
        <v>57</v>
      </c>
      <c r="X85" s="15"/>
      <c r="Y85" s="3"/>
      <c r="Z85" s="3">
        <f t="shared" si="28"/>
        <v>14.988650707231587</v>
      </c>
      <c r="AA85" s="3">
        <f t="shared" si="29"/>
        <v>13.444713504845797</v>
      </c>
      <c r="AB85" s="3">
        <v>47.893000000000001</v>
      </c>
      <c r="AC85" s="3">
        <v>32.088200000000001</v>
      </c>
      <c r="AD85" s="3">
        <v>49.487200000000001</v>
      </c>
      <c r="AE85" s="3">
        <v>37.441600000000001</v>
      </c>
      <c r="AF85" s="3">
        <v>33.0974</v>
      </c>
      <c r="AG85" s="3">
        <v>47.500399999999999</v>
      </c>
      <c r="AH85" s="3">
        <v>30.5016</v>
      </c>
      <c r="AI85" s="3">
        <v>42.983600000000003</v>
      </c>
      <c r="AJ85" s="3"/>
      <c r="AK85" s="3">
        <f t="shared" si="30"/>
        <v>0</v>
      </c>
      <c r="AL85" s="3">
        <f t="shared" si="31"/>
        <v>57</v>
      </c>
      <c r="AM85" s="3"/>
      <c r="AN85" s="3"/>
      <c r="AO85" s="3"/>
      <c r="AP85" s="3"/>
      <c r="AQ85" s="3"/>
      <c r="AR85" s="3"/>
      <c r="AS85" s="3"/>
      <c r="AT85" s="3"/>
      <c r="AU85" s="3"/>
      <c r="AV85" s="3"/>
      <c r="AW85" s="3"/>
      <c r="AX85" s="3"/>
      <c r="AY85" s="3"/>
      <c r="AZ85" s="3"/>
    </row>
    <row r="86" spans="1:52">
      <c r="A86" s="8" t="s">
        <v>138</v>
      </c>
      <c r="B86" s="3" t="s">
        <v>36</v>
      </c>
      <c r="C86" s="3">
        <v>304</v>
      </c>
      <c r="D86" s="3">
        <v>732</v>
      </c>
      <c r="E86" s="3">
        <v>481</v>
      </c>
      <c r="F86" s="3">
        <v>353</v>
      </c>
      <c r="G86" s="4">
        <v>0.35</v>
      </c>
      <c r="H86" s="3">
        <v>50</v>
      </c>
      <c r="I86" s="3" t="s">
        <v>37</v>
      </c>
      <c r="J86" s="3"/>
      <c r="K86" s="3">
        <v>479</v>
      </c>
      <c r="L86" s="3">
        <f t="shared" si="23"/>
        <v>2</v>
      </c>
      <c r="M86" s="3"/>
      <c r="N86" s="3"/>
      <c r="O86" s="3">
        <v>100</v>
      </c>
      <c r="P86" s="3">
        <v>148</v>
      </c>
      <c r="Q86" s="3">
        <f t="shared" si="24"/>
        <v>96.2</v>
      </c>
      <c r="R86" s="15">
        <f t="shared" si="21"/>
        <v>745.8</v>
      </c>
      <c r="S86" s="15">
        <f>X86</f>
        <v>820</v>
      </c>
      <c r="T86" s="15">
        <f t="shared" si="33"/>
        <v>96.2</v>
      </c>
      <c r="U86" s="15">
        <f t="shared" si="26"/>
        <v>916</v>
      </c>
      <c r="V86" s="15">
        <f t="shared" si="27"/>
        <v>496</v>
      </c>
      <c r="W86" s="15">
        <v>420</v>
      </c>
      <c r="X86" s="15">
        <v>820</v>
      </c>
      <c r="Y86" s="3"/>
      <c r="Z86" s="3">
        <f t="shared" si="28"/>
        <v>15.769230769230768</v>
      </c>
      <c r="AA86" s="3">
        <f t="shared" si="29"/>
        <v>6.247401247401247</v>
      </c>
      <c r="AB86" s="3">
        <v>81</v>
      </c>
      <c r="AC86" s="3">
        <v>80.400000000000006</v>
      </c>
      <c r="AD86" s="3">
        <v>120.2</v>
      </c>
      <c r="AE86" s="3">
        <v>68.599999999999994</v>
      </c>
      <c r="AF86" s="3">
        <v>85.8</v>
      </c>
      <c r="AG86" s="3">
        <v>110</v>
      </c>
      <c r="AH86" s="3">
        <v>95.4</v>
      </c>
      <c r="AI86" s="3">
        <v>101</v>
      </c>
      <c r="AJ86" s="3"/>
      <c r="AK86" s="3">
        <f t="shared" si="30"/>
        <v>173.6</v>
      </c>
      <c r="AL86" s="3">
        <f t="shared" si="31"/>
        <v>147</v>
      </c>
      <c r="AM86" s="3"/>
      <c r="AN86" s="3"/>
      <c r="AO86" s="3"/>
      <c r="AP86" s="3"/>
      <c r="AQ86" s="3"/>
      <c r="AR86" s="3"/>
      <c r="AS86" s="3"/>
      <c r="AT86" s="3"/>
      <c r="AU86" s="3"/>
      <c r="AV86" s="3"/>
      <c r="AW86" s="3"/>
      <c r="AX86" s="3"/>
      <c r="AY86" s="3"/>
      <c r="AZ86" s="3"/>
    </row>
    <row r="87" spans="1:52">
      <c r="A87" s="8" t="s">
        <v>139</v>
      </c>
      <c r="B87" s="3" t="s">
        <v>36</v>
      </c>
      <c r="C87" s="3">
        <v>65</v>
      </c>
      <c r="D87" s="3">
        <v>6</v>
      </c>
      <c r="E87" s="3">
        <v>38</v>
      </c>
      <c r="F87" s="3">
        <v>27</v>
      </c>
      <c r="G87" s="4">
        <v>0.3</v>
      </c>
      <c r="H87" s="3">
        <v>45</v>
      </c>
      <c r="I87" s="3" t="s">
        <v>37</v>
      </c>
      <c r="J87" s="3"/>
      <c r="K87" s="3">
        <v>38</v>
      </c>
      <c r="L87" s="3">
        <f t="shared" si="23"/>
        <v>0</v>
      </c>
      <c r="M87" s="3"/>
      <c r="N87" s="3"/>
      <c r="O87" s="3">
        <v>40</v>
      </c>
      <c r="P87" s="3"/>
      <c r="Q87" s="3">
        <f t="shared" si="24"/>
        <v>7.6</v>
      </c>
      <c r="R87" s="15">
        <f t="shared" si="21"/>
        <v>39.399999999999991</v>
      </c>
      <c r="S87" s="15">
        <f t="shared" si="25"/>
        <v>39.399999999999991</v>
      </c>
      <c r="T87" s="15"/>
      <c r="U87" s="15">
        <f t="shared" si="26"/>
        <v>39</v>
      </c>
      <c r="V87" s="15">
        <f t="shared" si="27"/>
        <v>39</v>
      </c>
      <c r="W87" s="15"/>
      <c r="X87" s="15"/>
      <c r="Y87" s="3"/>
      <c r="Z87" s="3">
        <f t="shared" si="28"/>
        <v>13.947368421052632</v>
      </c>
      <c r="AA87" s="3">
        <f t="shared" si="29"/>
        <v>8.8157894736842106</v>
      </c>
      <c r="AB87" s="3">
        <v>7.4</v>
      </c>
      <c r="AC87" s="3">
        <v>2.2000000000000002</v>
      </c>
      <c r="AD87" s="3">
        <v>8.6</v>
      </c>
      <c r="AE87" s="3">
        <v>10</v>
      </c>
      <c r="AF87" s="3">
        <v>1.4</v>
      </c>
      <c r="AG87" s="3">
        <v>0</v>
      </c>
      <c r="AH87" s="3">
        <v>9.1999999999999993</v>
      </c>
      <c r="AI87" s="3">
        <v>2.4</v>
      </c>
      <c r="AJ87" s="3"/>
      <c r="AK87" s="3">
        <f t="shared" si="30"/>
        <v>11.7</v>
      </c>
      <c r="AL87" s="3">
        <f t="shared" si="31"/>
        <v>0</v>
      </c>
      <c r="AM87" s="3"/>
      <c r="AN87" s="3"/>
      <c r="AO87" s="3"/>
      <c r="AP87" s="3"/>
      <c r="AQ87" s="3"/>
      <c r="AR87" s="3"/>
      <c r="AS87" s="3"/>
      <c r="AT87" s="3"/>
      <c r="AU87" s="3"/>
      <c r="AV87" s="3"/>
      <c r="AW87" s="3"/>
      <c r="AX87" s="3"/>
      <c r="AY87" s="3"/>
      <c r="AZ87" s="3"/>
    </row>
    <row r="88" spans="1:52">
      <c r="A88" s="8" t="s">
        <v>140</v>
      </c>
      <c r="B88" s="3" t="s">
        <v>36</v>
      </c>
      <c r="C88" s="3"/>
      <c r="D88" s="3"/>
      <c r="E88" s="3"/>
      <c r="F88" s="3"/>
      <c r="G88" s="4">
        <v>0.18</v>
      </c>
      <c r="H88" s="3" t="e">
        <v>#N/A</v>
      </c>
      <c r="I88" s="3" t="s">
        <v>37</v>
      </c>
      <c r="J88" s="3"/>
      <c r="K88" s="3"/>
      <c r="L88" s="3">
        <f t="shared" si="23"/>
        <v>0</v>
      </c>
      <c r="M88" s="3"/>
      <c r="N88" s="3"/>
      <c r="O88" s="3">
        <v>0</v>
      </c>
      <c r="P88" s="3">
        <v>20</v>
      </c>
      <c r="Q88" s="3">
        <f t="shared" si="24"/>
        <v>0</v>
      </c>
      <c r="R88" s="15">
        <v>20</v>
      </c>
      <c r="S88" s="15">
        <f t="shared" si="25"/>
        <v>20</v>
      </c>
      <c r="T88" s="15"/>
      <c r="U88" s="15">
        <f t="shared" si="26"/>
        <v>20</v>
      </c>
      <c r="V88" s="15">
        <f t="shared" si="27"/>
        <v>20</v>
      </c>
      <c r="W88" s="15"/>
      <c r="X88" s="15"/>
      <c r="Y88" s="3"/>
      <c r="Z88" s="3" t="e">
        <f t="shared" si="28"/>
        <v>#DIV/0!</v>
      </c>
      <c r="AA88" s="3" t="e">
        <f t="shared" si="29"/>
        <v>#DIV/0!</v>
      </c>
      <c r="AB88" s="3">
        <v>0</v>
      </c>
      <c r="AC88" s="3">
        <v>0</v>
      </c>
      <c r="AD88" s="3">
        <v>-0.2</v>
      </c>
      <c r="AE88" s="3">
        <v>0</v>
      </c>
      <c r="AF88" s="3">
        <v>0</v>
      </c>
      <c r="AG88" s="3">
        <v>-0.4</v>
      </c>
      <c r="AH88" s="3">
        <v>-0.2</v>
      </c>
      <c r="AI88" s="3">
        <v>-0.2</v>
      </c>
      <c r="AJ88" s="12" t="s">
        <v>132</v>
      </c>
      <c r="AK88" s="3">
        <f t="shared" si="30"/>
        <v>3.5999999999999996</v>
      </c>
      <c r="AL88" s="3">
        <f t="shared" si="31"/>
        <v>0</v>
      </c>
      <c r="AM88" s="3"/>
      <c r="AN88" s="3"/>
      <c r="AO88" s="3"/>
      <c r="AP88" s="3"/>
      <c r="AQ88" s="3"/>
      <c r="AR88" s="3"/>
      <c r="AS88" s="3"/>
      <c r="AT88" s="3"/>
      <c r="AU88" s="3"/>
      <c r="AV88" s="3"/>
      <c r="AW88" s="3"/>
      <c r="AX88" s="3"/>
      <c r="AY88" s="3"/>
      <c r="AZ88" s="3"/>
    </row>
    <row r="89" spans="1:52">
      <c r="A89" s="10" t="s">
        <v>141</v>
      </c>
      <c r="B89" s="10" t="s">
        <v>36</v>
      </c>
      <c r="C89" s="10">
        <v>29</v>
      </c>
      <c r="D89" s="10"/>
      <c r="E89" s="10">
        <v>3</v>
      </c>
      <c r="F89" s="10">
        <v>26</v>
      </c>
      <c r="G89" s="11">
        <v>0</v>
      </c>
      <c r="H89" s="10" t="e">
        <v>#N/A</v>
      </c>
      <c r="I89" s="10" t="s">
        <v>95</v>
      </c>
      <c r="J89" s="10"/>
      <c r="K89" s="10">
        <v>3</v>
      </c>
      <c r="L89" s="10">
        <f t="shared" si="23"/>
        <v>0</v>
      </c>
      <c r="M89" s="10"/>
      <c r="N89" s="10"/>
      <c r="O89" s="10">
        <v>0</v>
      </c>
      <c r="P89" s="10"/>
      <c r="Q89" s="10">
        <f t="shared" si="24"/>
        <v>0.6</v>
      </c>
      <c r="R89" s="17"/>
      <c r="S89" s="15">
        <f t="shared" si="25"/>
        <v>0</v>
      </c>
      <c r="T89" s="17"/>
      <c r="U89" s="15">
        <f t="shared" si="26"/>
        <v>0</v>
      </c>
      <c r="V89" s="15">
        <f t="shared" si="27"/>
        <v>0</v>
      </c>
      <c r="W89" s="15"/>
      <c r="X89" s="17"/>
      <c r="Y89" s="10"/>
      <c r="Z89" s="3">
        <f t="shared" si="28"/>
        <v>43.333333333333336</v>
      </c>
      <c r="AA89" s="10">
        <f t="shared" si="29"/>
        <v>43.333333333333336</v>
      </c>
      <c r="AB89" s="10">
        <v>0.4</v>
      </c>
      <c r="AC89" s="10">
        <v>0.4</v>
      </c>
      <c r="AD89" s="10">
        <v>0.6</v>
      </c>
      <c r="AE89" s="10">
        <v>1.2</v>
      </c>
      <c r="AF89" s="10">
        <v>0.4</v>
      </c>
      <c r="AG89" s="10">
        <v>0.8</v>
      </c>
      <c r="AH89" s="10">
        <v>1</v>
      </c>
      <c r="AI89" s="10">
        <v>0.6</v>
      </c>
      <c r="AJ89" s="19" t="s">
        <v>96</v>
      </c>
      <c r="AK89" s="3">
        <f t="shared" si="30"/>
        <v>0</v>
      </c>
      <c r="AL89" s="3">
        <f t="shared" si="31"/>
        <v>0</v>
      </c>
      <c r="AM89" s="3"/>
      <c r="AN89" s="3"/>
      <c r="AO89" s="3"/>
      <c r="AP89" s="3"/>
      <c r="AQ89" s="3"/>
      <c r="AR89" s="3"/>
      <c r="AS89" s="3"/>
      <c r="AT89" s="3"/>
      <c r="AU89" s="3"/>
      <c r="AV89" s="3"/>
      <c r="AW89" s="3"/>
      <c r="AX89" s="3"/>
      <c r="AY89" s="3"/>
      <c r="AZ89" s="3"/>
    </row>
    <row r="90" spans="1:52">
      <c r="A90" s="3" t="s">
        <v>142</v>
      </c>
      <c r="B90" s="3" t="s">
        <v>36</v>
      </c>
      <c r="C90" s="3">
        <v>31</v>
      </c>
      <c r="D90" s="3"/>
      <c r="E90" s="3">
        <v>22</v>
      </c>
      <c r="F90" s="3">
        <v>5</v>
      </c>
      <c r="G90" s="4">
        <v>0.3</v>
      </c>
      <c r="H90" s="3">
        <v>60</v>
      </c>
      <c r="I90" s="3" t="s">
        <v>37</v>
      </c>
      <c r="J90" s="3"/>
      <c r="K90" s="3">
        <v>22</v>
      </c>
      <c r="L90" s="3">
        <f t="shared" si="23"/>
        <v>0</v>
      </c>
      <c r="M90" s="3"/>
      <c r="N90" s="3"/>
      <c r="O90" s="3">
        <v>37</v>
      </c>
      <c r="P90" s="3"/>
      <c r="Q90" s="3">
        <f t="shared" si="24"/>
        <v>4.4000000000000004</v>
      </c>
      <c r="R90" s="15">
        <f t="shared" ref="R90:R95" si="34">14*Q90-P90-O90-F90</f>
        <v>19.600000000000009</v>
      </c>
      <c r="S90" s="15">
        <f t="shared" si="25"/>
        <v>19.600000000000009</v>
      </c>
      <c r="T90" s="15"/>
      <c r="U90" s="15">
        <f t="shared" si="26"/>
        <v>20</v>
      </c>
      <c r="V90" s="15">
        <f t="shared" si="27"/>
        <v>20</v>
      </c>
      <c r="W90" s="15"/>
      <c r="X90" s="15"/>
      <c r="Y90" s="3"/>
      <c r="Z90" s="3">
        <f t="shared" si="28"/>
        <v>14.09090909090909</v>
      </c>
      <c r="AA90" s="3">
        <f t="shared" si="29"/>
        <v>9.545454545454545</v>
      </c>
      <c r="AB90" s="3">
        <v>4.8</v>
      </c>
      <c r="AC90" s="3">
        <v>3</v>
      </c>
      <c r="AD90" s="3">
        <v>5</v>
      </c>
      <c r="AE90" s="3">
        <v>7</v>
      </c>
      <c r="AF90" s="3">
        <v>9.4</v>
      </c>
      <c r="AG90" s="3">
        <v>7.8</v>
      </c>
      <c r="AH90" s="3">
        <v>7.2</v>
      </c>
      <c r="AI90" s="3">
        <v>5</v>
      </c>
      <c r="AJ90" s="3"/>
      <c r="AK90" s="3">
        <f t="shared" si="30"/>
        <v>6</v>
      </c>
      <c r="AL90" s="3">
        <f t="shared" si="31"/>
        <v>0</v>
      </c>
      <c r="AM90" s="3"/>
      <c r="AN90" s="3"/>
      <c r="AO90" s="3"/>
      <c r="AP90" s="3"/>
      <c r="AQ90" s="3"/>
      <c r="AR90" s="3"/>
      <c r="AS90" s="3"/>
      <c r="AT90" s="3"/>
      <c r="AU90" s="3"/>
      <c r="AV90" s="3"/>
      <c r="AW90" s="3"/>
      <c r="AX90" s="3"/>
      <c r="AY90" s="3"/>
      <c r="AZ90" s="3"/>
    </row>
    <row r="91" spans="1:52">
      <c r="A91" s="3" t="s">
        <v>143</v>
      </c>
      <c r="B91" s="3" t="s">
        <v>36</v>
      </c>
      <c r="C91" s="3">
        <v>129</v>
      </c>
      <c r="D91" s="3">
        <v>409</v>
      </c>
      <c r="E91" s="3">
        <v>255</v>
      </c>
      <c r="F91" s="3">
        <v>160</v>
      </c>
      <c r="G91" s="4">
        <v>0.28000000000000003</v>
      </c>
      <c r="H91" s="3">
        <v>45</v>
      </c>
      <c r="I91" s="3" t="s">
        <v>37</v>
      </c>
      <c r="J91" s="3"/>
      <c r="K91" s="3">
        <v>264</v>
      </c>
      <c r="L91" s="3">
        <f t="shared" si="23"/>
        <v>-9</v>
      </c>
      <c r="M91" s="3"/>
      <c r="N91" s="3"/>
      <c r="O91" s="3">
        <v>148</v>
      </c>
      <c r="P91" s="3">
        <v>120</v>
      </c>
      <c r="Q91" s="3">
        <f t="shared" si="24"/>
        <v>51</v>
      </c>
      <c r="R91" s="15">
        <f t="shared" si="34"/>
        <v>286</v>
      </c>
      <c r="S91" s="15">
        <f t="shared" si="25"/>
        <v>286</v>
      </c>
      <c r="T91" s="15"/>
      <c r="U91" s="15">
        <f t="shared" si="26"/>
        <v>286</v>
      </c>
      <c r="V91" s="15">
        <f t="shared" si="27"/>
        <v>166</v>
      </c>
      <c r="W91" s="15">
        <v>120</v>
      </c>
      <c r="X91" s="15"/>
      <c r="Y91" s="3"/>
      <c r="Z91" s="3">
        <f t="shared" si="28"/>
        <v>14</v>
      </c>
      <c r="AA91" s="3">
        <f t="shared" si="29"/>
        <v>8.3921568627450984</v>
      </c>
      <c r="AB91" s="3">
        <v>52.4</v>
      </c>
      <c r="AC91" s="3">
        <v>52</v>
      </c>
      <c r="AD91" s="3">
        <v>54.4</v>
      </c>
      <c r="AE91" s="3">
        <v>46.4</v>
      </c>
      <c r="AF91" s="3">
        <v>50.6</v>
      </c>
      <c r="AG91" s="3">
        <v>51.6</v>
      </c>
      <c r="AH91" s="3">
        <v>56.4</v>
      </c>
      <c r="AI91" s="3">
        <v>67.599999999999994</v>
      </c>
      <c r="AJ91" s="3"/>
      <c r="AK91" s="3">
        <f t="shared" si="30"/>
        <v>46.480000000000004</v>
      </c>
      <c r="AL91" s="3">
        <f t="shared" si="31"/>
        <v>33.6</v>
      </c>
      <c r="AM91" s="3"/>
      <c r="AN91" s="3"/>
      <c r="AO91" s="3"/>
      <c r="AP91" s="3"/>
      <c r="AQ91" s="3"/>
      <c r="AR91" s="3"/>
      <c r="AS91" s="3"/>
      <c r="AT91" s="3"/>
      <c r="AU91" s="3"/>
      <c r="AV91" s="3"/>
      <c r="AW91" s="3"/>
      <c r="AX91" s="3"/>
      <c r="AY91" s="3"/>
      <c r="AZ91" s="3"/>
    </row>
    <row r="92" spans="1:52">
      <c r="A92" s="3" t="s">
        <v>144</v>
      </c>
      <c r="B92" s="3" t="s">
        <v>36</v>
      </c>
      <c r="C92" s="3">
        <v>61</v>
      </c>
      <c r="D92" s="3">
        <v>868</v>
      </c>
      <c r="E92" s="3">
        <v>429</v>
      </c>
      <c r="F92" s="3">
        <v>190</v>
      </c>
      <c r="G92" s="4">
        <v>0.28000000000000003</v>
      </c>
      <c r="H92" s="3">
        <v>45</v>
      </c>
      <c r="I92" s="3" t="s">
        <v>37</v>
      </c>
      <c r="J92" s="3"/>
      <c r="K92" s="3">
        <v>430</v>
      </c>
      <c r="L92" s="3">
        <f t="shared" si="23"/>
        <v>-1</v>
      </c>
      <c r="M92" s="3"/>
      <c r="N92" s="3"/>
      <c r="O92" s="3">
        <v>330</v>
      </c>
      <c r="P92" s="3">
        <v>200</v>
      </c>
      <c r="Q92" s="3">
        <f t="shared" si="24"/>
        <v>85.8</v>
      </c>
      <c r="R92" s="15">
        <f t="shared" si="34"/>
        <v>481.20000000000005</v>
      </c>
      <c r="S92" s="15">
        <f>X92</f>
        <v>520</v>
      </c>
      <c r="T92" s="15"/>
      <c r="U92" s="15">
        <f t="shared" si="26"/>
        <v>520</v>
      </c>
      <c r="V92" s="15">
        <f t="shared" si="27"/>
        <v>300</v>
      </c>
      <c r="W92" s="15">
        <v>220</v>
      </c>
      <c r="X92" s="15">
        <v>520</v>
      </c>
      <c r="Y92" s="3"/>
      <c r="Z92" s="3">
        <f t="shared" si="28"/>
        <v>14.452214452214452</v>
      </c>
      <c r="AA92" s="3">
        <f t="shared" si="29"/>
        <v>8.3916083916083917</v>
      </c>
      <c r="AB92" s="3">
        <v>78.2</v>
      </c>
      <c r="AC92" s="3">
        <v>68.8</v>
      </c>
      <c r="AD92" s="3">
        <v>77.400000000000006</v>
      </c>
      <c r="AE92" s="3">
        <v>50.2</v>
      </c>
      <c r="AF92" s="3">
        <v>64.8</v>
      </c>
      <c r="AG92" s="3">
        <v>87</v>
      </c>
      <c r="AH92" s="3">
        <v>67.400000000000006</v>
      </c>
      <c r="AI92" s="3">
        <v>68.2</v>
      </c>
      <c r="AJ92" s="3"/>
      <c r="AK92" s="3">
        <f t="shared" si="30"/>
        <v>84.000000000000014</v>
      </c>
      <c r="AL92" s="3">
        <f t="shared" si="31"/>
        <v>61.600000000000009</v>
      </c>
      <c r="AM92" s="3"/>
      <c r="AN92" s="3"/>
      <c r="AO92" s="3"/>
      <c r="AP92" s="3"/>
      <c r="AQ92" s="3"/>
      <c r="AR92" s="3"/>
      <c r="AS92" s="3"/>
      <c r="AT92" s="3"/>
      <c r="AU92" s="3"/>
      <c r="AV92" s="3"/>
      <c r="AW92" s="3"/>
      <c r="AX92" s="3"/>
      <c r="AY92" s="3"/>
      <c r="AZ92" s="3"/>
    </row>
    <row r="93" spans="1:52">
      <c r="A93" s="3" t="s">
        <v>145</v>
      </c>
      <c r="B93" s="3" t="s">
        <v>36</v>
      </c>
      <c r="C93" s="3">
        <v>55</v>
      </c>
      <c r="D93" s="3">
        <v>119</v>
      </c>
      <c r="E93" s="3">
        <v>98</v>
      </c>
      <c r="F93" s="3">
        <v>31</v>
      </c>
      <c r="G93" s="4">
        <v>0.28000000000000003</v>
      </c>
      <c r="H93" s="3">
        <v>45</v>
      </c>
      <c r="I93" s="3" t="s">
        <v>37</v>
      </c>
      <c r="J93" s="3"/>
      <c r="K93" s="3">
        <v>109</v>
      </c>
      <c r="L93" s="3">
        <f t="shared" si="23"/>
        <v>-11</v>
      </c>
      <c r="M93" s="3"/>
      <c r="N93" s="3"/>
      <c r="O93" s="3">
        <v>140</v>
      </c>
      <c r="P93" s="3"/>
      <c r="Q93" s="3">
        <f t="shared" si="24"/>
        <v>19.600000000000001</v>
      </c>
      <c r="R93" s="15">
        <f t="shared" si="34"/>
        <v>103.40000000000003</v>
      </c>
      <c r="S93" s="15">
        <f t="shared" si="25"/>
        <v>103.40000000000003</v>
      </c>
      <c r="T93" s="15"/>
      <c r="U93" s="15">
        <f t="shared" si="26"/>
        <v>103</v>
      </c>
      <c r="V93" s="15">
        <f t="shared" si="27"/>
        <v>43</v>
      </c>
      <c r="W93" s="15">
        <v>60</v>
      </c>
      <c r="X93" s="15"/>
      <c r="Y93" s="3"/>
      <c r="Z93" s="3">
        <f t="shared" si="28"/>
        <v>13.979591836734693</v>
      </c>
      <c r="AA93" s="3">
        <f t="shared" si="29"/>
        <v>8.724489795918366</v>
      </c>
      <c r="AB93" s="3">
        <v>21</v>
      </c>
      <c r="AC93" s="3">
        <v>17.399999999999999</v>
      </c>
      <c r="AD93" s="3">
        <v>18.399999999999999</v>
      </c>
      <c r="AE93" s="3">
        <v>14.2</v>
      </c>
      <c r="AF93" s="3">
        <v>28.8</v>
      </c>
      <c r="AG93" s="3">
        <v>17.2</v>
      </c>
      <c r="AH93" s="3">
        <v>15.6</v>
      </c>
      <c r="AI93" s="3">
        <v>28</v>
      </c>
      <c r="AJ93" s="3"/>
      <c r="AK93" s="3">
        <f t="shared" si="30"/>
        <v>12.040000000000001</v>
      </c>
      <c r="AL93" s="3">
        <f t="shared" si="31"/>
        <v>16.8</v>
      </c>
      <c r="AM93" s="3"/>
      <c r="AN93" s="3"/>
      <c r="AO93" s="3"/>
      <c r="AP93" s="3"/>
      <c r="AQ93" s="3"/>
      <c r="AR93" s="3"/>
      <c r="AS93" s="3"/>
      <c r="AT93" s="3"/>
      <c r="AU93" s="3"/>
      <c r="AV93" s="3"/>
      <c r="AW93" s="3"/>
      <c r="AX93" s="3"/>
      <c r="AY93" s="3"/>
      <c r="AZ93" s="3"/>
    </row>
    <row r="94" spans="1:52">
      <c r="A94" s="3" t="s">
        <v>146</v>
      </c>
      <c r="B94" s="3" t="s">
        <v>36</v>
      </c>
      <c r="C94" s="3">
        <v>113</v>
      </c>
      <c r="D94" s="3">
        <v>310</v>
      </c>
      <c r="E94" s="3">
        <v>269</v>
      </c>
      <c r="F94" s="3">
        <v>95</v>
      </c>
      <c r="G94" s="4">
        <v>0.28000000000000003</v>
      </c>
      <c r="H94" s="3">
        <v>50</v>
      </c>
      <c r="I94" s="3" t="s">
        <v>37</v>
      </c>
      <c r="J94" s="3"/>
      <c r="K94" s="3">
        <v>268</v>
      </c>
      <c r="L94" s="3">
        <f t="shared" si="23"/>
        <v>1</v>
      </c>
      <c r="M94" s="3"/>
      <c r="N94" s="3"/>
      <c r="O94" s="3">
        <v>226</v>
      </c>
      <c r="P94" s="3">
        <v>100</v>
      </c>
      <c r="Q94" s="3">
        <f t="shared" si="24"/>
        <v>53.8</v>
      </c>
      <c r="R94" s="15">
        <f t="shared" si="34"/>
        <v>332.19999999999993</v>
      </c>
      <c r="S94" s="15">
        <f t="shared" si="25"/>
        <v>332.19999999999993</v>
      </c>
      <c r="T94" s="15">
        <f>$T$1*Q94</f>
        <v>53.8</v>
      </c>
      <c r="U94" s="15">
        <f t="shared" si="26"/>
        <v>386</v>
      </c>
      <c r="V94" s="15">
        <f t="shared" si="27"/>
        <v>226</v>
      </c>
      <c r="W94" s="15">
        <v>160</v>
      </c>
      <c r="X94" s="15"/>
      <c r="Y94" s="3"/>
      <c r="Z94" s="3">
        <f t="shared" si="28"/>
        <v>15</v>
      </c>
      <c r="AA94" s="3">
        <f t="shared" si="29"/>
        <v>7.8252788104089221</v>
      </c>
      <c r="AB94" s="3">
        <v>53</v>
      </c>
      <c r="AC94" s="3">
        <v>40</v>
      </c>
      <c r="AD94" s="3">
        <v>42.4</v>
      </c>
      <c r="AE94" s="3">
        <v>49.2</v>
      </c>
      <c r="AF94" s="3">
        <v>42.6</v>
      </c>
      <c r="AG94" s="3">
        <v>52.2</v>
      </c>
      <c r="AH94" s="3">
        <v>54</v>
      </c>
      <c r="AI94" s="3">
        <v>52.8</v>
      </c>
      <c r="AJ94" s="3"/>
      <c r="AK94" s="3">
        <f t="shared" si="30"/>
        <v>63.280000000000008</v>
      </c>
      <c r="AL94" s="3">
        <f t="shared" si="31"/>
        <v>44.800000000000004</v>
      </c>
      <c r="AM94" s="3"/>
      <c r="AN94" s="3"/>
      <c r="AO94" s="3"/>
      <c r="AP94" s="3"/>
      <c r="AQ94" s="3"/>
      <c r="AR94" s="3"/>
      <c r="AS94" s="3"/>
      <c r="AT94" s="3"/>
      <c r="AU94" s="3"/>
      <c r="AV94" s="3"/>
      <c r="AW94" s="3"/>
      <c r="AX94" s="3"/>
      <c r="AY94" s="3"/>
      <c r="AZ94" s="3"/>
    </row>
    <row r="95" spans="1:52">
      <c r="A95" s="3" t="s">
        <v>147</v>
      </c>
      <c r="B95" s="3" t="s">
        <v>36</v>
      </c>
      <c r="C95" s="3">
        <v>26</v>
      </c>
      <c r="D95" s="3">
        <v>2</v>
      </c>
      <c r="E95" s="3">
        <v>7</v>
      </c>
      <c r="F95" s="3">
        <v>16</v>
      </c>
      <c r="G95" s="4">
        <v>0.3</v>
      </c>
      <c r="H95" s="3" t="e">
        <v>#N/A</v>
      </c>
      <c r="I95" s="3" t="s">
        <v>37</v>
      </c>
      <c r="J95" s="3"/>
      <c r="K95" s="3">
        <v>8</v>
      </c>
      <c r="L95" s="3">
        <f t="shared" si="23"/>
        <v>-1</v>
      </c>
      <c r="M95" s="3"/>
      <c r="N95" s="3"/>
      <c r="O95" s="3">
        <v>0</v>
      </c>
      <c r="P95" s="3"/>
      <c r="Q95" s="3">
        <f t="shared" si="24"/>
        <v>1.4</v>
      </c>
      <c r="R95" s="15">
        <f t="shared" si="34"/>
        <v>3.5999999999999979</v>
      </c>
      <c r="S95" s="15">
        <f t="shared" si="25"/>
        <v>3.5999999999999979</v>
      </c>
      <c r="T95" s="15"/>
      <c r="U95" s="15">
        <f t="shared" si="26"/>
        <v>4</v>
      </c>
      <c r="V95" s="15">
        <f t="shared" si="27"/>
        <v>0</v>
      </c>
      <c r="W95" s="15">
        <v>4</v>
      </c>
      <c r="X95" s="15"/>
      <c r="Y95" s="3"/>
      <c r="Z95" s="3">
        <f t="shared" si="28"/>
        <v>14.285714285714286</v>
      </c>
      <c r="AA95" s="3">
        <f t="shared" si="29"/>
        <v>11.428571428571429</v>
      </c>
      <c r="AB95" s="3">
        <v>1.6</v>
      </c>
      <c r="AC95" s="3">
        <v>1</v>
      </c>
      <c r="AD95" s="3">
        <v>0.6</v>
      </c>
      <c r="AE95" s="3">
        <v>-0.8</v>
      </c>
      <c r="AF95" s="3">
        <v>-0.4</v>
      </c>
      <c r="AG95" s="3">
        <v>4.8</v>
      </c>
      <c r="AH95" s="3">
        <v>3.6</v>
      </c>
      <c r="AI95" s="3">
        <v>4.4000000000000004</v>
      </c>
      <c r="AJ95" s="3" t="s">
        <v>148</v>
      </c>
      <c r="AK95" s="3">
        <f t="shared" si="30"/>
        <v>0</v>
      </c>
      <c r="AL95" s="3">
        <f t="shared" si="31"/>
        <v>1.2</v>
      </c>
      <c r="AM95" s="3"/>
      <c r="AN95" s="3"/>
      <c r="AO95" s="3"/>
      <c r="AP95" s="3"/>
      <c r="AQ95" s="3"/>
      <c r="AR95" s="3"/>
      <c r="AS95" s="3"/>
      <c r="AT95" s="3"/>
      <c r="AU95" s="3"/>
      <c r="AV95" s="3"/>
      <c r="AW95" s="3"/>
      <c r="AX95" s="3"/>
      <c r="AY95" s="3"/>
      <c r="AZ95" s="3"/>
    </row>
    <row r="96" spans="1:52">
      <c r="A96" s="3" t="s">
        <v>149</v>
      </c>
      <c r="B96" s="3" t="s">
        <v>36</v>
      </c>
      <c r="C96" s="3"/>
      <c r="D96" s="3">
        <v>12</v>
      </c>
      <c r="E96" s="3">
        <v>5</v>
      </c>
      <c r="F96" s="3">
        <v>7</v>
      </c>
      <c r="G96" s="4">
        <v>0.33</v>
      </c>
      <c r="H96" s="3">
        <v>30</v>
      </c>
      <c r="I96" s="3" t="s">
        <v>37</v>
      </c>
      <c r="J96" s="3"/>
      <c r="K96" s="3">
        <v>5</v>
      </c>
      <c r="L96" s="3">
        <f t="shared" si="23"/>
        <v>0</v>
      </c>
      <c r="M96" s="3"/>
      <c r="N96" s="3"/>
      <c r="O96" s="3">
        <v>12</v>
      </c>
      <c r="P96" s="3"/>
      <c r="Q96" s="3">
        <f t="shared" si="24"/>
        <v>1</v>
      </c>
      <c r="R96" s="15"/>
      <c r="S96" s="15">
        <f t="shared" si="25"/>
        <v>0</v>
      </c>
      <c r="T96" s="15"/>
      <c r="U96" s="15">
        <f t="shared" si="26"/>
        <v>0</v>
      </c>
      <c r="V96" s="15">
        <f t="shared" si="27"/>
        <v>0</v>
      </c>
      <c r="W96" s="15"/>
      <c r="X96" s="15"/>
      <c r="Y96" s="3"/>
      <c r="Z96" s="3">
        <f t="shared" si="28"/>
        <v>19</v>
      </c>
      <c r="AA96" s="3">
        <f t="shared" si="29"/>
        <v>19</v>
      </c>
      <c r="AB96" s="3">
        <v>-0.2</v>
      </c>
      <c r="AC96" s="3">
        <v>-0.6</v>
      </c>
      <c r="AD96" s="3">
        <v>-1.8</v>
      </c>
      <c r="AE96" s="3">
        <v>2.6</v>
      </c>
      <c r="AF96" s="3">
        <v>3.4</v>
      </c>
      <c r="AG96" s="3">
        <v>3.4</v>
      </c>
      <c r="AH96" s="3">
        <v>4</v>
      </c>
      <c r="AI96" s="3">
        <v>2.6</v>
      </c>
      <c r="AJ96" s="3" t="s">
        <v>150</v>
      </c>
      <c r="AK96" s="3">
        <f t="shared" si="30"/>
        <v>0</v>
      </c>
      <c r="AL96" s="3">
        <f t="shared" si="31"/>
        <v>0</v>
      </c>
      <c r="AM96" s="3"/>
      <c r="AN96" s="3"/>
      <c r="AO96" s="3"/>
      <c r="AP96" s="3"/>
      <c r="AQ96" s="3"/>
      <c r="AR96" s="3"/>
      <c r="AS96" s="3"/>
      <c r="AT96" s="3"/>
      <c r="AU96" s="3"/>
      <c r="AV96" s="3"/>
      <c r="AW96" s="3"/>
      <c r="AX96" s="3"/>
      <c r="AY96" s="3"/>
      <c r="AZ96" s="3"/>
    </row>
    <row r="97" spans="1:52">
      <c r="A97" s="3" t="s">
        <v>151</v>
      </c>
      <c r="B97" s="3" t="s">
        <v>36</v>
      </c>
      <c r="C97" s="3">
        <v>12</v>
      </c>
      <c r="D97" s="3">
        <v>2</v>
      </c>
      <c r="E97" s="3">
        <v>10</v>
      </c>
      <c r="F97" s="3">
        <v>3</v>
      </c>
      <c r="G97" s="4">
        <v>0.28000000000000003</v>
      </c>
      <c r="H97" s="3">
        <v>50</v>
      </c>
      <c r="I97" s="3" t="s">
        <v>37</v>
      </c>
      <c r="J97" s="3"/>
      <c r="K97" s="3">
        <v>25</v>
      </c>
      <c r="L97" s="3">
        <f t="shared" si="23"/>
        <v>-15</v>
      </c>
      <c r="M97" s="3"/>
      <c r="N97" s="3"/>
      <c r="O97" s="3">
        <v>115</v>
      </c>
      <c r="P97" s="3"/>
      <c r="Q97" s="3">
        <f t="shared" si="24"/>
        <v>2</v>
      </c>
      <c r="R97" s="15"/>
      <c r="S97" s="15">
        <f t="shared" si="25"/>
        <v>0</v>
      </c>
      <c r="T97" s="15"/>
      <c r="U97" s="15">
        <f t="shared" si="26"/>
        <v>0</v>
      </c>
      <c r="V97" s="15">
        <f t="shared" si="27"/>
        <v>0</v>
      </c>
      <c r="W97" s="15"/>
      <c r="X97" s="15"/>
      <c r="Y97" s="3"/>
      <c r="Z97" s="3">
        <f t="shared" si="28"/>
        <v>59</v>
      </c>
      <c r="AA97" s="3">
        <f t="shared" si="29"/>
        <v>59</v>
      </c>
      <c r="AB97" s="3">
        <v>12.2</v>
      </c>
      <c r="AC97" s="3">
        <v>0</v>
      </c>
      <c r="AD97" s="3">
        <v>0</v>
      </c>
      <c r="AE97" s="3">
        <v>0</v>
      </c>
      <c r="AF97" s="3">
        <v>0</v>
      </c>
      <c r="AG97" s="3">
        <v>0</v>
      </c>
      <c r="AH97" s="3">
        <v>0</v>
      </c>
      <c r="AI97" s="3">
        <v>0</v>
      </c>
      <c r="AJ97" s="3" t="s">
        <v>56</v>
      </c>
      <c r="AK97" s="3">
        <f t="shared" si="30"/>
        <v>0</v>
      </c>
      <c r="AL97" s="3">
        <f t="shared" si="31"/>
        <v>0</v>
      </c>
      <c r="AM97" s="3"/>
      <c r="AN97" s="3"/>
      <c r="AO97" s="3"/>
      <c r="AP97" s="3"/>
      <c r="AQ97" s="3"/>
      <c r="AR97" s="3"/>
      <c r="AS97" s="3"/>
      <c r="AT97" s="3"/>
      <c r="AU97" s="3"/>
      <c r="AV97" s="3"/>
      <c r="AW97" s="3"/>
      <c r="AX97" s="3"/>
      <c r="AY97" s="3"/>
      <c r="AZ97" s="3"/>
    </row>
    <row r="98" spans="1:52">
      <c r="A98" s="3" t="s">
        <v>152</v>
      </c>
      <c r="B98" s="3" t="s">
        <v>36</v>
      </c>
      <c r="C98" s="3">
        <v>8</v>
      </c>
      <c r="D98" s="3"/>
      <c r="E98" s="3">
        <v>5</v>
      </c>
      <c r="F98" s="3">
        <v>2</v>
      </c>
      <c r="G98" s="4">
        <v>0.28000000000000003</v>
      </c>
      <c r="H98" s="3">
        <v>50</v>
      </c>
      <c r="I98" s="3" t="s">
        <v>37</v>
      </c>
      <c r="J98" s="3"/>
      <c r="K98" s="3">
        <v>5</v>
      </c>
      <c r="L98" s="3">
        <f t="shared" si="23"/>
        <v>0</v>
      </c>
      <c r="M98" s="3"/>
      <c r="N98" s="3"/>
      <c r="O98" s="3">
        <v>118</v>
      </c>
      <c r="P98" s="3"/>
      <c r="Q98" s="3">
        <f t="shared" si="24"/>
        <v>1</v>
      </c>
      <c r="R98" s="15"/>
      <c r="S98" s="15">
        <f t="shared" si="25"/>
        <v>0</v>
      </c>
      <c r="T98" s="15"/>
      <c r="U98" s="15">
        <f t="shared" si="26"/>
        <v>0</v>
      </c>
      <c r="V98" s="15">
        <f t="shared" si="27"/>
        <v>0</v>
      </c>
      <c r="W98" s="15"/>
      <c r="X98" s="15"/>
      <c r="Y98" s="3"/>
      <c r="Z98" s="3">
        <f t="shared" si="28"/>
        <v>120</v>
      </c>
      <c r="AA98" s="3">
        <f t="shared" si="29"/>
        <v>120</v>
      </c>
      <c r="AB98" s="3">
        <v>12.6</v>
      </c>
      <c r="AC98" s="3">
        <v>0</v>
      </c>
      <c r="AD98" s="3">
        <v>0</v>
      </c>
      <c r="AE98" s="3">
        <v>0</v>
      </c>
      <c r="AF98" s="3">
        <v>0</v>
      </c>
      <c r="AG98" s="3">
        <v>0</v>
      </c>
      <c r="AH98" s="3">
        <v>0</v>
      </c>
      <c r="AI98" s="3">
        <v>0</v>
      </c>
      <c r="AJ98" s="3" t="s">
        <v>56</v>
      </c>
      <c r="AK98" s="3">
        <f t="shared" si="30"/>
        <v>0</v>
      </c>
      <c r="AL98" s="3">
        <f t="shared" si="31"/>
        <v>0</v>
      </c>
      <c r="AM98" s="3"/>
      <c r="AN98" s="3"/>
      <c r="AO98" s="3"/>
      <c r="AP98" s="3"/>
      <c r="AQ98" s="3"/>
      <c r="AR98" s="3"/>
      <c r="AS98" s="3"/>
      <c r="AT98" s="3"/>
      <c r="AU98" s="3"/>
      <c r="AV98" s="3"/>
      <c r="AW98" s="3"/>
      <c r="AX98" s="3"/>
      <c r="AY98" s="3"/>
      <c r="AZ98" s="3"/>
    </row>
    <row r="99" spans="1:52">
      <c r="A99" s="3"/>
      <c r="B99" s="3"/>
      <c r="C99" s="3"/>
      <c r="D99" s="3"/>
      <c r="E99" s="3"/>
      <c r="F99" s="3"/>
      <c r="G99" s="4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  <c r="AL99" s="3"/>
      <c r="AM99" s="3"/>
      <c r="AN99" s="3"/>
      <c r="AO99" s="3"/>
      <c r="AP99" s="3"/>
      <c r="AQ99" s="3"/>
      <c r="AR99" s="3"/>
      <c r="AS99" s="3"/>
      <c r="AT99" s="3"/>
      <c r="AU99" s="3"/>
      <c r="AV99" s="3"/>
      <c r="AW99" s="3"/>
      <c r="AX99" s="3"/>
      <c r="AY99" s="3"/>
      <c r="AZ99" s="3"/>
    </row>
    <row r="100" spans="1:52">
      <c r="A100" s="3"/>
      <c r="B100" s="3"/>
      <c r="C100" s="3"/>
      <c r="D100" s="3"/>
      <c r="E100" s="3"/>
      <c r="F100" s="3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  <c r="AL100" s="3"/>
      <c r="AM100" s="3"/>
      <c r="AN100" s="3"/>
      <c r="AO100" s="3"/>
      <c r="AP100" s="3"/>
      <c r="AQ100" s="3"/>
      <c r="AR100" s="3"/>
      <c r="AS100" s="3"/>
      <c r="AT100" s="3"/>
      <c r="AU100" s="3"/>
      <c r="AV100" s="3"/>
      <c r="AW100" s="3"/>
      <c r="AX100" s="3"/>
      <c r="AY100" s="3"/>
      <c r="AZ100" s="3"/>
    </row>
    <row r="101" spans="1:52">
      <c r="A101" s="3"/>
      <c r="B101" s="3"/>
      <c r="C101" s="3"/>
      <c r="D101" s="3"/>
      <c r="E101" s="3"/>
      <c r="F101" s="3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/>
      <c r="AJ101" s="3"/>
      <c r="AK101" s="3"/>
      <c r="AL101" s="3"/>
      <c r="AM101" s="3"/>
      <c r="AN101" s="3"/>
      <c r="AO101" s="3"/>
      <c r="AP101" s="3"/>
      <c r="AQ101" s="3"/>
      <c r="AR101" s="3"/>
      <c r="AS101" s="3"/>
      <c r="AT101" s="3"/>
      <c r="AU101" s="3"/>
      <c r="AV101" s="3"/>
      <c r="AW101" s="3"/>
      <c r="AX101" s="3"/>
      <c r="AY101" s="3"/>
      <c r="AZ101" s="3"/>
    </row>
    <row r="102" spans="1:52">
      <c r="A102" s="3"/>
      <c r="B102" s="3"/>
      <c r="C102" s="3"/>
      <c r="D102" s="3"/>
      <c r="E102" s="3"/>
      <c r="F102" s="3"/>
      <c r="G102" s="4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  <c r="AG102" s="3"/>
      <c r="AH102" s="3"/>
      <c r="AI102" s="3"/>
      <c r="AJ102" s="3"/>
      <c r="AK102" s="3"/>
      <c r="AL102" s="3"/>
      <c r="AM102" s="3"/>
      <c r="AN102" s="3"/>
      <c r="AO102" s="3"/>
      <c r="AP102" s="3"/>
      <c r="AQ102" s="3"/>
      <c r="AR102" s="3"/>
      <c r="AS102" s="3"/>
      <c r="AT102" s="3"/>
      <c r="AU102" s="3"/>
      <c r="AV102" s="3"/>
      <c r="AW102" s="3"/>
      <c r="AX102" s="3"/>
      <c r="AY102" s="3"/>
      <c r="AZ102" s="3"/>
    </row>
    <row r="103" spans="1:52">
      <c r="A103" s="3"/>
      <c r="B103" s="3"/>
      <c r="C103" s="3"/>
      <c r="D103" s="3"/>
      <c r="E103" s="3"/>
      <c r="F103" s="3"/>
      <c r="G103" s="4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  <c r="AH103" s="3"/>
      <c r="AI103" s="3"/>
      <c r="AJ103" s="3"/>
      <c r="AK103" s="3"/>
      <c r="AL103" s="3"/>
      <c r="AM103" s="3"/>
      <c r="AN103" s="3"/>
      <c r="AO103" s="3"/>
      <c r="AP103" s="3"/>
      <c r="AQ103" s="3"/>
      <c r="AR103" s="3"/>
      <c r="AS103" s="3"/>
      <c r="AT103" s="3"/>
      <c r="AU103" s="3"/>
      <c r="AV103" s="3"/>
      <c r="AW103" s="3"/>
      <c r="AX103" s="3"/>
      <c r="AY103" s="3"/>
      <c r="AZ103" s="3"/>
    </row>
    <row r="104" spans="1:52">
      <c r="A104" s="3"/>
      <c r="B104" s="3"/>
      <c r="C104" s="3"/>
      <c r="D104" s="3"/>
      <c r="E104" s="3"/>
      <c r="F104" s="3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  <c r="AH104" s="3"/>
      <c r="AI104" s="3"/>
      <c r="AJ104" s="3"/>
      <c r="AK104" s="3"/>
      <c r="AL104" s="3"/>
      <c r="AM104" s="3"/>
      <c r="AN104" s="3"/>
      <c r="AO104" s="3"/>
      <c r="AP104" s="3"/>
      <c r="AQ104" s="3"/>
      <c r="AR104" s="3"/>
      <c r="AS104" s="3"/>
      <c r="AT104" s="3"/>
      <c r="AU104" s="3"/>
      <c r="AV104" s="3"/>
      <c r="AW104" s="3"/>
      <c r="AX104" s="3"/>
      <c r="AY104" s="3"/>
      <c r="AZ104" s="3"/>
    </row>
    <row r="105" spans="1:52">
      <c r="A105" s="3"/>
      <c r="B105" s="3"/>
      <c r="C105" s="3"/>
      <c r="D105" s="3"/>
      <c r="E105" s="3"/>
      <c r="F105" s="3"/>
      <c r="G105" s="4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/>
      <c r="AJ105" s="3"/>
      <c r="AK105" s="3"/>
      <c r="AL105" s="3"/>
      <c r="AM105" s="3"/>
      <c r="AN105" s="3"/>
      <c r="AO105" s="3"/>
      <c r="AP105" s="3"/>
      <c r="AQ105" s="3"/>
      <c r="AR105" s="3"/>
      <c r="AS105" s="3"/>
      <c r="AT105" s="3"/>
      <c r="AU105" s="3"/>
      <c r="AV105" s="3"/>
      <c r="AW105" s="3"/>
      <c r="AX105" s="3"/>
      <c r="AY105" s="3"/>
      <c r="AZ105" s="3"/>
    </row>
    <row r="106" spans="1:52">
      <c r="A106" s="3"/>
      <c r="B106" s="3"/>
      <c r="C106" s="3"/>
      <c r="D106" s="3"/>
      <c r="E106" s="3"/>
      <c r="F106" s="3"/>
      <c r="G106" s="4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  <c r="AG106" s="3"/>
      <c r="AH106" s="3"/>
      <c r="AI106" s="3"/>
      <c r="AJ106" s="3"/>
      <c r="AK106" s="3"/>
      <c r="AL106" s="3"/>
      <c r="AM106" s="3"/>
      <c r="AN106" s="3"/>
      <c r="AO106" s="3"/>
      <c r="AP106" s="3"/>
      <c r="AQ106" s="3"/>
      <c r="AR106" s="3"/>
      <c r="AS106" s="3"/>
      <c r="AT106" s="3"/>
      <c r="AU106" s="3"/>
      <c r="AV106" s="3"/>
      <c r="AW106" s="3"/>
      <c r="AX106" s="3"/>
      <c r="AY106" s="3"/>
      <c r="AZ106" s="3"/>
    </row>
    <row r="107" spans="1:52">
      <c r="A107" s="3"/>
      <c r="B107" s="3"/>
      <c r="C107" s="3"/>
      <c r="D107" s="3"/>
      <c r="E107" s="3"/>
      <c r="F107" s="3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  <c r="AG107" s="3"/>
      <c r="AH107" s="3"/>
      <c r="AI107" s="3"/>
      <c r="AJ107" s="3"/>
      <c r="AK107" s="3"/>
      <c r="AL107" s="3"/>
      <c r="AM107" s="3"/>
      <c r="AN107" s="3"/>
      <c r="AO107" s="3"/>
      <c r="AP107" s="3"/>
      <c r="AQ107" s="3"/>
      <c r="AR107" s="3"/>
      <c r="AS107" s="3"/>
      <c r="AT107" s="3"/>
      <c r="AU107" s="3"/>
      <c r="AV107" s="3"/>
      <c r="AW107" s="3"/>
      <c r="AX107" s="3"/>
      <c r="AY107" s="3"/>
      <c r="AZ107" s="3"/>
    </row>
    <row r="108" spans="1:52">
      <c r="A108" s="3"/>
      <c r="B108" s="3"/>
      <c r="C108" s="3"/>
      <c r="D108" s="3"/>
      <c r="E108" s="3"/>
      <c r="F108" s="3"/>
      <c r="G108" s="4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  <c r="AS108" s="3"/>
      <c r="AT108" s="3"/>
      <c r="AU108" s="3"/>
      <c r="AV108" s="3"/>
      <c r="AW108" s="3"/>
      <c r="AX108" s="3"/>
      <c r="AY108" s="3"/>
      <c r="AZ108" s="3"/>
    </row>
    <row r="109" spans="1:52">
      <c r="A109" s="3"/>
      <c r="B109" s="3"/>
      <c r="C109" s="3"/>
      <c r="D109" s="3"/>
      <c r="E109" s="3"/>
      <c r="F109" s="3"/>
      <c r="G109" s="4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  <c r="AS109" s="3"/>
      <c r="AT109" s="3"/>
      <c r="AU109" s="3"/>
      <c r="AV109" s="3"/>
      <c r="AW109" s="3"/>
      <c r="AX109" s="3"/>
      <c r="AY109" s="3"/>
      <c r="AZ109" s="3"/>
    </row>
    <row r="110" spans="1:52">
      <c r="A110" s="3"/>
      <c r="B110" s="3"/>
      <c r="C110" s="3"/>
      <c r="D110" s="3"/>
      <c r="E110" s="3"/>
      <c r="F110" s="3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  <c r="AS110" s="3"/>
      <c r="AT110" s="3"/>
      <c r="AU110" s="3"/>
      <c r="AV110" s="3"/>
      <c r="AW110" s="3"/>
      <c r="AX110" s="3"/>
      <c r="AY110" s="3"/>
      <c r="AZ110" s="3"/>
    </row>
    <row r="111" spans="1:52">
      <c r="A111" s="3"/>
      <c r="B111" s="3"/>
      <c r="C111" s="3"/>
      <c r="D111" s="3"/>
      <c r="E111" s="3"/>
      <c r="F111" s="3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  <c r="AS111" s="3"/>
      <c r="AT111" s="3"/>
      <c r="AU111" s="3"/>
      <c r="AV111" s="3"/>
      <c r="AW111" s="3"/>
      <c r="AX111" s="3"/>
      <c r="AY111" s="3"/>
      <c r="AZ111" s="3"/>
    </row>
    <row r="112" spans="1:52">
      <c r="A112" s="3"/>
      <c r="B112" s="3"/>
      <c r="C112" s="3"/>
      <c r="D112" s="3"/>
      <c r="E112" s="3"/>
      <c r="F112" s="3"/>
      <c r="G112" s="4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</row>
    <row r="113" spans="1:52">
      <c r="A113" s="3"/>
      <c r="B113" s="3"/>
      <c r="C113" s="3"/>
      <c r="D113" s="3"/>
      <c r="E113" s="3"/>
      <c r="F113" s="3"/>
      <c r="G113" s="4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</row>
    <row r="114" spans="1:52">
      <c r="A114" s="3"/>
      <c r="B114" s="3"/>
      <c r="C114" s="3"/>
      <c r="D114" s="3"/>
      <c r="E114" s="3"/>
      <c r="F114" s="3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</row>
    <row r="115" spans="1:52">
      <c r="A115" s="3"/>
      <c r="B115" s="3"/>
      <c r="C115" s="3"/>
      <c r="D115" s="3"/>
      <c r="E115" s="3"/>
      <c r="F115" s="3"/>
      <c r="G115" s="4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</row>
    <row r="116" spans="1:52">
      <c r="A116" s="3"/>
      <c r="B116" s="3"/>
      <c r="C116" s="3"/>
      <c r="D116" s="3"/>
      <c r="E116" s="3"/>
      <c r="F116" s="3"/>
      <c r="G116" s="4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</row>
    <row r="117" spans="1:52">
      <c r="A117" s="3"/>
      <c r="B117" s="3"/>
      <c r="C117" s="3"/>
      <c r="D117" s="3"/>
      <c r="E117" s="3"/>
      <c r="F117" s="3"/>
      <c r="G117" s="4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</row>
    <row r="118" spans="1:52">
      <c r="A118" s="3"/>
      <c r="B118" s="3"/>
      <c r="C118" s="3"/>
      <c r="D118" s="3"/>
      <c r="E118" s="3"/>
      <c r="F118" s="3"/>
      <c r="G118" s="4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</row>
    <row r="119" spans="1:52">
      <c r="A119" s="3"/>
      <c r="B119" s="3"/>
      <c r="C119" s="3"/>
      <c r="D119" s="3"/>
      <c r="E119" s="3"/>
      <c r="F119" s="3"/>
      <c r="G119" s="4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</row>
    <row r="120" spans="1:52">
      <c r="A120" s="3"/>
      <c r="B120" s="3"/>
      <c r="C120" s="3"/>
      <c r="D120" s="3"/>
      <c r="E120" s="3"/>
      <c r="F120" s="3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</row>
    <row r="121" spans="1:52">
      <c r="A121" s="3"/>
      <c r="B121" s="3"/>
      <c r="C121" s="3"/>
      <c r="D121" s="3"/>
      <c r="E121" s="3"/>
      <c r="F121" s="3"/>
      <c r="G121" s="4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</row>
    <row r="122" spans="1:52">
      <c r="A122" s="3"/>
      <c r="B122" s="3"/>
      <c r="C122" s="3"/>
      <c r="D122" s="3"/>
      <c r="E122" s="3"/>
      <c r="F122" s="3"/>
      <c r="G122" s="4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</row>
    <row r="123" spans="1:52">
      <c r="A123" s="3"/>
      <c r="B123" s="3"/>
      <c r="C123" s="3"/>
      <c r="D123" s="3"/>
      <c r="E123" s="3"/>
      <c r="F123" s="3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</row>
    <row r="124" spans="1:52">
      <c r="A124" s="3"/>
      <c r="B124" s="3"/>
      <c r="C124" s="3"/>
      <c r="D124" s="3"/>
      <c r="E124" s="3"/>
      <c r="F124" s="3"/>
      <c r="G124" s="4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</row>
    <row r="125" spans="1:52">
      <c r="A125" s="3"/>
      <c r="B125" s="3"/>
      <c r="C125" s="3"/>
      <c r="D125" s="3"/>
      <c r="E125" s="3"/>
      <c r="F125" s="3"/>
      <c r="G125" s="4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</row>
    <row r="126" spans="1:52">
      <c r="A126" s="3"/>
      <c r="B126" s="3"/>
      <c r="C126" s="3"/>
      <c r="D126" s="3"/>
      <c r="E126" s="3"/>
      <c r="F126" s="3"/>
      <c r="G126" s="4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</row>
    <row r="127" spans="1:52">
      <c r="A127" s="3"/>
      <c r="B127" s="3"/>
      <c r="C127" s="3"/>
      <c r="D127" s="3"/>
      <c r="E127" s="3"/>
      <c r="F127" s="3"/>
      <c r="G127" s="4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</row>
    <row r="128" spans="1:52">
      <c r="A128" s="3"/>
      <c r="B128" s="3"/>
      <c r="C128" s="3"/>
      <c r="D128" s="3"/>
      <c r="E128" s="3"/>
      <c r="F128" s="3"/>
      <c r="G128" s="4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</row>
    <row r="129" spans="1:52">
      <c r="A129" s="3"/>
      <c r="B129" s="3"/>
      <c r="C129" s="3"/>
      <c r="D129" s="3"/>
      <c r="E129" s="3"/>
      <c r="F129" s="3"/>
      <c r="G129" s="4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</row>
    <row r="130" spans="1:52">
      <c r="A130" s="3"/>
      <c r="B130" s="3"/>
      <c r="C130" s="3"/>
      <c r="D130" s="3"/>
      <c r="E130" s="3"/>
      <c r="F130" s="3"/>
      <c r="G130" s="4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</row>
    <row r="131" spans="1:52">
      <c r="A131" s="3"/>
      <c r="B131" s="3"/>
      <c r="C131" s="3"/>
      <c r="D131" s="3"/>
      <c r="E131" s="3"/>
      <c r="F131" s="3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</row>
    <row r="132" spans="1:52">
      <c r="A132" s="3"/>
      <c r="B132" s="3"/>
      <c r="C132" s="3"/>
      <c r="D132" s="3"/>
      <c r="E132" s="3"/>
      <c r="F132" s="3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</row>
    <row r="133" spans="1:52">
      <c r="A133" s="3"/>
      <c r="B133" s="3"/>
      <c r="C133" s="3"/>
      <c r="D133" s="3"/>
      <c r="E133" s="3"/>
      <c r="F133" s="3"/>
      <c r="G133" s="4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</row>
    <row r="134" spans="1:52">
      <c r="A134" s="3"/>
      <c r="B134" s="3"/>
      <c r="C134" s="3"/>
      <c r="D134" s="3"/>
      <c r="E134" s="3"/>
      <c r="F134" s="3"/>
      <c r="G134" s="4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</row>
    <row r="135" spans="1:52">
      <c r="A135" s="3"/>
      <c r="B135" s="3"/>
      <c r="C135" s="3"/>
      <c r="D135" s="3"/>
      <c r="E135" s="3"/>
      <c r="F135" s="3"/>
      <c r="G135" s="4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</row>
    <row r="136" spans="1:52">
      <c r="A136" s="3"/>
      <c r="B136" s="3"/>
      <c r="C136" s="3"/>
      <c r="D136" s="3"/>
      <c r="E136" s="3"/>
      <c r="F136" s="3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</row>
    <row r="137" spans="1:52">
      <c r="A137" s="3"/>
      <c r="B137" s="3"/>
      <c r="C137" s="3"/>
      <c r="D137" s="3"/>
      <c r="E137" s="3"/>
      <c r="F137" s="3"/>
      <c r="G137" s="4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</row>
    <row r="138" spans="1:52">
      <c r="A138" s="3"/>
      <c r="B138" s="3"/>
      <c r="C138" s="3"/>
      <c r="D138" s="3"/>
      <c r="E138" s="3"/>
      <c r="F138" s="3"/>
      <c r="G138" s="4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</row>
    <row r="139" spans="1:52">
      <c r="A139" s="3"/>
      <c r="B139" s="3"/>
      <c r="C139" s="3"/>
      <c r="D139" s="3"/>
      <c r="E139" s="3"/>
      <c r="F139" s="3"/>
      <c r="G139" s="4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</row>
    <row r="140" spans="1:52">
      <c r="A140" s="3"/>
      <c r="B140" s="3"/>
      <c r="C140" s="3"/>
      <c r="D140" s="3"/>
      <c r="E140" s="3"/>
      <c r="F140" s="3"/>
      <c r="G140" s="4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</row>
    <row r="141" spans="1:52">
      <c r="A141" s="3"/>
      <c r="B141" s="3"/>
      <c r="C141" s="3"/>
      <c r="D141" s="3"/>
      <c r="E141" s="3"/>
      <c r="F141" s="3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</row>
    <row r="142" spans="1:52">
      <c r="A142" s="3"/>
      <c r="B142" s="3"/>
      <c r="C142" s="3"/>
      <c r="D142" s="3"/>
      <c r="E142" s="3"/>
      <c r="F142" s="3"/>
      <c r="G142" s="4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</row>
    <row r="143" spans="1:52">
      <c r="A143" s="3"/>
      <c r="B143" s="3"/>
      <c r="C143" s="3"/>
      <c r="D143" s="3"/>
      <c r="E143" s="3"/>
      <c r="F143" s="3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</row>
    <row r="144" spans="1:52">
      <c r="A144" s="3"/>
      <c r="B144" s="3"/>
      <c r="C144" s="3"/>
      <c r="D144" s="3"/>
      <c r="E144" s="3"/>
      <c r="F144" s="3"/>
      <c r="G144" s="4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</row>
    <row r="145" spans="1:52">
      <c r="A145" s="3"/>
      <c r="B145" s="3"/>
      <c r="C145" s="3"/>
      <c r="D145" s="3"/>
      <c r="E145" s="3"/>
      <c r="F145" s="3"/>
      <c r="G145" s="4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</row>
    <row r="146" spans="1:52">
      <c r="A146" s="3"/>
      <c r="B146" s="3"/>
      <c r="C146" s="3"/>
      <c r="D146" s="3"/>
      <c r="E146" s="3"/>
      <c r="F146" s="3"/>
      <c r="G146" s="4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</row>
    <row r="147" spans="1:52">
      <c r="A147" s="3"/>
      <c r="B147" s="3"/>
      <c r="C147" s="3"/>
      <c r="D147" s="3"/>
      <c r="E147" s="3"/>
      <c r="F147" s="3"/>
      <c r="G147" s="4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</row>
    <row r="148" spans="1:52">
      <c r="A148" s="3"/>
      <c r="B148" s="3"/>
      <c r="C148" s="3"/>
      <c r="D148" s="3"/>
      <c r="E148" s="3"/>
      <c r="F148" s="3"/>
      <c r="G148" s="4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</row>
    <row r="149" spans="1:52">
      <c r="A149" s="3"/>
      <c r="B149" s="3"/>
      <c r="C149" s="3"/>
      <c r="D149" s="3"/>
      <c r="E149" s="3"/>
      <c r="F149" s="3"/>
      <c r="G149" s="4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</row>
    <row r="150" spans="1:52">
      <c r="A150" s="3"/>
      <c r="B150" s="3"/>
      <c r="C150" s="3"/>
      <c r="D150" s="3"/>
      <c r="E150" s="3"/>
      <c r="F150" s="3"/>
      <c r="G150" s="4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</row>
    <row r="151" spans="1:52">
      <c r="A151" s="3"/>
      <c r="B151" s="3"/>
      <c r="C151" s="3"/>
      <c r="D151" s="3"/>
      <c r="E151" s="3"/>
      <c r="F151" s="3"/>
      <c r="G151" s="4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</row>
    <row r="152" spans="1:52">
      <c r="A152" s="3"/>
      <c r="B152" s="3"/>
      <c r="C152" s="3"/>
      <c r="D152" s="3"/>
      <c r="E152" s="3"/>
      <c r="F152" s="3"/>
      <c r="G152" s="4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</row>
    <row r="153" spans="1:52">
      <c r="A153" s="3"/>
      <c r="B153" s="3"/>
      <c r="C153" s="3"/>
      <c r="D153" s="3"/>
      <c r="E153" s="3"/>
      <c r="F153" s="3"/>
      <c r="G153" s="4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</row>
    <row r="154" spans="1:52">
      <c r="A154" s="3"/>
      <c r="B154" s="3"/>
      <c r="C154" s="3"/>
      <c r="D154" s="3"/>
      <c r="E154" s="3"/>
      <c r="F154" s="3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</row>
    <row r="155" spans="1:52">
      <c r="A155" s="3"/>
      <c r="B155" s="3"/>
      <c r="C155" s="3"/>
      <c r="D155" s="3"/>
      <c r="E155" s="3"/>
      <c r="F155" s="3"/>
      <c r="G155" s="4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</row>
    <row r="156" spans="1:52">
      <c r="A156" s="3"/>
      <c r="B156" s="3"/>
      <c r="C156" s="3"/>
      <c r="D156" s="3"/>
      <c r="E156" s="3"/>
      <c r="F156" s="3"/>
      <c r="G156" s="4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</row>
    <row r="157" spans="1:52">
      <c r="A157" s="3"/>
      <c r="B157" s="3"/>
      <c r="C157" s="3"/>
      <c r="D157" s="3"/>
      <c r="E157" s="3"/>
      <c r="F157" s="3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</row>
    <row r="158" spans="1:52">
      <c r="A158" s="3"/>
      <c r="B158" s="3"/>
      <c r="C158" s="3"/>
      <c r="D158" s="3"/>
      <c r="E158" s="3"/>
      <c r="F158" s="3"/>
      <c r="G158" s="4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</row>
    <row r="159" spans="1:52">
      <c r="A159" s="3"/>
      <c r="B159" s="3"/>
      <c r="C159" s="3"/>
      <c r="D159" s="3"/>
      <c r="E159" s="3"/>
      <c r="F159" s="3"/>
      <c r="G159" s="4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  <c r="AS159" s="3"/>
      <c r="AT159" s="3"/>
      <c r="AU159" s="3"/>
      <c r="AV159" s="3"/>
      <c r="AW159" s="3"/>
      <c r="AX159" s="3"/>
      <c r="AY159" s="3"/>
      <c r="AZ159" s="3"/>
    </row>
    <row r="160" spans="1:52">
      <c r="A160" s="3"/>
      <c r="B160" s="3"/>
      <c r="C160" s="3"/>
      <c r="D160" s="3"/>
      <c r="E160" s="3"/>
      <c r="F160" s="3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  <c r="AS160" s="3"/>
      <c r="AT160" s="3"/>
      <c r="AU160" s="3"/>
      <c r="AV160" s="3"/>
      <c r="AW160" s="3"/>
      <c r="AX160" s="3"/>
      <c r="AY160" s="3"/>
      <c r="AZ160" s="3"/>
    </row>
    <row r="161" spans="1:52">
      <c r="A161" s="3"/>
      <c r="B161" s="3"/>
      <c r="C161" s="3"/>
      <c r="D161" s="3"/>
      <c r="E161" s="3"/>
      <c r="F161" s="3"/>
      <c r="G161" s="4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  <c r="AS161" s="3"/>
      <c r="AT161" s="3"/>
      <c r="AU161" s="3"/>
      <c r="AV161" s="3"/>
      <c r="AW161" s="3"/>
      <c r="AX161" s="3"/>
      <c r="AY161" s="3"/>
      <c r="AZ161" s="3"/>
    </row>
    <row r="162" spans="1:52">
      <c r="A162" s="3"/>
      <c r="B162" s="3"/>
      <c r="C162" s="3"/>
      <c r="D162" s="3"/>
      <c r="E162" s="3"/>
      <c r="F162" s="3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  <c r="AS162" s="3"/>
      <c r="AT162" s="3"/>
      <c r="AU162" s="3"/>
      <c r="AV162" s="3"/>
      <c r="AW162" s="3"/>
      <c r="AX162" s="3"/>
      <c r="AY162" s="3"/>
      <c r="AZ162" s="3"/>
    </row>
    <row r="163" spans="1:52">
      <c r="A163" s="3"/>
      <c r="B163" s="3"/>
      <c r="C163" s="3"/>
      <c r="D163" s="3"/>
      <c r="E163" s="3"/>
      <c r="F163" s="3"/>
      <c r="G163" s="4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  <c r="AS163" s="3"/>
      <c r="AT163" s="3"/>
      <c r="AU163" s="3"/>
      <c r="AV163" s="3"/>
      <c r="AW163" s="3"/>
      <c r="AX163" s="3"/>
      <c r="AY163" s="3"/>
      <c r="AZ163" s="3"/>
    </row>
    <row r="164" spans="1:52">
      <c r="A164" s="3"/>
      <c r="B164" s="3"/>
      <c r="C164" s="3"/>
      <c r="D164" s="3"/>
      <c r="E164" s="3"/>
      <c r="F164" s="3"/>
      <c r="G164" s="4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  <c r="AS164" s="3"/>
      <c r="AT164" s="3"/>
      <c r="AU164" s="3"/>
      <c r="AV164" s="3"/>
      <c r="AW164" s="3"/>
      <c r="AX164" s="3"/>
      <c r="AY164" s="3"/>
      <c r="AZ164" s="3"/>
    </row>
    <row r="165" spans="1:52">
      <c r="A165" s="3"/>
      <c r="B165" s="3"/>
      <c r="C165" s="3"/>
      <c r="D165" s="3"/>
      <c r="E165" s="3"/>
      <c r="F165" s="3"/>
      <c r="G165" s="4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  <c r="AS165" s="3"/>
      <c r="AT165" s="3"/>
      <c r="AU165" s="3"/>
      <c r="AV165" s="3"/>
      <c r="AW165" s="3"/>
      <c r="AX165" s="3"/>
      <c r="AY165" s="3"/>
      <c r="AZ165" s="3"/>
    </row>
    <row r="166" spans="1:52">
      <c r="A166" s="3"/>
      <c r="B166" s="3"/>
      <c r="C166" s="3"/>
      <c r="D166" s="3"/>
      <c r="E166" s="3"/>
      <c r="F166" s="3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  <c r="AS166" s="3"/>
      <c r="AT166" s="3"/>
      <c r="AU166" s="3"/>
      <c r="AV166" s="3"/>
      <c r="AW166" s="3"/>
      <c r="AX166" s="3"/>
      <c r="AY166" s="3"/>
      <c r="AZ166" s="3"/>
    </row>
    <row r="167" spans="1:52">
      <c r="A167" s="3"/>
      <c r="B167" s="3"/>
      <c r="C167" s="3"/>
      <c r="D167" s="3"/>
      <c r="E167" s="3"/>
      <c r="F167" s="3"/>
      <c r="G167" s="4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  <c r="AS167" s="3"/>
      <c r="AT167" s="3"/>
      <c r="AU167" s="3"/>
      <c r="AV167" s="3"/>
      <c r="AW167" s="3"/>
      <c r="AX167" s="3"/>
      <c r="AY167" s="3"/>
      <c r="AZ167" s="3"/>
    </row>
    <row r="168" spans="1:52">
      <c r="A168" s="3"/>
      <c r="B168" s="3"/>
      <c r="C168" s="3"/>
      <c r="D168" s="3"/>
      <c r="E168" s="3"/>
      <c r="F168" s="3"/>
      <c r="G168" s="4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  <c r="AS168" s="3"/>
      <c r="AT168" s="3"/>
      <c r="AU168" s="3"/>
      <c r="AV168" s="3"/>
      <c r="AW168" s="3"/>
      <c r="AX168" s="3"/>
      <c r="AY168" s="3"/>
      <c r="AZ168" s="3"/>
    </row>
    <row r="169" spans="1:52">
      <c r="A169" s="3"/>
      <c r="B169" s="3"/>
      <c r="C169" s="3"/>
      <c r="D169" s="3"/>
      <c r="E169" s="3"/>
      <c r="F169" s="3"/>
      <c r="G169" s="4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</row>
    <row r="170" spans="1:52">
      <c r="A170" s="3"/>
      <c r="B170" s="3"/>
      <c r="C170" s="3"/>
      <c r="D170" s="3"/>
      <c r="E170" s="3"/>
      <c r="F170" s="3"/>
      <c r="G170" s="4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  <c r="AS170" s="3"/>
      <c r="AT170" s="3"/>
      <c r="AU170" s="3"/>
      <c r="AV170" s="3"/>
      <c r="AW170" s="3"/>
      <c r="AX170" s="3"/>
      <c r="AY170" s="3"/>
      <c r="AZ170" s="3"/>
    </row>
    <row r="171" spans="1:52">
      <c r="A171" s="3"/>
      <c r="B171" s="3"/>
      <c r="C171" s="3"/>
      <c r="D171" s="3"/>
      <c r="E171" s="3"/>
      <c r="F171" s="3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  <c r="AS171" s="3"/>
      <c r="AT171" s="3"/>
      <c r="AU171" s="3"/>
      <c r="AV171" s="3"/>
      <c r="AW171" s="3"/>
      <c r="AX171" s="3"/>
      <c r="AY171" s="3"/>
      <c r="AZ171" s="3"/>
    </row>
    <row r="172" spans="1:52">
      <c r="A172" s="3"/>
      <c r="B172" s="3"/>
      <c r="C172" s="3"/>
      <c r="D172" s="3"/>
      <c r="E172" s="3"/>
      <c r="F172" s="3"/>
      <c r="G172" s="4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  <c r="AS172" s="3"/>
      <c r="AT172" s="3"/>
      <c r="AU172" s="3"/>
      <c r="AV172" s="3"/>
      <c r="AW172" s="3"/>
      <c r="AX172" s="3"/>
      <c r="AY172" s="3"/>
      <c r="AZ172" s="3"/>
    </row>
    <row r="173" spans="1:52">
      <c r="A173" s="3"/>
      <c r="B173" s="3"/>
      <c r="C173" s="3"/>
      <c r="D173" s="3"/>
      <c r="E173" s="3"/>
      <c r="F173" s="3"/>
      <c r="G173" s="4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  <c r="AS173" s="3"/>
      <c r="AT173" s="3"/>
      <c r="AU173" s="3"/>
      <c r="AV173" s="3"/>
      <c r="AW173" s="3"/>
      <c r="AX173" s="3"/>
      <c r="AY173" s="3"/>
      <c r="AZ173" s="3"/>
    </row>
    <row r="174" spans="1:52">
      <c r="A174" s="3"/>
      <c r="B174" s="3"/>
      <c r="C174" s="3"/>
      <c r="D174" s="3"/>
      <c r="E174" s="3"/>
      <c r="F174" s="3"/>
      <c r="G174" s="4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  <c r="AS174" s="3"/>
      <c r="AT174" s="3"/>
      <c r="AU174" s="3"/>
      <c r="AV174" s="3"/>
      <c r="AW174" s="3"/>
      <c r="AX174" s="3"/>
      <c r="AY174" s="3"/>
      <c r="AZ174" s="3"/>
    </row>
    <row r="175" spans="1:52">
      <c r="A175" s="3"/>
      <c r="B175" s="3"/>
      <c r="C175" s="3"/>
      <c r="D175" s="3"/>
      <c r="E175" s="3"/>
      <c r="F175" s="3"/>
      <c r="G175" s="4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  <c r="AS175" s="3"/>
      <c r="AT175" s="3"/>
      <c r="AU175" s="3"/>
      <c r="AV175" s="3"/>
      <c r="AW175" s="3"/>
      <c r="AX175" s="3"/>
      <c r="AY175" s="3"/>
      <c r="AZ175" s="3"/>
    </row>
    <row r="176" spans="1:52">
      <c r="A176" s="3"/>
      <c r="B176" s="3"/>
      <c r="C176" s="3"/>
      <c r="D176" s="3"/>
      <c r="E176" s="3"/>
      <c r="F176" s="3"/>
      <c r="G176" s="4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  <c r="AS176" s="3"/>
      <c r="AT176" s="3"/>
      <c r="AU176" s="3"/>
      <c r="AV176" s="3"/>
      <c r="AW176" s="3"/>
      <c r="AX176" s="3"/>
      <c r="AY176" s="3"/>
      <c r="AZ176" s="3"/>
    </row>
    <row r="177" spans="1:52">
      <c r="A177" s="3"/>
      <c r="B177" s="3"/>
      <c r="C177" s="3"/>
      <c r="D177" s="3"/>
      <c r="E177" s="3"/>
      <c r="F177" s="3"/>
      <c r="G177" s="4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  <c r="AS177" s="3"/>
      <c r="AT177" s="3"/>
      <c r="AU177" s="3"/>
      <c r="AV177" s="3"/>
      <c r="AW177" s="3"/>
      <c r="AX177" s="3"/>
      <c r="AY177" s="3"/>
      <c r="AZ177" s="3"/>
    </row>
    <row r="178" spans="1:52">
      <c r="A178" s="3"/>
      <c r="B178" s="3"/>
      <c r="C178" s="3"/>
      <c r="D178" s="3"/>
      <c r="E178" s="3"/>
      <c r="F178" s="3"/>
      <c r="G178" s="4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  <c r="AS178" s="3"/>
      <c r="AT178" s="3"/>
      <c r="AU178" s="3"/>
      <c r="AV178" s="3"/>
      <c r="AW178" s="3"/>
      <c r="AX178" s="3"/>
      <c r="AY178" s="3"/>
      <c r="AZ178" s="3"/>
    </row>
    <row r="179" spans="1:52">
      <c r="A179" s="3"/>
      <c r="B179" s="3"/>
      <c r="C179" s="3"/>
      <c r="D179" s="3"/>
      <c r="E179" s="3"/>
      <c r="F179" s="3"/>
      <c r="G179" s="4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  <c r="AS179" s="3"/>
      <c r="AT179" s="3"/>
      <c r="AU179" s="3"/>
      <c r="AV179" s="3"/>
      <c r="AW179" s="3"/>
      <c r="AX179" s="3"/>
      <c r="AY179" s="3"/>
      <c r="AZ179" s="3"/>
    </row>
    <row r="180" spans="1:52">
      <c r="A180" s="3"/>
      <c r="B180" s="3"/>
      <c r="C180" s="3"/>
      <c r="D180" s="3"/>
      <c r="E180" s="3"/>
      <c r="F180" s="3"/>
      <c r="G180" s="4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  <c r="AS180" s="3"/>
      <c r="AT180" s="3"/>
      <c r="AU180" s="3"/>
      <c r="AV180" s="3"/>
      <c r="AW180" s="3"/>
      <c r="AX180" s="3"/>
      <c r="AY180" s="3"/>
      <c r="AZ180" s="3"/>
    </row>
    <row r="181" spans="1:52">
      <c r="A181" s="3"/>
      <c r="B181" s="3"/>
      <c r="C181" s="3"/>
      <c r="D181" s="3"/>
      <c r="E181" s="3"/>
      <c r="F181" s="3"/>
      <c r="G181" s="4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  <c r="AS181" s="3"/>
      <c r="AT181" s="3"/>
      <c r="AU181" s="3"/>
      <c r="AV181" s="3"/>
      <c r="AW181" s="3"/>
      <c r="AX181" s="3"/>
      <c r="AY181" s="3"/>
      <c r="AZ181" s="3"/>
    </row>
    <row r="182" spans="1:52">
      <c r="A182" s="3"/>
      <c r="B182" s="3"/>
      <c r="C182" s="3"/>
      <c r="D182" s="3"/>
      <c r="E182" s="3"/>
      <c r="F182" s="3"/>
      <c r="G182" s="4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  <c r="AS182" s="3"/>
      <c r="AT182" s="3"/>
      <c r="AU182" s="3"/>
      <c r="AV182" s="3"/>
      <c r="AW182" s="3"/>
      <c r="AX182" s="3"/>
      <c r="AY182" s="3"/>
      <c r="AZ182" s="3"/>
    </row>
    <row r="183" spans="1:52">
      <c r="A183" s="3"/>
      <c r="B183" s="3"/>
      <c r="C183" s="3"/>
      <c r="D183" s="3"/>
      <c r="E183" s="3"/>
      <c r="F183" s="3"/>
      <c r="G183" s="4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  <c r="AS183" s="3"/>
      <c r="AT183" s="3"/>
      <c r="AU183" s="3"/>
      <c r="AV183" s="3"/>
      <c r="AW183" s="3"/>
      <c r="AX183" s="3"/>
      <c r="AY183" s="3"/>
      <c r="AZ183" s="3"/>
    </row>
    <row r="184" spans="1:52">
      <c r="A184" s="3"/>
      <c r="B184" s="3"/>
      <c r="C184" s="3"/>
      <c r="D184" s="3"/>
      <c r="E184" s="3"/>
      <c r="F184" s="3"/>
      <c r="G184" s="4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  <c r="AS184" s="3"/>
      <c r="AT184" s="3"/>
      <c r="AU184" s="3"/>
      <c r="AV184" s="3"/>
      <c r="AW184" s="3"/>
      <c r="AX184" s="3"/>
      <c r="AY184" s="3"/>
      <c r="AZ184" s="3"/>
    </row>
    <row r="185" spans="1:52">
      <c r="A185" s="3"/>
      <c r="B185" s="3"/>
      <c r="C185" s="3"/>
      <c r="D185" s="3"/>
      <c r="E185" s="3"/>
      <c r="F185" s="3"/>
      <c r="G185" s="4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  <c r="AS185" s="3"/>
      <c r="AT185" s="3"/>
      <c r="AU185" s="3"/>
      <c r="AV185" s="3"/>
      <c r="AW185" s="3"/>
      <c r="AX185" s="3"/>
      <c r="AY185" s="3"/>
      <c r="AZ185" s="3"/>
    </row>
    <row r="186" spans="1:52">
      <c r="A186" s="3"/>
      <c r="B186" s="3"/>
      <c r="C186" s="3"/>
      <c r="D186" s="3"/>
      <c r="E186" s="3"/>
      <c r="F186" s="3"/>
      <c r="G186" s="4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  <c r="AS186" s="3"/>
      <c r="AT186" s="3"/>
      <c r="AU186" s="3"/>
      <c r="AV186" s="3"/>
      <c r="AW186" s="3"/>
      <c r="AX186" s="3"/>
      <c r="AY186" s="3"/>
      <c r="AZ186" s="3"/>
    </row>
    <row r="187" spans="1:52">
      <c r="A187" s="3"/>
      <c r="B187" s="3"/>
      <c r="C187" s="3"/>
      <c r="D187" s="3"/>
      <c r="E187" s="3"/>
      <c r="F187" s="3"/>
      <c r="G187" s="4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  <c r="AS187" s="3"/>
      <c r="AT187" s="3"/>
      <c r="AU187" s="3"/>
      <c r="AV187" s="3"/>
      <c r="AW187" s="3"/>
      <c r="AX187" s="3"/>
      <c r="AY187" s="3"/>
      <c r="AZ187" s="3"/>
    </row>
    <row r="188" spans="1:52">
      <c r="A188" s="3"/>
      <c r="B188" s="3"/>
      <c r="C188" s="3"/>
      <c r="D188" s="3"/>
      <c r="E188" s="3"/>
      <c r="F188" s="3"/>
      <c r="G188" s="4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  <c r="AS188" s="3"/>
      <c r="AT188" s="3"/>
      <c r="AU188" s="3"/>
      <c r="AV188" s="3"/>
      <c r="AW188" s="3"/>
      <c r="AX188" s="3"/>
      <c r="AY188" s="3"/>
      <c r="AZ188" s="3"/>
    </row>
    <row r="189" spans="1:52">
      <c r="A189" s="3"/>
      <c r="B189" s="3"/>
      <c r="C189" s="3"/>
      <c r="D189" s="3"/>
      <c r="E189" s="3"/>
      <c r="F189" s="3"/>
      <c r="G189" s="4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  <c r="AS189" s="3"/>
      <c r="AT189" s="3"/>
      <c r="AU189" s="3"/>
      <c r="AV189" s="3"/>
      <c r="AW189" s="3"/>
      <c r="AX189" s="3"/>
      <c r="AY189" s="3"/>
      <c r="AZ189" s="3"/>
    </row>
    <row r="190" spans="1:52">
      <c r="A190" s="3"/>
      <c r="B190" s="3"/>
      <c r="C190" s="3"/>
      <c r="D190" s="3"/>
      <c r="E190" s="3"/>
      <c r="F190" s="3"/>
      <c r="G190" s="4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  <c r="AS190" s="3"/>
      <c r="AT190" s="3"/>
      <c r="AU190" s="3"/>
      <c r="AV190" s="3"/>
      <c r="AW190" s="3"/>
      <c r="AX190" s="3"/>
      <c r="AY190" s="3"/>
      <c r="AZ190" s="3"/>
    </row>
    <row r="191" spans="1:52">
      <c r="A191" s="3"/>
      <c r="B191" s="3"/>
      <c r="C191" s="3"/>
      <c r="D191" s="3"/>
      <c r="E191" s="3"/>
      <c r="F191" s="3"/>
      <c r="G191" s="4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  <c r="AS191" s="3"/>
      <c r="AT191" s="3"/>
      <c r="AU191" s="3"/>
      <c r="AV191" s="3"/>
      <c r="AW191" s="3"/>
      <c r="AX191" s="3"/>
      <c r="AY191" s="3"/>
      <c r="AZ191" s="3"/>
    </row>
    <row r="192" spans="1:52">
      <c r="A192" s="3"/>
      <c r="B192" s="3"/>
      <c r="C192" s="3"/>
      <c r="D192" s="3"/>
      <c r="E192" s="3"/>
      <c r="F192" s="3"/>
      <c r="G192" s="4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  <c r="AS192" s="3"/>
      <c r="AT192" s="3"/>
      <c r="AU192" s="3"/>
      <c r="AV192" s="3"/>
      <c r="AW192" s="3"/>
      <c r="AX192" s="3"/>
      <c r="AY192" s="3"/>
      <c r="AZ192" s="3"/>
    </row>
    <row r="193" spans="1:52">
      <c r="A193" s="3"/>
      <c r="B193" s="3"/>
      <c r="C193" s="3"/>
      <c r="D193" s="3"/>
      <c r="E193" s="3"/>
      <c r="F193" s="3"/>
      <c r="G193" s="4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  <c r="AS193" s="3"/>
      <c r="AT193" s="3"/>
      <c r="AU193" s="3"/>
      <c r="AV193" s="3"/>
      <c r="AW193" s="3"/>
      <c r="AX193" s="3"/>
      <c r="AY193" s="3"/>
      <c r="AZ193" s="3"/>
    </row>
    <row r="194" spans="1:52">
      <c r="A194" s="3"/>
      <c r="B194" s="3"/>
      <c r="C194" s="3"/>
      <c r="D194" s="3"/>
      <c r="E194" s="3"/>
      <c r="F194" s="3"/>
      <c r="G194" s="4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  <c r="AS194" s="3"/>
      <c r="AT194" s="3"/>
      <c r="AU194" s="3"/>
      <c r="AV194" s="3"/>
      <c r="AW194" s="3"/>
      <c r="AX194" s="3"/>
      <c r="AY194" s="3"/>
      <c r="AZ194" s="3"/>
    </row>
    <row r="195" spans="1:52">
      <c r="A195" s="3"/>
      <c r="B195" s="3"/>
      <c r="C195" s="3"/>
      <c r="D195" s="3"/>
      <c r="E195" s="3"/>
      <c r="F195" s="3"/>
      <c r="G195" s="4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  <c r="AS195" s="3"/>
      <c r="AT195" s="3"/>
      <c r="AU195" s="3"/>
      <c r="AV195" s="3"/>
      <c r="AW195" s="3"/>
      <c r="AX195" s="3"/>
      <c r="AY195" s="3"/>
      <c r="AZ195" s="3"/>
    </row>
    <row r="196" spans="1:52">
      <c r="A196" s="3"/>
      <c r="B196" s="3"/>
      <c r="C196" s="3"/>
      <c r="D196" s="3"/>
      <c r="E196" s="3"/>
      <c r="F196" s="3"/>
      <c r="G196" s="4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  <c r="AS196" s="3"/>
      <c r="AT196" s="3"/>
      <c r="AU196" s="3"/>
      <c r="AV196" s="3"/>
      <c r="AW196" s="3"/>
      <c r="AX196" s="3"/>
      <c r="AY196" s="3"/>
      <c r="AZ196" s="3"/>
    </row>
    <row r="197" spans="1:52">
      <c r="A197" s="3"/>
      <c r="B197" s="3"/>
      <c r="C197" s="3"/>
      <c r="D197" s="3"/>
      <c r="E197" s="3"/>
      <c r="F197" s="3"/>
      <c r="G197" s="4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  <c r="AS197" s="3"/>
      <c r="AT197" s="3"/>
      <c r="AU197" s="3"/>
      <c r="AV197" s="3"/>
      <c r="AW197" s="3"/>
      <c r="AX197" s="3"/>
      <c r="AY197" s="3"/>
      <c r="AZ197" s="3"/>
    </row>
    <row r="198" spans="1:52">
      <c r="A198" s="3"/>
      <c r="B198" s="3"/>
      <c r="C198" s="3"/>
      <c r="D198" s="3"/>
      <c r="E198" s="3"/>
      <c r="F198" s="3"/>
      <c r="G198" s="4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  <c r="AS198" s="3"/>
      <c r="AT198" s="3"/>
      <c r="AU198" s="3"/>
      <c r="AV198" s="3"/>
      <c r="AW198" s="3"/>
      <c r="AX198" s="3"/>
      <c r="AY198" s="3"/>
      <c r="AZ198" s="3"/>
    </row>
    <row r="199" spans="1:52">
      <c r="A199" s="3"/>
      <c r="B199" s="3"/>
      <c r="C199" s="3"/>
      <c r="D199" s="3"/>
      <c r="E199" s="3"/>
      <c r="F199" s="3"/>
      <c r="G199" s="4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  <c r="AS199" s="3"/>
      <c r="AT199" s="3"/>
      <c r="AU199" s="3"/>
      <c r="AV199" s="3"/>
      <c r="AW199" s="3"/>
      <c r="AX199" s="3"/>
      <c r="AY199" s="3"/>
      <c r="AZ199" s="3"/>
    </row>
    <row r="200" spans="1:52">
      <c r="A200" s="3"/>
      <c r="B200" s="3"/>
      <c r="C200" s="3"/>
      <c r="D200" s="3"/>
      <c r="E200" s="3"/>
      <c r="F200" s="3"/>
      <c r="G200" s="4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  <c r="AS200" s="3"/>
      <c r="AT200" s="3"/>
      <c r="AU200" s="3"/>
      <c r="AV200" s="3"/>
      <c r="AW200" s="3"/>
      <c r="AX200" s="3"/>
      <c r="AY200" s="3"/>
      <c r="AZ200" s="3"/>
    </row>
    <row r="201" spans="1:52">
      <c r="A201" s="3"/>
      <c r="B201" s="3"/>
      <c r="C201" s="3"/>
      <c r="D201" s="3"/>
      <c r="E201" s="3"/>
      <c r="F201" s="3"/>
      <c r="G201" s="4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  <c r="AS201" s="3"/>
      <c r="AT201" s="3"/>
      <c r="AU201" s="3"/>
      <c r="AV201" s="3"/>
      <c r="AW201" s="3"/>
      <c r="AX201" s="3"/>
      <c r="AY201" s="3"/>
      <c r="AZ201" s="3"/>
    </row>
    <row r="202" spans="1:52">
      <c r="A202" s="3"/>
      <c r="B202" s="3"/>
      <c r="C202" s="3"/>
      <c r="D202" s="3"/>
      <c r="E202" s="3"/>
      <c r="F202" s="3"/>
      <c r="G202" s="4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  <c r="AS202" s="3"/>
      <c r="AT202" s="3"/>
      <c r="AU202" s="3"/>
      <c r="AV202" s="3"/>
      <c r="AW202" s="3"/>
      <c r="AX202" s="3"/>
      <c r="AY202" s="3"/>
      <c r="AZ202" s="3"/>
    </row>
    <row r="203" spans="1:52">
      <c r="A203" s="3"/>
      <c r="B203" s="3"/>
      <c r="C203" s="3"/>
      <c r="D203" s="3"/>
      <c r="E203" s="3"/>
      <c r="F203" s="3"/>
      <c r="G203" s="4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  <c r="AS203" s="3"/>
      <c r="AT203" s="3"/>
      <c r="AU203" s="3"/>
      <c r="AV203" s="3"/>
      <c r="AW203" s="3"/>
      <c r="AX203" s="3"/>
      <c r="AY203" s="3"/>
      <c r="AZ203" s="3"/>
    </row>
    <row r="204" spans="1:52">
      <c r="A204" s="3"/>
      <c r="B204" s="3"/>
      <c r="C204" s="3"/>
      <c r="D204" s="3"/>
      <c r="E204" s="3"/>
      <c r="F204" s="3"/>
      <c r="G204" s="4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  <c r="AS204" s="3"/>
      <c r="AT204" s="3"/>
      <c r="AU204" s="3"/>
      <c r="AV204" s="3"/>
      <c r="AW204" s="3"/>
      <c r="AX204" s="3"/>
      <c r="AY204" s="3"/>
      <c r="AZ204" s="3"/>
    </row>
    <row r="205" spans="1:52">
      <c r="A205" s="3"/>
      <c r="B205" s="3"/>
      <c r="C205" s="3"/>
      <c r="D205" s="3"/>
      <c r="E205" s="3"/>
      <c r="F205" s="3"/>
      <c r="G205" s="4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  <c r="AS205" s="3"/>
      <c r="AT205" s="3"/>
      <c r="AU205" s="3"/>
      <c r="AV205" s="3"/>
      <c r="AW205" s="3"/>
      <c r="AX205" s="3"/>
      <c r="AY205" s="3"/>
      <c r="AZ205" s="3"/>
    </row>
    <row r="206" spans="1:52">
      <c r="A206" s="3"/>
      <c r="B206" s="3"/>
      <c r="C206" s="3"/>
      <c r="D206" s="3"/>
      <c r="E206" s="3"/>
      <c r="F206" s="3"/>
      <c r="G206" s="4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  <c r="AS206" s="3"/>
      <c r="AT206" s="3"/>
      <c r="AU206" s="3"/>
      <c r="AV206" s="3"/>
      <c r="AW206" s="3"/>
      <c r="AX206" s="3"/>
      <c r="AY206" s="3"/>
      <c r="AZ206" s="3"/>
    </row>
    <row r="207" spans="1:52">
      <c r="A207" s="3"/>
      <c r="B207" s="3"/>
      <c r="C207" s="3"/>
      <c r="D207" s="3"/>
      <c r="E207" s="3"/>
      <c r="F207" s="3"/>
      <c r="G207" s="4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  <c r="AS207" s="3"/>
      <c r="AT207" s="3"/>
      <c r="AU207" s="3"/>
      <c r="AV207" s="3"/>
      <c r="AW207" s="3"/>
      <c r="AX207" s="3"/>
      <c r="AY207" s="3"/>
      <c r="AZ207" s="3"/>
    </row>
    <row r="208" spans="1:52">
      <c r="A208" s="3"/>
      <c r="B208" s="3"/>
      <c r="C208" s="3"/>
      <c r="D208" s="3"/>
      <c r="E208" s="3"/>
      <c r="F208" s="3"/>
      <c r="G208" s="4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  <c r="AS208" s="3"/>
      <c r="AT208" s="3"/>
      <c r="AU208" s="3"/>
      <c r="AV208" s="3"/>
      <c r="AW208" s="3"/>
      <c r="AX208" s="3"/>
      <c r="AY208" s="3"/>
      <c r="AZ208" s="3"/>
    </row>
    <row r="209" spans="1:52">
      <c r="A209" s="3"/>
      <c r="B209" s="3"/>
      <c r="C209" s="3"/>
      <c r="D209" s="3"/>
      <c r="E209" s="3"/>
      <c r="F209" s="3"/>
      <c r="G209" s="4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  <c r="AS209" s="3"/>
      <c r="AT209" s="3"/>
      <c r="AU209" s="3"/>
      <c r="AV209" s="3"/>
      <c r="AW209" s="3"/>
      <c r="AX209" s="3"/>
      <c r="AY209" s="3"/>
      <c r="AZ209" s="3"/>
    </row>
    <row r="210" spans="1:52">
      <c r="A210" s="3"/>
      <c r="B210" s="3"/>
      <c r="C210" s="3"/>
      <c r="D210" s="3"/>
      <c r="E210" s="3"/>
      <c r="F210" s="3"/>
      <c r="G210" s="4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  <c r="AS210" s="3"/>
      <c r="AT210" s="3"/>
      <c r="AU210" s="3"/>
      <c r="AV210" s="3"/>
      <c r="AW210" s="3"/>
      <c r="AX210" s="3"/>
      <c r="AY210" s="3"/>
      <c r="AZ210" s="3"/>
    </row>
    <row r="211" spans="1:52">
      <c r="A211" s="3"/>
      <c r="B211" s="3"/>
      <c r="C211" s="3"/>
      <c r="D211" s="3"/>
      <c r="E211" s="3"/>
      <c r="F211" s="3"/>
      <c r="G211" s="4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  <c r="AS211" s="3"/>
      <c r="AT211" s="3"/>
      <c r="AU211" s="3"/>
      <c r="AV211" s="3"/>
      <c r="AW211" s="3"/>
      <c r="AX211" s="3"/>
      <c r="AY211" s="3"/>
      <c r="AZ211" s="3"/>
    </row>
    <row r="212" spans="1:52">
      <c r="A212" s="3"/>
      <c r="B212" s="3"/>
      <c r="C212" s="3"/>
      <c r="D212" s="3"/>
      <c r="E212" s="3"/>
      <c r="F212" s="3"/>
      <c r="G212" s="4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  <c r="AS212" s="3"/>
      <c r="AT212" s="3"/>
      <c r="AU212" s="3"/>
      <c r="AV212" s="3"/>
      <c r="AW212" s="3"/>
      <c r="AX212" s="3"/>
      <c r="AY212" s="3"/>
      <c r="AZ212" s="3"/>
    </row>
    <row r="213" spans="1:52">
      <c r="A213" s="3"/>
      <c r="B213" s="3"/>
      <c r="C213" s="3"/>
      <c r="D213" s="3"/>
      <c r="E213" s="3"/>
      <c r="F213" s="3"/>
      <c r="G213" s="4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  <c r="AS213" s="3"/>
      <c r="AT213" s="3"/>
      <c r="AU213" s="3"/>
      <c r="AV213" s="3"/>
      <c r="AW213" s="3"/>
      <c r="AX213" s="3"/>
      <c r="AY213" s="3"/>
      <c r="AZ213" s="3"/>
    </row>
    <row r="214" spans="1:52">
      <c r="A214" s="3"/>
      <c r="B214" s="3"/>
      <c r="C214" s="3"/>
      <c r="D214" s="3"/>
      <c r="E214" s="3"/>
      <c r="F214" s="3"/>
      <c r="G214" s="4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  <c r="AS214" s="3"/>
      <c r="AT214" s="3"/>
      <c r="AU214" s="3"/>
      <c r="AV214" s="3"/>
      <c r="AW214" s="3"/>
      <c r="AX214" s="3"/>
      <c r="AY214" s="3"/>
      <c r="AZ214" s="3"/>
    </row>
    <row r="215" spans="1:52">
      <c r="A215" s="3"/>
      <c r="B215" s="3"/>
      <c r="C215" s="3"/>
      <c r="D215" s="3"/>
      <c r="E215" s="3"/>
      <c r="F215" s="3"/>
      <c r="G215" s="4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  <c r="AS215" s="3"/>
      <c r="AT215" s="3"/>
      <c r="AU215" s="3"/>
      <c r="AV215" s="3"/>
      <c r="AW215" s="3"/>
      <c r="AX215" s="3"/>
      <c r="AY215" s="3"/>
      <c r="AZ215" s="3"/>
    </row>
    <row r="216" spans="1:52">
      <c r="A216" s="3"/>
      <c r="B216" s="3"/>
      <c r="C216" s="3"/>
      <c r="D216" s="3"/>
      <c r="E216" s="3"/>
      <c r="F216" s="3"/>
      <c r="G216" s="4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  <c r="AS216" s="3"/>
      <c r="AT216" s="3"/>
      <c r="AU216" s="3"/>
      <c r="AV216" s="3"/>
      <c r="AW216" s="3"/>
      <c r="AX216" s="3"/>
      <c r="AY216" s="3"/>
      <c r="AZ216" s="3"/>
    </row>
    <row r="217" spans="1:52">
      <c r="A217" s="3"/>
      <c r="B217" s="3"/>
      <c r="C217" s="3"/>
      <c r="D217" s="3"/>
      <c r="E217" s="3"/>
      <c r="F217" s="3"/>
      <c r="G217" s="4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  <c r="AS217" s="3"/>
      <c r="AT217" s="3"/>
      <c r="AU217" s="3"/>
      <c r="AV217" s="3"/>
      <c r="AW217" s="3"/>
      <c r="AX217" s="3"/>
      <c r="AY217" s="3"/>
      <c r="AZ217" s="3"/>
    </row>
    <row r="218" spans="1:52">
      <c r="A218" s="3"/>
      <c r="B218" s="3"/>
      <c r="C218" s="3"/>
      <c r="D218" s="3"/>
      <c r="E218" s="3"/>
      <c r="F218" s="3"/>
      <c r="G218" s="4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  <c r="AS218" s="3"/>
      <c r="AT218" s="3"/>
      <c r="AU218" s="3"/>
      <c r="AV218" s="3"/>
      <c r="AW218" s="3"/>
      <c r="AX218" s="3"/>
      <c r="AY218" s="3"/>
      <c r="AZ218" s="3"/>
    </row>
    <row r="219" spans="1:52">
      <c r="A219" s="3"/>
      <c r="B219" s="3"/>
      <c r="C219" s="3"/>
      <c r="D219" s="3"/>
      <c r="E219" s="3"/>
      <c r="F219" s="3"/>
      <c r="G219" s="4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  <c r="AS219" s="3"/>
      <c r="AT219" s="3"/>
      <c r="AU219" s="3"/>
      <c r="AV219" s="3"/>
      <c r="AW219" s="3"/>
      <c r="AX219" s="3"/>
      <c r="AY219" s="3"/>
      <c r="AZ219" s="3"/>
    </row>
    <row r="220" spans="1:52">
      <c r="A220" s="3"/>
      <c r="B220" s="3"/>
      <c r="C220" s="3"/>
      <c r="D220" s="3"/>
      <c r="E220" s="3"/>
      <c r="F220" s="3"/>
      <c r="G220" s="4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  <c r="AS220" s="3"/>
      <c r="AT220" s="3"/>
      <c r="AU220" s="3"/>
      <c r="AV220" s="3"/>
      <c r="AW220" s="3"/>
      <c r="AX220" s="3"/>
      <c r="AY220" s="3"/>
      <c r="AZ220" s="3"/>
    </row>
    <row r="221" spans="1:52">
      <c r="A221" s="3"/>
      <c r="B221" s="3"/>
      <c r="C221" s="3"/>
      <c r="D221" s="3"/>
      <c r="E221" s="3"/>
      <c r="F221" s="3"/>
      <c r="G221" s="4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  <c r="AS221" s="3"/>
      <c r="AT221" s="3"/>
      <c r="AU221" s="3"/>
      <c r="AV221" s="3"/>
      <c r="AW221" s="3"/>
      <c r="AX221" s="3"/>
      <c r="AY221" s="3"/>
      <c r="AZ221" s="3"/>
    </row>
    <row r="222" spans="1:52">
      <c r="A222" s="3"/>
      <c r="B222" s="3"/>
      <c r="C222" s="3"/>
      <c r="D222" s="3"/>
      <c r="E222" s="3"/>
      <c r="F222" s="3"/>
      <c r="G222" s="4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  <c r="AS222" s="3"/>
      <c r="AT222" s="3"/>
      <c r="AU222" s="3"/>
      <c r="AV222" s="3"/>
      <c r="AW222" s="3"/>
      <c r="AX222" s="3"/>
      <c r="AY222" s="3"/>
      <c r="AZ222" s="3"/>
    </row>
    <row r="223" spans="1:52">
      <c r="A223" s="3"/>
      <c r="B223" s="3"/>
      <c r="C223" s="3"/>
      <c r="D223" s="3"/>
      <c r="E223" s="3"/>
      <c r="F223" s="3"/>
      <c r="G223" s="4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  <c r="AS223" s="3"/>
      <c r="AT223" s="3"/>
      <c r="AU223" s="3"/>
      <c r="AV223" s="3"/>
      <c r="AW223" s="3"/>
      <c r="AX223" s="3"/>
      <c r="AY223" s="3"/>
      <c r="AZ223" s="3"/>
    </row>
    <row r="224" spans="1:52">
      <c r="A224" s="3"/>
      <c r="B224" s="3"/>
      <c r="C224" s="3"/>
      <c r="D224" s="3"/>
      <c r="E224" s="3"/>
      <c r="F224" s="3"/>
      <c r="G224" s="4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  <c r="AS224" s="3"/>
      <c r="AT224" s="3"/>
      <c r="AU224" s="3"/>
      <c r="AV224" s="3"/>
      <c r="AW224" s="3"/>
      <c r="AX224" s="3"/>
      <c r="AY224" s="3"/>
      <c r="AZ224" s="3"/>
    </row>
    <row r="225" spans="1:52">
      <c r="A225" s="3"/>
      <c r="B225" s="3"/>
      <c r="C225" s="3"/>
      <c r="D225" s="3"/>
      <c r="E225" s="3"/>
      <c r="F225" s="3"/>
      <c r="G225" s="4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  <c r="AS225" s="3"/>
      <c r="AT225" s="3"/>
      <c r="AU225" s="3"/>
      <c r="AV225" s="3"/>
      <c r="AW225" s="3"/>
      <c r="AX225" s="3"/>
      <c r="AY225" s="3"/>
      <c r="AZ225" s="3"/>
    </row>
    <row r="226" spans="1:52">
      <c r="A226" s="3"/>
      <c r="B226" s="3"/>
      <c r="C226" s="3"/>
      <c r="D226" s="3"/>
      <c r="E226" s="3"/>
      <c r="F226" s="3"/>
      <c r="G226" s="4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  <c r="AS226" s="3"/>
      <c r="AT226" s="3"/>
      <c r="AU226" s="3"/>
      <c r="AV226" s="3"/>
      <c r="AW226" s="3"/>
      <c r="AX226" s="3"/>
      <c r="AY226" s="3"/>
      <c r="AZ226" s="3"/>
    </row>
    <row r="227" spans="1:52">
      <c r="A227" s="3"/>
      <c r="B227" s="3"/>
      <c r="C227" s="3"/>
      <c r="D227" s="3"/>
      <c r="E227" s="3"/>
      <c r="F227" s="3"/>
      <c r="G227" s="4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  <c r="AS227" s="3"/>
      <c r="AT227" s="3"/>
      <c r="AU227" s="3"/>
      <c r="AV227" s="3"/>
      <c r="AW227" s="3"/>
      <c r="AX227" s="3"/>
      <c r="AY227" s="3"/>
      <c r="AZ227" s="3"/>
    </row>
    <row r="228" spans="1:52">
      <c r="A228" s="3"/>
      <c r="B228" s="3"/>
      <c r="C228" s="3"/>
      <c r="D228" s="3"/>
      <c r="E228" s="3"/>
      <c r="F228" s="3"/>
      <c r="G228" s="4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  <c r="AS228" s="3"/>
      <c r="AT228" s="3"/>
      <c r="AU228" s="3"/>
      <c r="AV228" s="3"/>
      <c r="AW228" s="3"/>
      <c r="AX228" s="3"/>
      <c r="AY228" s="3"/>
      <c r="AZ228" s="3"/>
    </row>
    <row r="229" spans="1:52">
      <c r="A229" s="3"/>
      <c r="B229" s="3"/>
      <c r="C229" s="3"/>
      <c r="D229" s="3"/>
      <c r="E229" s="3"/>
      <c r="F229" s="3"/>
      <c r="G229" s="4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  <c r="AS229" s="3"/>
      <c r="AT229" s="3"/>
      <c r="AU229" s="3"/>
      <c r="AV229" s="3"/>
      <c r="AW229" s="3"/>
      <c r="AX229" s="3"/>
      <c r="AY229" s="3"/>
      <c r="AZ229" s="3"/>
    </row>
    <row r="230" spans="1:52">
      <c r="A230" s="3"/>
      <c r="B230" s="3"/>
      <c r="C230" s="3"/>
      <c r="D230" s="3"/>
      <c r="E230" s="3"/>
      <c r="F230" s="3"/>
      <c r="G230" s="4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  <c r="AS230" s="3"/>
      <c r="AT230" s="3"/>
      <c r="AU230" s="3"/>
      <c r="AV230" s="3"/>
      <c r="AW230" s="3"/>
      <c r="AX230" s="3"/>
      <c r="AY230" s="3"/>
      <c r="AZ230" s="3"/>
    </row>
    <row r="231" spans="1:52">
      <c r="A231" s="3"/>
      <c r="B231" s="3"/>
      <c r="C231" s="3"/>
      <c r="D231" s="3"/>
      <c r="E231" s="3"/>
      <c r="F231" s="3"/>
      <c r="G231" s="4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  <c r="AS231" s="3"/>
      <c r="AT231" s="3"/>
      <c r="AU231" s="3"/>
      <c r="AV231" s="3"/>
      <c r="AW231" s="3"/>
      <c r="AX231" s="3"/>
      <c r="AY231" s="3"/>
      <c r="AZ231" s="3"/>
    </row>
    <row r="232" spans="1:52">
      <c r="A232" s="3"/>
      <c r="B232" s="3"/>
      <c r="C232" s="3"/>
      <c r="D232" s="3"/>
      <c r="E232" s="3"/>
      <c r="F232" s="3"/>
      <c r="G232" s="4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  <c r="AS232" s="3"/>
      <c r="AT232" s="3"/>
      <c r="AU232" s="3"/>
      <c r="AV232" s="3"/>
      <c r="AW232" s="3"/>
      <c r="AX232" s="3"/>
      <c r="AY232" s="3"/>
      <c r="AZ232" s="3"/>
    </row>
    <row r="233" spans="1:52">
      <c r="A233" s="3"/>
      <c r="B233" s="3"/>
      <c r="C233" s="3"/>
      <c r="D233" s="3"/>
      <c r="E233" s="3"/>
      <c r="F233" s="3"/>
      <c r="G233" s="4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  <c r="AS233" s="3"/>
      <c r="AT233" s="3"/>
      <c r="AU233" s="3"/>
      <c r="AV233" s="3"/>
      <c r="AW233" s="3"/>
      <c r="AX233" s="3"/>
      <c r="AY233" s="3"/>
      <c r="AZ233" s="3"/>
    </row>
    <row r="234" spans="1:52">
      <c r="A234" s="3"/>
      <c r="B234" s="3"/>
      <c r="C234" s="3"/>
      <c r="D234" s="3"/>
      <c r="E234" s="3"/>
      <c r="F234" s="3"/>
      <c r="G234" s="4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  <c r="AS234" s="3"/>
      <c r="AT234" s="3"/>
      <c r="AU234" s="3"/>
      <c r="AV234" s="3"/>
      <c r="AW234" s="3"/>
      <c r="AX234" s="3"/>
      <c r="AY234" s="3"/>
      <c r="AZ234" s="3"/>
    </row>
    <row r="235" spans="1:52">
      <c r="A235" s="3"/>
      <c r="B235" s="3"/>
      <c r="C235" s="3"/>
      <c r="D235" s="3"/>
      <c r="E235" s="3"/>
      <c r="F235" s="3"/>
      <c r="G235" s="4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  <c r="AS235" s="3"/>
      <c r="AT235" s="3"/>
      <c r="AU235" s="3"/>
      <c r="AV235" s="3"/>
      <c r="AW235" s="3"/>
      <c r="AX235" s="3"/>
      <c r="AY235" s="3"/>
      <c r="AZ235" s="3"/>
    </row>
    <row r="236" spans="1:52">
      <c r="A236" s="3"/>
      <c r="B236" s="3"/>
      <c r="C236" s="3"/>
      <c r="D236" s="3"/>
      <c r="E236" s="3"/>
      <c r="F236" s="3"/>
      <c r="G236" s="4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  <c r="AS236" s="3"/>
      <c r="AT236" s="3"/>
      <c r="AU236" s="3"/>
      <c r="AV236" s="3"/>
      <c r="AW236" s="3"/>
      <c r="AX236" s="3"/>
      <c r="AY236" s="3"/>
      <c r="AZ236" s="3"/>
    </row>
    <row r="237" spans="1:52">
      <c r="A237" s="3"/>
      <c r="B237" s="3"/>
      <c r="C237" s="3"/>
      <c r="D237" s="3"/>
      <c r="E237" s="3"/>
      <c r="F237" s="3"/>
      <c r="G237" s="4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  <c r="AS237" s="3"/>
      <c r="AT237" s="3"/>
      <c r="AU237" s="3"/>
      <c r="AV237" s="3"/>
      <c r="AW237" s="3"/>
      <c r="AX237" s="3"/>
      <c r="AY237" s="3"/>
      <c r="AZ237" s="3"/>
    </row>
    <row r="238" spans="1:52">
      <c r="A238" s="3"/>
      <c r="B238" s="3"/>
      <c r="C238" s="3"/>
      <c r="D238" s="3"/>
      <c r="E238" s="3"/>
      <c r="F238" s="3"/>
      <c r="G238" s="4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  <c r="AS238" s="3"/>
      <c r="AT238" s="3"/>
      <c r="AU238" s="3"/>
      <c r="AV238" s="3"/>
      <c r="AW238" s="3"/>
      <c r="AX238" s="3"/>
      <c r="AY238" s="3"/>
      <c r="AZ238" s="3"/>
    </row>
    <row r="239" spans="1:52">
      <c r="A239" s="3"/>
      <c r="B239" s="3"/>
      <c r="C239" s="3"/>
      <c r="D239" s="3"/>
      <c r="E239" s="3"/>
      <c r="F239" s="3"/>
      <c r="G239" s="4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  <c r="AS239" s="3"/>
      <c r="AT239" s="3"/>
      <c r="AU239" s="3"/>
      <c r="AV239" s="3"/>
      <c r="AW239" s="3"/>
      <c r="AX239" s="3"/>
      <c r="AY239" s="3"/>
      <c r="AZ239" s="3"/>
    </row>
    <row r="240" spans="1:52">
      <c r="A240" s="3"/>
      <c r="B240" s="3"/>
      <c r="C240" s="3"/>
      <c r="D240" s="3"/>
      <c r="E240" s="3"/>
      <c r="F240" s="3"/>
      <c r="G240" s="4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  <c r="AS240" s="3"/>
      <c r="AT240" s="3"/>
      <c r="AU240" s="3"/>
      <c r="AV240" s="3"/>
      <c r="AW240" s="3"/>
      <c r="AX240" s="3"/>
      <c r="AY240" s="3"/>
      <c r="AZ240" s="3"/>
    </row>
    <row r="241" spans="1:52">
      <c r="A241" s="3"/>
      <c r="B241" s="3"/>
      <c r="C241" s="3"/>
      <c r="D241" s="3"/>
      <c r="E241" s="3"/>
      <c r="F241" s="3"/>
      <c r="G241" s="4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  <c r="AS241" s="3"/>
      <c r="AT241" s="3"/>
      <c r="AU241" s="3"/>
      <c r="AV241" s="3"/>
      <c r="AW241" s="3"/>
      <c r="AX241" s="3"/>
      <c r="AY241" s="3"/>
      <c r="AZ241" s="3"/>
    </row>
    <row r="242" spans="1:52">
      <c r="A242" s="3"/>
      <c r="B242" s="3"/>
      <c r="C242" s="3"/>
      <c r="D242" s="3"/>
      <c r="E242" s="3"/>
      <c r="F242" s="3"/>
      <c r="G242" s="4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  <c r="AS242" s="3"/>
      <c r="AT242" s="3"/>
      <c r="AU242" s="3"/>
      <c r="AV242" s="3"/>
      <c r="AW242" s="3"/>
      <c r="AX242" s="3"/>
      <c r="AY242" s="3"/>
      <c r="AZ242" s="3"/>
    </row>
    <row r="243" spans="1:52">
      <c r="A243" s="3"/>
      <c r="B243" s="3"/>
      <c r="C243" s="3"/>
      <c r="D243" s="3"/>
      <c r="E243" s="3"/>
      <c r="F243" s="3"/>
      <c r="G243" s="4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  <c r="AS243" s="3"/>
      <c r="AT243" s="3"/>
      <c r="AU243" s="3"/>
      <c r="AV243" s="3"/>
      <c r="AW243" s="3"/>
      <c r="AX243" s="3"/>
      <c r="AY243" s="3"/>
      <c r="AZ243" s="3"/>
    </row>
    <row r="244" spans="1:52">
      <c r="A244" s="3"/>
      <c r="B244" s="3"/>
      <c r="C244" s="3"/>
      <c r="D244" s="3"/>
      <c r="E244" s="3"/>
      <c r="F244" s="3"/>
      <c r="G244" s="4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  <c r="AS244" s="3"/>
      <c r="AT244" s="3"/>
      <c r="AU244" s="3"/>
      <c r="AV244" s="3"/>
      <c r="AW244" s="3"/>
      <c r="AX244" s="3"/>
      <c r="AY244" s="3"/>
      <c r="AZ244" s="3"/>
    </row>
    <row r="245" spans="1:52">
      <c r="A245" s="3"/>
      <c r="B245" s="3"/>
      <c r="C245" s="3"/>
      <c r="D245" s="3"/>
      <c r="E245" s="3"/>
      <c r="F245" s="3"/>
      <c r="G245" s="4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  <c r="AS245" s="3"/>
      <c r="AT245" s="3"/>
      <c r="AU245" s="3"/>
      <c r="AV245" s="3"/>
      <c r="AW245" s="3"/>
      <c r="AX245" s="3"/>
      <c r="AY245" s="3"/>
      <c r="AZ245" s="3"/>
    </row>
    <row r="246" spans="1:52">
      <c r="A246" s="3"/>
      <c r="B246" s="3"/>
      <c r="C246" s="3"/>
      <c r="D246" s="3"/>
      <c r="E246" s="3"/>
      <c r="F246" s="3"/>
      <c r="G246" s="4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  <c r="AS246" s="3"/>
      <c r="AT246" s="3"/>
      <c r="AU246" s="3"/>
      <c r="AV246" s="3"/>
      <c r="AW246" s="3"/>
      <c r="AX246" s="3"/>
      <c r="AY246" s="3"/>
      <c r="AZ246" s="3"/>
    </row>
    <row r="247" spans="1:52">
      <c r="A247" s="3"/>
      <c r="B247" s="3"/>
      <c r="C247" s="3"/>
      <c r="D247" s="3"/>
      <c r="E247" s="3"/>
      <c r="F247" s="3"/>
      <c r="G247" s="4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  <c r="AS247" s="3"/>
      <c r="AT247" s="3"/>
      <c r="AU247" s="3"/>
      <c r="AV247" s="3"/>
      <c r="AW247" s="3"/>
      <c r="AX247" s="3"/>
      <c r="AY247" s="3"/>
      <c r="AZ247" s="3"/>
    </row>
    <row r="248" spans="1:52">
      <c r="A248" s="3"/>
      <c r="B248" s="3"/>
      <c r="C248" s="3"/>
      <c r="D248" s="3"/>
      <c r="E248" s="3"/>
      <c r="F248" s="3"/>
      <c r="G248" s="4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  <c r="AS248" s="3"/>
      <c r="AT248" s="3"/>
      <c r="AU248" s="3"/>
      <c r="AV248" s="3"/>
      <c r="AW248" s="3"/>
      <c r="AX248" s="3"/>
      <c r="AY248" s="3"/>
      <c r="AZ248" s="3"/>
    </row>
    <row r="249" spans="1:52">
      <c r="A249" s="3"/>
      <c r="B249" s="3"/>
      <c r="C249" s="3"/>
      <c r="D249" s="3"/>
      <c r="E249" s="3"/>
      <c r="F249" s="3"/>
      <c r="G249" s="4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  <c r="AS249" s="3"/>
      <c r="AT249" s="3"/>
      <c r="AU249" s="3"/>
      <c r="AV249" s="3"/>
      <c r="AW249" s="3"/>
      <c r="AX249" s="3"/>
      <c r="AY249" s="3"/>
      <c r="AZ249" s="3"/>
    </row>
    <row r="250" spans="1:52">
      <c r="A250" s="3"/>
      <c r="B250" s="3"/>
      <c r="C250" s="3"/>
      <c r="D250" s="3"/>
      <c r="E250" s="3"/>
      <c r="F250" s="3"/>
      <c r="G250" s="4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  <c r="AS250" s="3"/>
      <c r="AT250" s="3"/>
      <c r="AU250" s="3"/>
      <c r="AV250" s="3"/>
      <c r="AW250" s="3"/>
      <c r="AX250" s="3"/>
      <c r="AY250" s="3"/>
      <c r="AZ250" s="3"/>
    </row>
    <row r="251" spans="1:52">
      <c r="A251" s="3"/>
      <c r="B251" s="3"/>
      <c r="C251" s="3"/>
      <c r="D251" s="3"/>
      <c r="E251" s="3"/>
      <c r="F251" s="3"/>
      <c r="G251" s="4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  <c r="AS251" s="3"/>
      <c r="AT251" s="3"/>
      <c r="AU251" s="3"/>
      <c r="AV251" s="3"/>
      <c r="AW251" s="3"/>
      <c r="AX251" s="3"/>
      <c r="AY251" s="3"/>
      <c r="AZ251" s="3"/>
    </row>
    <row r="252" spans="1:52">
      <c r="A252" s="3"/>
      <c r="B252" s="3"/>
      <c r="C252" s="3"/>
      <c r="D252" s="3"/>
      <c r="E252" s="3"/>
      <c r="F252" s="3"/>
      <c r="G252" s="4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  <c r="AS252" s="3"/>
      <c r="AT252" s="3"/>
      <c r="AU252" s="3"/>
      <c r="AV252" s="3"/>
      <c r="AW252" s="3"/>
      <c r="AX252" s="3"/>
      <c r="AY252" s="3"/>
      <c r="AZ252" s="3"/>
    </row>
    <row r="253" spans="1:52">
      <c r="A253" s="3"/>
      <c r="B253" s="3"/>
      <c r="C253" s="3"/>
      <c r="D253" s="3"/>
      <c r="E253" s="3"/>
      <c r="F253" s="3"/>
      <c r="G253" s="4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  <c r="AS253" s="3"/>
      <c r="AT253" s="3"/>
      <c r="AU253" s="3"/>
      <c r="AV253" s="3"/>
      <c r="AW253" s="3"/>
      <c r="AX253" s="3"/>
      <c r="AY253" s="3"/>
      <c r="AZ253" s="3"/>
    </row>
    <row r="254" spans="1:52">
      <c r="A254" s="3"/>
      <c r="B254" s="3"/>
      <c r="C254" s="3"/>
      <c r="D254" s="3"/>
      <c r="E254" s="3"/>
      <c r="F254" s="3"/>
      <c r="G254" s="4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  <c r="AS254" s="3"/>
      <c r="AT254" s="3"/>
      <c r="AU254" s="3"/>
      <c r="AV254" s="3"/>
      <c r="AW254" s="3"/>
      <c r="AX254" s="3"/>
      <c r="AY254" s="3"/>
      <c r="AZ254" s="3"/>
    </row>
    <row r="255" spans="1:52">
      <c r="A255" s="3"/>
      <c r="B255" s="3"/>
      <c r="C255" s="3"/>
      <c r="D255" s="3"/>
      <c r="E255" s="3"/>
      <c r="F255" s="3"/>
      <c r="G255" s="4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  <c r="AS255" s="3"/>
      <c r="AT255" s="3"/>
      <c r="AU255" s="3"/>
      <c r="AV255" s="3"/>
      <c r="AW255" s="3"/>
      <c r="AX255" s="3"/>
      <c r="AY255" s="3"/>
      <c r="AZ255" s="3"/>
    </row>
    <row r="256" spans="1:52">
      <c r="A256" s="3"/>
      <c r="B256" s="3"/>
      <c r="C256" s="3"/>
      <c r="D256" s="3"/>
      <c r="E256" s="3"/>
      <c r="F256" s="3"/>
      <c r="G256" s="4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  <c r="AS256" s="3"/>
      <c r="AT256" s="3"/>
      <c r="AU256" s="3"/>
      <c r="AV256" s="3"/>
      <c r="AW256" s="3"/>
      <c r="AX256" s="3"/>
      <c r="AY256" s="3"/>
      <c r="AZ256" s="3"/>
    </row>
    <row r="257" spans="1:52">
      <c r="A257" s="3"/>
      <c r="B257" s="3"/>
      <c r="C257" s="3"/>
      <c r="D257" s="3"/>
      <c r="E257" s="3"/>
      <c r="F257" s="3"/>
      <c r="G257" s="4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  <c r="AS257" s="3"/>
      <c r="AT257" s="3"/>
      <c r="AU257" s="3"/>
      <c r="AV257" s="3"/>
      <c r="AW257" s="3"/>
      <c r="AX257" s="3"/>
      <c r="AY257" s="3"/>
      <c r="AZ257" s="3"/>
    </row>
    <row r="258" spans="1:52">
      <c r="A258" s="3"/>
      <c r="B258" s="3"/>
      <c r="C258" s="3"/>
      <c r="D258" s="3"/>
      <c r="E258" s="3"/>
      <c r="F258" s="3"/>
      <c r="G258" s="4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  <c r="AS258" s="3"/>
      <c r="AT258" s="3"/>
      <c r="AU258" s="3"/>
      <c r="AV258" s="3"/>
      <c r="AW258" s="3"/>
      <c r="AX258" s="3"/>
      <c r="AY258" s="3"/>
      <c r="AZ258" s="3"/>
    </row>
    <row r="259" spans="1:52">
      <c r="A259" s="3"/>
      <c r="B259" s="3"/>
      <c r="C259" s="3"/>
      <c r="D259" s="3"/>
      <c r="E259" s="3"/>
      <c r="F259" s="3"/>
      <c r="G259" s="4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  <c r="AS259" s="3"/>
      <c r="AT259" s="3"/>
      <c r="AU259" s="3"/>
      <c r="AV259" s="3"/>
      <c r="AW259" s="3"/>
      <c r="AX259" s="3"/>
      <c r="AY259" s="3"/>
      <c r="AZ259" s="3"/>
    </row>
    <row r="260" spans="1:52">
      <c r="A260" s="3"/>
      <c r="B260" s="3"/>
      <c r="C260" s="3"/>
      <c r="D260" s="3"/>
      <c r="E260" s="3"/>
      <c r="F260" s="3"/>
      <c r="G260" s="4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  <c r="AS260" s="3"/>
      <c r="AT260" s="3"/>
      <c r="AU260" s="3"/>
      <c r="AV260" s="3"/>
      <c r="AW260" s="3"/>
      <c r="AX260" s="3"/>
      <c r="AY260" s="3"/>
      <c r="AZ260" s="3"/>
    </row>
    <row r="261" spans="1:52">
      <c r="A261" s="3"/>
      <c r="B261" s="3"/>
      <c r="C261" s="3"/>
      <c r="D261" s="3"/>
      <c r="E261" s="3"/>
      <c r="F261" s="3"/>
      <c r="G261" s="4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  <c r="AS261" s="3"/>
      <c r="AT261" s="3"/>
      <c r="AU261" s="3"/>
      <c r="AV261" s="3"/>
      <c r="AW261" s="3"/>
      <c r="AX261" s="3"/>
      <c r="AY261" s="3"/>
      <c r="AZ261" s="3"/>
    </row>
    <row r="262" spans="1:52">
      <c r="A262" s="3"/>
      <c r="B262" s="3"/>
      <c r="C262" s="3"/>
      <c r="D262" s="3"/>
      <c r="E262" s="3"/>
      <c r="F262" s="3"/>
      <c r="G262" s="4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  <c r="AS262" s="3"/>
      <c r="AT262" s="3"/>
      <c r="AU262" s="3"/>
      <c r="AV262" s="3"/>
      <c r="AW262" s="3"/>
      <c r="AX262" s="3"/>
      <c r="AY262" s="3"/>
      <c r="AZ262" s="3"/>
    </row>
    <row r="263" spans="1:52">
      <c r="A263" s="3"/>
      <c r="B263" s="3"/>
      <c r="C263" s="3"/>
      <c r="D263" s="3"/>
      <c r="E263" s="3"/>
      <c r="F263" s="3"/>
      <c r="G263" s="4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  <c r="AS263" s="3"/>
      <c r="AT263" s="3"/>
      <c r="AU263" s="3"/>
      <c r="AV263" s="3"/>
      <c r="AW263" s="3"/>
      <c r="AX263" s="3"/>
      <c r="AY263" s="3"/>
      <c r="AZ263" s="3"/>
    </row>
    <row r="264" spans="1:52">
      <c r="A264" s="3"/>
      <c r="B264" s="3"/>
      <c r="C264" s="3"/>
      <c r="D264" s="3"/>
      <c r="E264" s="3"/>
      <c r="F264" s="3"/>
      <c r="G264" s="4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  <c r="AS264" s="3"/>
      <c r="AT264" s="3"/>
      <c r="AU264" s="3"/>
      <c r="AV264" s="3"/>
      <c r="AW264" s="3"/>
      <c r="AX264" s="3"/>
      <c r="AY264" s="3"/>
      <c r="AZ264" s="3"/>
    </row>
    <row r="265" spans="1:52">
      <c r="A265" s="3"/>
      <c r="B265" s="3"/>
      <c r="C265" s="3"/>
      <c r="D265" s="3"/>
      <c r="E265" s="3"/>
      <c r="F265" s="3"/>
      <c r="G265" s="4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  <c r="AS265" s="3"/>
      <c r="AT265" s="3"/>
      <c r="AU265" s="3"/>
      <c r="AV265" s="3"/>
      <c r="AW265" s="3"/>
      <c r="AX265" s="3"/>
      <c r="AY265" s="3"/>
      <c r="AZ265" s="3"/>
    </row>
    <row r="266" spans="1:52">
      <c r="A266" s="3"/>
      <c r="B266" s="3"/>
      <c r="C266" s="3"/>
      <c r="D266" s="3"/>
      <c r="E266" s="3"/>
      <c r="F266" s="3"/>
      <c r="G266" s="4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  <c r="AS266" s="3"/>
      <c r="AT266" s="3"/>
      <c r="AU266" s="3"/>
      <c r="AV266" s="3"/>
      <c r="AW266" s="3"/>
      <c r="AX266" s="3"/>
      <c r="AY266" s="3"/>
      <c r="AZ266" s="3"/>
    </row>
    <row r="267" spans="1:52">
      <c r="A267" s="3"/>
      <c r="B267" s="3"/>
      <c r="C267" s="3"/>
      <c r="D267" s="3"/>
      <c r="E267" s="3"/>
      <c r="F267" s="3"/>
      <c r="G267" s="4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  <c r="AS267" s="3"/>
      <c r="AT267" s="3"/>
      <c r="AU267" s="3"/>
      <c r="AV267" s="3"/>
      <c r="AW267" s="3"/>
      <c r="AX267" s="3"/>
      <c r="AY267" s="3"/>
      <c r="AZ267" s="3"/>
    </row>
    <row r="268" spans="1:52">
      <c r="A268" s="3"/>
      <c r="B268" s="3"/>
      <c r="C268" s="3"/>
      <c r="D268" s="3"/>
      <c r="E268" s="3"/>
      <c r="F268" s="3"/>
      <c r="G268" s="4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  <c r="AS268" s="3"/>
      <c r="AT268" s="3"/>
      <c r="AU268" s="3"/>
      <c r="AV268" s="3"/>
      <c r="AW268" s="3"/>
      <c r="AX268" s="3"/>
      <c r="AY268" s="3"/>
      <c r="AZ268" s="3"/>
    </row>
    <row r="269" spans="1:52">
      <c r="A269" s="3"/>
      <c r="B269" s="3"/>
      <c r="C269" s="3"/>
      <c r="D269" s="3"/>
      <c r="E269" s="3"/>
      <c r="F269" s="3"/>
      <c r="G269" s="4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  <c r="AS269" s="3"/>
      <c r="AT269" s="3"/>
      <c r="AU269" s="3"/>
      <c r="AV269" s="3"/>
      <c r="AW269" s="3"/>
      <c r="AX269" s="3"/>
      <c r="AY269" s="3"/>
      <c r="AZ269" s="3"/>
    </row>
    <row r="270" spans="1:52">
      <c r="A270" s="3"/>
      <c r="B270" s="3"/>
      <c r="C270" s="3"/>
      <c r="D270" s="3"/>
      <c r="E270" s="3"/>
      <c r="F270" s="3"/>
      <c r="G270" s="4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  <c r="AS270" s="3"/>
      <c r="AT270" s="3"/>
      <c r="AU270" s="3"/>
      <c r="AV270" s="3"/>
      <c r="AW270" s="3"/>
      <c r="AX270" s="3"/>
      <c r="AY270" s="3"/>
      <c r="AZ270" s="3"/>
    </row>
    <row r="271" spans="1:52">
      <c r="A271" s="3"/>
      <c r="B271" s="3"/>
      <c r="C271" s="3"/>
      <c r="D271" s="3"/>
      <c r="E271" s="3"/>
      <c r="F271" s="3"/>
      <c r="G271" s="4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  <c r="AS271" s="3"/>
      <c r="AT271" s="3"/>
      <c r="AU271" s="3"/>
      <c r="AV271" s="3"/>
      <c r="AW271" s="3"/>
      <c r="AX271" s="3"/>
      <c r="AY271" s="3"/>
      <c r="AZ271" s="3"/>
    </row>
    <row r="272" spans="1:52">
      <c r="A272" s="3"/>
      <c r="B272" s="3"/>
      <c r="C272" s="3"/>
      <c r="D272" s="3"/>
      <c r="E272" s="3"/>
      <c r="F272" s="3"/>
      <c r="G272" s="4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  <c r="AS272" s="3"/>
      <c r="AT272" s="3"/>
      <c r="AU272" s="3"/>
      <c r="AV272" s="3"/>
      <c r="AW272" s="3"/>
      <c r="AX272" s="3"/>
      <c r="AY272" s="3"/>
      <c r="AZ272" s="3"/>
    </row>
    <row r="273" spans="1:52">
      <c r="A273" s="3"/>
      <c r="B273" s="3"/>
      <c r="C273" s="3"/>
      <c r="D273" s="3"/>
      <c r="E273" s="3"/>
      <c r="F273" s="3"/>
      <c r="G273" s="4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  <c r="AS273" s="3"/>
      <c r="AT273" s="3"/>
      <c r="AU273" s="3"/>
      <c r="AV273" s="3"/>
      <c r="AW273" s="3"/>
      <c r="AX273" s="3"/>
      <c r="AY273" s="3"/>
      <c r="AZ273" s="3"/>
    </row>
    <row r="274" spans="1:52">
      <c r="A274" s="3"/>
      <c r="B274" s="3"/>
      <c r="C274" s="3"/>
      <c r="D274" s="3"/>
      <c r="E274" s="3"/>
      <c r="F274" s="3"/>
      <c r="G274" s="4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  <c r="AS274" s="3"/>
      <c r="AT274" s="3"/>
      <c r="AU274" s="3"/>
      <c r="AV274" s="3"/>
      <c r="AW274" s="3"/>
      <c r="AX274" s="3"/>
      <c r="AY274" s="3"/>
      <c r="AZ274" s="3"/>
    </row>
    <row r="275" spans="1:52">
      <c r="A275" s="3"/>
      <c r="B275" s="3"/>
      <c r="C275" s="3"/>
      <c r="D275" s="3"/>
      <c r="E275" s="3"/>
      <c r="F275" s="3"/>
      <c r="G275" s="4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  <c r="AS275" s="3"/>
      <c r="AT275" s="3"/>
      <c r="AU275" s="3"/>
      <c r="AV275" s="3"/>
      <c r="AW275" s="3"/>
      <c r="AX275" s="3"/>
      <c r="AY275" s="3"/>
      <c r="AZ275" s="3"/>
    </row>
    <row r="276" spans="1:52">
      <c r="A276" s="3"/>
      <c r="B276" s="3"/>
      <c r="C276" s="3"/>
      <c r="D276" s="3"/>
      <c r="E276" s="3"/>
      <c r="F276" s="3"/>
      <c r="G276" s="4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  <c r="AS276" s="3"/>
      <c r="AT276" s="3"/>
      <c r="AU276" s="3"/>
      <c r="AV276" s="3"/>
      <c r="AW276" s="3"/>
      <c r="AX276" s="3"/>
      <c r="AY276" s="3"/>
      <c r="AZ276" s="3"/>
    </row>
    <row r="277" spans="1:52">
      <c r="A277" s="3"/>
      <c r="B277" s="3"/>
      <c r="C277" s="3"/>
      <c r="D277" s="3"/>
      <c r="E277" s="3"/>
      <c r="F277" s="3"/>
      <c r="G277" s="4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  <c r="AS277" s="3"/>
      <c r="AT277" s="3"/>
      <c r="AU277" s="3"/>
      <c r="AV277" s="3"/>
      <c r="AW277" s="3"/>
      <c r="AX277" s="3"/>
      <c r="AY277" s="3"/>
      <c r="AZ277" s="3"/>
    </row>
    <row r="278" spans="1:52">
      <c r="A278" s="3"/>
      <c r="B278" s="3"/>
      <c r="C278" s="3"/>
      <c r="D278" s="3"/>
      <c r="E278" s="3"/>
      <c r="F278" s="3"/>
      <c r="G278" s="4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  <c r="AS278" s="3"/>
      <c r="AT278" s="3"/>
      <c r="AU278" s="3"/>
      <c r="AV278" s="3"/>
      <c r="AW278" s="3"/>
      <c r="AX278" s="3"/>
      <c r="AY278" s="3"/>
      <c r="AZ278" s="3"/>
    </row>
    <row r="279" spans="1:52">
      <c r="A279" s="3"/>
      <c r="B279" s="3"/>
      <c r="C279" s="3"/>
      <c r="D279" s="3"/>
      <c r="E279" s="3"/>
      <c r="F279" s="3"/>
      <c r="G279" s="4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  <c r="AS279" s="3"/>
      <c r="AT279" s="3"/>
      <c r="AU279" s="3"/>
      <c r="AV279" s="3"/>
      <c r="AW279" s="3"/>
      <c r="AX279" s="3"/>
      <c r="AY279" s="3"/>
      <c r="AZ279" s="3"/>
    </row>
    <row r="280" spans="1:52">
      <c r="A280" s="3"/>
      <c r="B280" s="3"/>
      <c r="C280" s="3"/>
      <c r="D280" s="3"/>
      <c r="E280" s="3"/>
      <c r="F280" s="3"/>
      <c r="G280" s="4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  <c r="AS280" s="3"/>
      <c r="AT280" s="3"/>
      <c r="AU280" s="3"/>
      <c r="AV280" s="3"/>
      <c r="AW280" s="3"/>
      <c r="AX280" s="3"/>
      <c r="AY280" s="3"/>
      <c r="AZ280" s="3"/>
    </row>
    <row r="281" spans="1:52">
      <c r="A281" s="3"/>
      <c r="B281" s="3"/>
      <c r="C281" s="3"/>
      <c r="D281" s="3"/>
      <c r="E281" s="3"/>
      <c r="F281" s="3"/>
      <c r="G281" s="4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  <c r="AS281" s="3"/>
      <c r="AT281" s="3"/>
      <c r="AU281" s="3"/>
      <c r="AV281" s="3"/>
      <c r="AW281" s="3"/>
      <c r="AX281" s="3"/>
      <c r="AY281" s="3"/>
      <c r="AZ281" s="3"/>
    </row>
    <row r="282" spans="1:52">
      <c r="A282" s="3"/>
      <c r="B282" s="3"/>
      <c r="C282" s="3"/>
      <c r="D282" s="3"/>
      <c r="E282" s="3"/>
      <c r="F282" s="3"/>
      <c r="G282" s="4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  <c r="AS282" s="3"/>
      <c r="AT282" s="3"/>
      <c r="AU282" s="3"/>
      <c r="AV282" s="3"/>
      <c r="AW282" s="3"/>
      <c r="AX282" s="3"/>
      <c r="AY282" s="3"/>
      <c r="AZ282" s="3"/>
    </row>
    <row r="283" spans="1:52">
      <c r="A283" s="3"/>
      <c r="B283" s="3"/>
      <c r="C283" s="3"/>
      <c r="D283" s="3"/>
      <c r="E283" s="3"/>
      <c r="F283" s="3"/>
      <c r="G283" s="4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  <c r="AS283" s="3"/>
      <c r="AT283" s="3"/>
      <c r="AU283" s="3"/>
      <c r="AV283" s="3"/>
      <c r="AW283" s="3"/>
      <c r="AX283" s="3"/>
      <c r="AY283" s="3"/>
      <c r="AZ283" s="3"/>
    </row>
    <row r="284" spans="1:52">
      <c r="A284" s="3"/>
      <c r="B284" s="3"/>
      <c r="C284" s="3"/>
      <c r="D284" s="3"/>
      <c r="E284" s="3"/>
      <c r="F284" s="3"/>
      <c r="G284" s="4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  <c r="AS284" s="3"/>
      <c r="AT284" s="3"/>
      <c r="AU284" s="3"/>
      <c r="AV284" s="3"/>
      <c r="AW284" s="3"/>
      <c r="AX284" s="3"/>
      <c r="AY284" s="3"/>
      <c r="AZ284" s="3"/>
    </row>
    <row r="285" spans="1:52">
      <c r="A285" s="3"/>
      <c r="B285" s="3"/>
      <c r="C285" s="3"/>
      <c r="D285" s="3"/>
      <c r="E285" s="3"/>
      <c r="F285" s="3"/>
      <c r="G285" s="4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  <c r="AS285" s="3"/>
      <c r="AT285" s="3"/>
      <c r="AU285" s="3"/>
      <c r="AV285" s="3"/>
      <c r="AW285" s="3"/>
      <c r="AX285" s="3"/>
      <c r="AY285" s="3"/>
      <c r="AZ285" s="3"/>
    </row>
    <row r="286" spans="1:52">
      <c r="A286" s="3"/>
      <c r="B286" s="3"/>
      <c r="C286" s="3"/>
      <c r="D286" s="3"/>
      <c r="E286" s="3"/>
      <c r="F286" s="3"/>
      <c r="G286" s="4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  <c r="AS286" s="3"/>
      <c r="AT286" s="3"/>
      <c r="AU286" s="3"/>
      <c r="AV286" s="3"/>
      <c r="AW286" s="3"/>
      <c r="AX286" s="3"/>
      <c r="AY286" s="3"/>
      <c r="AZ286" s="3"/>
    </row>
    <row r="287" spans="1:52">
      <c r="A287" s="3"/>
      <c r="B287" s="3"/>
      <c r="C287" s="3"/>
      <c r="D287" s="3"/>
      <c r="E287" s="3"/>
      <c r="F287" s="3"/>
      <c r="G287" s="4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  <c r="AS287" s="3"/>
      <c r="AT287" s="3"/>
      <c r="AU287" s="3"/>
      <c r="AV287" s="3"/>
      <c r="AW287" s="3"/>
      <c r="AX287" s="3"/>
      <c r="AY287" s="3"/>
      <c r="AZ287" s="3"/>
    </row>
    <row r="288" spans="1:52">
      <c r="A288" s="3"/>
      <c r="B288" s="3"/>
      <c r="C288" s="3"/>
      <c r="D288" s="3"/>
      <c r="E288" s="3"/>
      <c r="F288" s="3"/>
      <c r="G288" s="4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  <c r="AS288" s="3"/>
      <c r="AT288" s="3"/>
      <c r="AU288" s="3"/>
      <c r="AV288" s="3"/>
      <c r="AW288" s="3"/>
      <c r="AX288" s="3"/>
      <c r="AY288" s="3"/>
      <c r="AZ288" s="3"/>
    </row>
    <row r="289" spans="1:52">
      <c r="A289" s="3"/>
      <c r="B289" s="3"/>
      <c r="C289" s="3"/>
      <c r="D289" s="3"/>
      <c r="E289" s="3"/>
      <c r="F289" s="3"/>
      <c r="G289" s="4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  <c r="AS289" s="3"/>
      <c r="AT289" s="3"/>
      <c r="AU289" s="3"/>
      <c r="AV289" s="3"/>
      <c r="AW289" s="3"/>
      <c r="AX289" s="3"/>
      <c r="AY289" s="3"/>
      <c r="AZ289" s="3"/>
    </row>
    <row r="290" spans="1:52">
      <c r="A290" s="3"/>
      <c r="B290" s="3"/>
      <c r="C290" s="3"/>
      <c r="D290" s="3"/>
      <c r="E290" s="3"/>
      <c r="F290" s="3"/>
      <c r="G290" s="4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  <c r="AS290" s="3"/>
      <c r="AT290" s="3"/>
      <c r="AU290" s="3"/>
      <c r="AV290" s="3"/>
      <c r="AW290" s="3"/>
      <c r="AX290" s="3"/>
      <c r="AY290" s="3"/>
      <c r="AZ290" s="3"/>
    </row>
    <row r="291" spans="1:52">
      <c r="A291" s="3"/>
      <c r="B291" s="3"/>
      <c r="C291" s="3"/>
      <c r="D291" s="3"/>
      <c r="E291" s="3"/>
      <c r="F291" s="3"/>
      <c r="G291" s="4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  <c r="AS291" s="3"/>
      <c r="AT291" s="3"/>
      <c r="AU291" s="3"/>
      <c r="AV291" s="3"/>
      <c r="AW291" s="3"/>
      <c r="AX291" s="3"/>
      <c r="AY291" s="3"/>
      <c r="AZ291" s="3"/>
    </row>
    <row r="292" spans="1:52">
      <c r="A292" s="3"/>
      <c r="B292" s="3"/>
      <c r="C292" s="3"/>
      <c r="D292" s="3"/>
      <c r="E292" s="3"/>
      <c r="F292" s="3"/>
      <c r="G292" s="4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  <c r="AS292" s="3"/>
      <c r="AT292" s="3"/>
      <c r="AU292" s="3"/>
      <c r="AV292" s="3"/>
      <c r="AW292" s="3"/>
      <c r="AX292" s="3"/>
      <c r="AY292" s="3"/>
      <c r="AZ292" s="3"/>
    </row>
    <row r="293" spans="1:52">
      <c r="A293" s="3"/>
      <c r="B293" s="3"/>
      <c r="C293" s="3"/>
      <c r="D293" s="3"/>
      <c r="E293" s="3"/>
      <c r="F293" s="3"/>
      <c r="G293" s="4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  <c r="AS293" s="3"/>
      <c r="AT293" s="3"/>
      <c r="AU293" s="3"/>
      <c r="AV293" s="3"/>
      <c r="AW293" s="3"/>
      <c r="AX293" s="3"/>
      <c r="AY293" s="3"/>
      <c r="AZ293" s="3"/>
    </row>
    <row r="294" spans="1:52">
      <c r="A294" s="3"/>
      <c r="B294" s="3"/>
      <c r="C294" s="3"/>
      <c r="D294" s="3"/>
      <c r="E294" s="3"/>
      <c r="F294" s="3"/>
      <c r="G294" s="4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  <c r="AS294" s="3"/>
      <c r="AT294" s="3"/>
      <c r="AU294" s="3"/>
      <c r="AV294" s="3"/>
      <c r="AW294" s="3"/>
      <c r="AX294" s="3"/>
      <c r="AY294" s="3"/>
      <c r="AZ294" s="3"/>
    </row>
    <row r="295" spans="1:52">
      <c r="A295" s="3"/>
      <c r="B295" s="3"/>
      <c r="C295" s="3"/>
      <c r="D295" s="3"/>
      <c r="E295" s="3"/>
      <c r="F295" s="3"/>
      <c r="G295" s="4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  <c r="AS295" s="3"/>
      <c r="AT295" s="3"/>
      <c r="AU295" s="3"/>
      <c r="AV295" s="3"/>
      <c r="AW295" s="3"/>
      <c r="AX295" s="3"/>
      <c r="AY295" s="3"/>
      <c r="AZ295" s="3"/>
    </row>
    <row r="296" spans="1:52">
      <c r="A296" s="3"/>
      <c r="B296" s="3"/>
      <c r="C296" s="3"/>
      <c r="D296" s="3"/>
      <c r="E296" s="3"/>
      <c r="F296" s="3"/>
      <c r="G296" s="4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  <c r="AS296" s="3"/>
      <c r="AT296" s="3"/>
      <c r="AU296" s="3"/>
      <c r="AV296" s="3"/>
      <c r="AW296" s="3"/>
      <c r="AX296" s="3"/>
      <c r="AY296" s="3"/>
      <c r="AZ296" s="3"/>
    </row>
    <row r="297" spans="1:52">
      <c r="A297" s="3"/>
      <c r="B297" s="3"/>
      <c r="C297" s="3"/>
      <c r="D297" s="3"/>
      <c r="E297" s="3"/>
      <c r="F297" s="3"/>
      <c r="G297" s="4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  <c r="AS297" s="3"/>
      <c r="AT297" s="3"/>
      <c r="AU297" s="3"/>
      <c r="AV297" s="3"/>
      <c r="AW297" s="3"/>
      <c r="AX297" s="3"/>
      <c r="AY297" s="3"/>
      <c r="AZ297" s="3"/>
    </row>
    <row r="298" spans="1:52">
      <c r="A298" s="3"/>
      <c r="B298" s="3"/>
      <c r="C298" s="3"/>
      <c r="D298" s="3"/>
      <c r="E298" s="3"/>
      <c r="F298" s="3"/>
      <c r="G298" s="4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  <c r="AS298" s="3"/>
      <c r="AT298" s="3"/>
      <c r="AU298" s="3"/>
      <c r="AV298" s="3"/>
      <c r="AW298" s="3"/>
      <c r="AX298" s="3"/>
      <c r="AY298" s="3"/>
      <c r="AZ298" s="3"/>
    </row>
    <row r="299" spans="1:52">
      <c r="A299" s="3"/>
      <c r="B299" s="3"/>
      <c r="C299" s="3"/>
      <c r="D299" s="3"/>
      <c r="E299" s="3"/>
      <c r="F299" s="3"/>
      <c r="G299" s="4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  <c r="AS299" s="3"/>
      <c r="AT299" s="3"/>
      <c r="AU299" s="3"/>
      <c r="AV299" s="3"/>
      <c r="AW299" s="3"/>
      <c r="AX299" s="3"/>
      <c r="AY299" s="3"/>
      <c r="AZ299" s="3"/>
    </row>
    <row r="300" spans="1:52">
      <c r="A300" s="3"/>
      <c r="B300" s="3"/>
      <c r="C300" s="3"/>
      <c r="D300" s="3"/>
      <c r="E300" s="3"/>
      <c r="F300" s="3"/>
      <c r="G300" s="4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  <c r="AS300" s="3"/>
      <c r="AT300" s="3"/>
      <c r="AU300" s="3"/>
      <c r="AV300" s="3"/>
      <c r="AW300" s="3"/>
      <c r="AX300" s="3"/>
      <c r="AY300" s="3"/>
      <c r="AZ300" s="3"/>
    </row>
    <row r="301" spans="1:52">
      <c r="A301" s="3"/>
      <c r="B301" s="3"/>
      <c r="C301" s="3"/>
      <c r="D301" s="3"/>
      <c r="E301" s="3"/>
      <c r="F301" s="3"/>
      <c r="G301" s="4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  <c r="AS301" s="3"/>
      <c r="AT301" s="3"/>
      <c r="AU301" s="3"/>
      <c r="AV301" s="3"/>
      <c r="AW301" s="3"/>
      <c r="AX301" s="3"/>
      <c r="AY301" s="3"/>
      <c r="AZ301" s="3"/>
    </row>
    <row r="302" spans="1:52">
      <c r="A302" s="3"/>
      <c r="B302" s="3"/>
      <c r="C302" s="3"/>
      <c r="D302" s="3"/>
      <c r="E302" s="3"/>
      <c r="F302" s="3"/>
      <c r="G302" s="4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  <c r="AS302" s="3"/>
      <c r="AT302" s="3"/>
      <c r="AU302" s="3"/>
      <c r="AV302" s="3"/>
      <c r="AW302" s="3"/>
      <c r="AX302" s="3"/>
      <c r="AY302" s="3"/>
      <c r="AZ302" s="3"/>
    </row>
    <row r="303" spans="1:52">
      <c r="A303" s="3"/>
      <c r="B303" s="3"/>
      <c r="C303" s="3"/>
      <c r="D303" s="3"/>
      <c r="E303" s="3"/>
      <c r="F303" s="3"/>
      <c r="G303" s="4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  <c r="AS303" s="3"/>
      <c r="AT303" s="3"/>
      <c r="AU303" s="3"/>
      <c r="AV303" s="3"/>
      <c r="AW303" s="3"/>
      <c r="AX303" s="3"/>
      <c r="AY303" s="3"/>
      <c r="AZ303" s="3"/>
    </row>
    <row r="304" spans="1:52">
      <c r="A304" s="3"/>
      <c r="B304" s="3"/>
      <c r="C304" s="3"/>
      <c r="D304" s="3"/>
      <c r="E304" s="3"/>
      <c r="F304" s="3"/>
      <c r="G304" s="4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  <c r="AS304" s="3"/>
      <c r="AT304" s="3"/>
      <c r="AU304" s="3"/>
      <c r="AV304" s="3"/>
      <c r="AW304" s="3"/>
      <c r="AX304" s="3"/>
      <c r="AY304" s="3"/>
      <c r="AZ304" s="3"/>
    </row>
    <row r="305" spans="1:52">
      <c r="A305" s="3"/>
      <c r="B305" s="3"/>
      <c r="C305" s="3"/>
      <c r="D305" s="3"/>
      <c r="E305" s="3"/>
      <c r="F305" s="3"/>
      <c r="G305" s="4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  <c r="AS305" s="3"/>
      <c r="AT305" s="3"/>
      <c r="AU305" s="3"/>
      <c r="AV305" s="3"/>
      <c r="AW305" s="3"/>
      <c r="AX305" s="3"/>
      <c r="AY305" s="3"/>
      <c r="AZ305" s="3"/>
    </row>
    <row r="306" spans="1:52">
      <c r="A306" s="3"/>
      <c r="B306" s="3"/>
      <c r="C306" s="3"/>
      <c r="D306" s="3"/>
      <c r="E306" s="3"/>
      <c r="F306" s="3"/>
      <c r="G306" s="4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  <c r="AS306" s="3"/>
      <c r="AT306" s="3"/>
      <c r="AU306" s="3"/>
      <c r="AV306" s="3"/>
      <c r="AW306" s="3"/>
      <c r="AX306" s="3"/>
      <c r="AY306" s="3"/>
      <c r="AZ306" s="3"/>
    </row>
    <row r="307" spans="1:52">
      <c r="A307" s="3"/>
      <c r="B307" s="3"/>
      <c r="C307" s="3"/>
      <c r="D307" s="3"/>
      <c r="E307" s="3"/>
      <c r="F307" s="3"/>
      <c r="G307" s="4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  <c r="AS307" s="3"/>
      <c r="AT307" s="3"/>
      <c r="AU307" s="3"/>
      <c r="AV307" s="3"/>
      <c r="AW307" s="3"/>
      <c r="AX307" s="3"/>
      <c r="AY307" s="3"/>
      <c r="AZ307" s="3"/>
    </row>
    <row r="308" spans="1:52">
      <c r="A308" s="3"/>
      <c r="B308" s="3"/>
      <c r="C308" s="3"/>
      <c r="D308" s="3"/>
      <c r="E308" s="3"/>
      <c r="F308" s="3"/>
      <c r="G308" s="4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  <c r="AS308" s="3"/>
      <c r="AT308" s="3"/>
      <c r="AU308" s="3"/>
      <c r="AV308" s="3"/>
      <c r="AW308" s="3"/>
      <c r="AX308" s="3"/>
      <c r="AY308" s="3"/>
      <c r="AZ308" s="3"/>
    </row>
    <row r="309" spans="1:52">
      <c r="A309" s="3"/>
      <c r="B309" s="3"/>
      <c r="C309" s="3"/>
      <c r="D309" s="3"/>
      <c r="E309" s="3"/>
      <c r="F309" s="3"/>
      <c r="G309" s="4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  <c r="AS309" s="3"/>
      <c r="AT309" s="3"/>
      <c r="AU309" s="3"/>
      <c r="AV309" s="3"/>
      <c r="AW309" s="3"/>
      <c r="AX309" s="3"/>
      <c r="AY309" s="3"/>
      <c r="AZ309" s="3"/>
    </row>
    <row r="310" spans="1:52">
      <c r="A310" s="3"/>
      <c r="B310" s="3"/>
      <c r="C310" s="3"/>
      <c r="D310" s="3"/>
      <c r="E310" s="3"/>
      <c r="F310" s="3"/>
      <c r="G310" s="4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  <c r="AS310" s="3"/>
      <c r="AT310" s="3"/>
      <c r="AU310" s="3"/>
      <c r="AV310" s="3"/>
      <c r="AW310" s="3"/>
      <c r="AX310" s="3"/>
      <c r="AY310" s="3"/>
      <c r="AZ310" s="3"/>
    </row>
    <row r="311" spans="1:52">
      <c r="A311" s="3"/>
      <c r="B311" s="3"/>
      <c r="C311" s="3"/>
      <c r="D311" s="3"/>
      <c r="E311" s="3"/>
      <c r="F311" s="3"/>
      <c r="G311" s="4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  <c r="AS311" s="3"/>
      <c r="AT311" s="3"/>
      <c r="AU311" s="3"/>
      <c r="AV311" s="3"/>
      <c r="AW311" s="3"/>
      <c r="AX311" s="3"/>
      <c r="AY311" s="3"/>
      <c r="AZ311" s="3"/>
    </row>
    <row r="312" spans="1:52">
      <c r="A312" s="3"/>
      <c r="B312" s="3"/>
      <c r="C312" s="3"/>
      <c r="D312" s="3"/>
      <c r="E312" s="3"/>
      <c r="F312" s="3"/>
      <c r="G312" s="4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  <c r="AS312" s="3"/>
      <c r="AT312" s="3"/>
      <c r="AU312" s="3"/>
      <c r="AV312" s="3"/>
      <c r="AW312" s="3"/>
      <c r="AX312" s="3"/>
      <c r="AY312" s="3"/>
      <c r="AZ312" s="3"/>
    </row>
    <row r="313" spans="1:52">
      <c r="A313" s="3"/>
      <c r="B313" s="3"/>
      <c r="C313" s="3"/>
      <c r="D313" s="3"/>
      <c r="E313" s="3"/>
      <c r="F313" s="3"/>
      <c r="G313" s="4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  <c r="AS313" s="3"/>
      <c r="AT313" s="3"/>
      <c r="AU313" s="3"/>
      <c r="AV313" s="3"/>
      <c r="AW313" s="3"/>
      <c r="AX313" s="3"/>
      <c r="AY313" s="3"/>
      <c r="AZ313" s="3"/>
    </row>
    <row r="314" spans="1:52">
      <c r="A314" s="3"/>
      <c r="B314" s="3"/>
      <c r="C314" s="3"/>
      <c r="D314" s="3"/>
      <c r="E314" s="3"/>
      <c r="F314" s="3"/>
      <c r="G314" s="4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  <c r="AS314" s="3"/>
      <c r="AT314" s="3"/>
      <c r="AU314" s="3"/>
      <c r="AV314" s="3"/>
      <c r="AW314" s="3"/>
      <c r="AX314" s="3"/>
      <c r="AY314" s="3"/>
      <c r="AZ314" s="3"/>
    </row>
    <row r="315" spans="1:52">
      <c r="A315" s="3"/>
      <c r="B315" s="3"/>
      <c r="C315" s="3"/>
      <c r="D315" s="3"/>
      <c r="E315" s="3"/>
      <c r="F315" s="3"/>
      <c r="G315" s="4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  <c r="AS315" s="3"/>
      <c r="AT315" s="3"/>
      <c r="AU315" s="3"/>
      <c r="AV315" s="3"/>
      <c r="AW315" s="3"/>
      <c r="AX315" s="3"/>
      <c r="AY315" s="3"/>
      <c r="AZ315" s="3"/>
    </row>
    <row r="316" spans="1:52">
      <c r="A316" s="3"/>
      <c r="B316" s="3"/>
      <c r="C316" s="3"/>
      <c r="D316" s="3"/>
      <c r="E316" s="3"/>
      <c r="F316" s="3"/>
      <c r="G316" s="4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  <c r="AS316" s="3"/>
      <c r="AT316" s="3"/>
      <c r="AU316" s="3"/>
      <c r="AV316" s="3"/>
      <c r="AW316" s="3"/>
      <c r="AX316" s="3"/>
      <c r="AY316" s="3"/>
      <c r="AZ316" s="3"/>
    </row>
    <row r="317" spans="1:52">
      <c r="A317" s="3"/>
      <c r="B317" s="3"/>
      <c r="C317" s="3"/>
      <c r="D317" s="3"/>
      <c r="E317" s="3"/>
      <c r="F317" s="3"/>
      <c r="G317" s="4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  <c r="AS317" s="3"/>
      <c r="AT317" s="3"/>
      <c r="AU317" s="3"/>
      <c r="AV317" s="3"/>
      <c r="AW317" s="3"/>
      <c r="AX317" s="3"/>
      <c r="AY317" s="3"/>
      <c r="AZ317" s="3"/>
    </row>
    <row r="318" spans="1:52">
      <c r="A318" s="3"/>
      <c r="B318" s="3"/>
      <c r="C318" s="3"/>
      <c r="D318" s="3"/>
      <c r="E318" s="3"/>
      <c r="F318" s="3"/>
      <c r="G318" s="4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  <c r="AS318" s="3"/>
      <c r="AT318" s="3"/>
      <c r="AU318" s="3"/>
      <c r="AV318" s="3"/>
      <c r="AW318" s="3"/>
      <c r="AX318" s="3"/>
      <c r="AY318" s="3"/>
      <c r="AZ318" s="3"/>
    </row>
    <row r="319" spans="1:52">
      <c r="A319" s="3"/>
      <c r="B319" s="3"/>
      <c r="C319" s="3"/>
      <c r="D319" s="3"/>
      <c r="E319" s="3"/>
      <c r="F319" s="3"/>
      <c r="G319" s="4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  <c r="AS319" s="3"/>
      <c r="AT319" s="3"/>
      <c r="AU319" s="3"/>
      <c r="AV319" s="3"/>
      <c r="AW319" s="3"/>
      <c r="AX319" s="3"/>
      <c r="AY319" s="3"/>
      <c r="AZ319" s="3"/>
    </row>
    <row r="320" spans="1:52">
      <c r="A320" s="3"/>
      <c r="B320" s="3"/>
      <c r="C320" s="3"/>
      <c r="D320" s="3"/>
      <c r="E320" s="3"/>
      <c r="F320" s="3"/>
      <c r="G320" s="4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  <c r="AS320" s="3"/>
      <c r="AT320" s="3"/>
      <c r="AU320" s="3"/>
      <c r="AV320" s="3"/>
      <c r="AW320" s="3"/>
      <c r="AX320" s="3"/>
      <c r="AY320" s="3"/>
      <c r="AZ320" s="3"/>
    </row>
    <row r="321" spans="1:52">
      <c r="A321" s="3"/>
      <c r="B321" s="3"/>
      <c r="C321" s="3"/>
      <c r="D321" s="3"/>
      <c r="E321" s="3"/>
      <c r="F321" s="3"/>
      <c r="G321" s="4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  <c r="AS321" s="3"/>
      <c r="AT321" s="3"/>
      <c r="AU321" s="3"/>
      <c r="AV321" s="3"/>
      <c r="AW321" s="3"/>
      <c r="AX321" s="3"/>
      <c r="AY321" s="3"/>
      <c r="AZ321" s="3"/>
    </row>
    <row r="322" spans="1:52">
      <c r="A322" s="3"/>
      <c r="B322" s="3"/>
      <c r="C322" s="3"/>
      <c r="D322" s="3"/>
      <c r="E322" s="3"/>
      <c r="F322" s="3"/>
      <c r="G322" s="4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  <c r="AS322" s="3"/>
      <c r="AT322" s="3"/>
      <c r="AU322" s="3"/>
      <c r="AV322" s="3"/>
      <c r="AW322" s="3"/>
      <c r="AX322" s="3"/>
      <c r="AY322" s="3"/>
      <c r="AZ322" s="3"/>
    </row>
    <row r="323" spans="1:52">
      <c r="A323" s="3"/>
      <c r="B323" s="3"/>
      <c r="C323" s="3"/>
      <c r="D323" s="3"/>
      <c r="E323" s="3"/>
      <c r="F323" s="3"/>
      <c r="G323" s="4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  <c r="AS323" s="3"/>
      <c r="AT323" s="3"/>
      <c r="AU323" s="3"/>
      <c r="AV323" s="3"/>
      <c r="AW323" s="3"/>
      <c r="AX323" s="3"/>
      <c r="AY323" s="3"/>
      <c r="AZ323" s="3"/>
    </row>
    <row r="324" spans="1:52">
      <c r="A324" s="3"/>
      <c r="B324" s="3"/>
      <c r="C324" s="3"/>
      <c r="D324" s="3"/>
      <c r="E324" s="3"/>
      <c r="F324" s="3"/>
      <c r="G324" s="4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  <c r="AS324" s="3"/>
      <c r="AT324" s="3"/>
      <c r="AU324" s="3"/>
      <c r="AV324" s="3"/>
      <c r="AW324" s="3"/>
      <c r="AX324" s="3"/>
      <c r="AY324" s="3"/>
      <c r="AZ324" s="3"/>
    </row>
    <row r="325" spans="1:52">
      <c r="A325" s="3"/>
      <c r="B325" s="3"/>
      <c r="C325" s="3"/>
      <c r="D325" s="3"/>
      <c r="E325" s="3"/>
      <c r="F325" s="3"/>
      <c r="G325" s="4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  <c r="AS325" s="3"/>
      <c r="AT325" s="3"/>
      <c r="AU325" s="3"/>
      <c r="AV325" s="3"/>
      <c r="AW325" s="3"/>
      <c r="AX325" s="3"/>
      <c r="AY325" s="3"/>
      <c r="AZ325" s="3"/>
    </row>
    <row r="326" spans="1:52">
      <c r="A326" s="3"/>
      <c r="B326" s="3"/>
      <c r="C326" s="3"/>
      <c r="D326" s="3"/>
      <c r="E326" s="3"/>
      <c r="F326" s="3"/>
      <c r="G326" s="4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  <c r="AS326" s="3"/>
      <c r="AT326" s="3"/>
      <c r="AU326" s="3"/>
      <c r="AV326" s="3"/>
      <c r="AW326" s="3"/>
      <c r="AX326" s="3"/>
      <c r="AY326" s="3"/>
      <c r="AZ326" s="3"/>
    </row>
    <row r="327" spans="1:52">
      <c r="A327" s="3"/>
      <c r="B327" s="3"/>
      <c r="C327" s="3"/>
      <c r="D327" s="3"/>
      <c r="E327" s="3"/>
      <c r="F327" s="3"/>
      <c r="G327" s="4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  <c r="AS327" s="3"/>
      <c r="AT327" s="3"/>
      <c r="AU327" s="3"/>
      <c r="AV327" s="3"/>
      <c r="AW327" s="3"/>
      <c r="AX327" s="3"/>
      <c r="AY327" s="3"/>
      <c r="AZ327" s="3"/>
    </row>
    <row r="328" spans="1:52">
      <c r="A328" s="3"/>
      <c r="B328" s="3"/>
      <c r="C328" s="3"/>
      <c r="D328" s="3"/>
      <c r="E328" s="3"/>
      <c r="F328" s="3"/>
      <c r="G328" s="4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  <c r="AS328" s="3"/>
      <c r="AT328" s="3"/>
      <c r="AU328" s="3"/>
      <c r="AV328" s="3"/>
      <c r="AW328" s="3"/>
      <c r="AX328" s="3"/>
      <c r="AY328" s="3"/>
      <c r="AZ328" s="3"/>
    </row>
    <row r="329" spans="1:52">
      <c r="A329" s="3"/>
      <c r="B329" s="3"/>
      <c r="C329" s="3"/>
      <c r="D329" s="3"/>
      <c r="E329" s="3"/>
      <c r="F329" s="3"/>
      <c r="G329" s="4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  <c r="AS329" s="3"/>
      <c r="AT329" s="3"/>
      <c r="AU329" s="3"/>
      <c r="AV329" s="3"/>
      <c r="AW329" s="3"/>
      <c r="AX329" s="3"/>
      <c r="AY329" s="3"/>
      <c r="AZ329" s="3"/>
    </row>
    <row r="330" spans="1:52">
      <c r="A330" s="3"/>
      <c r="B330" s="3"/>
      <c r="C330" s="3"/>
      <c r="D330" s="3"/>
      <c r="E330" s="3"/>
      <c r="F330" s="3"/>
      <c r="G330" s="4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  <c r="AS330" s="3"/>
      <c r="AT330" s="3"/>
      <c r="AU330" s="3"/>
      <c r="AV330" s="3"/>
      <c r="AW330" s="3"/>
      <c r="AX330" s="3"/>
      <c r="AY330" s="3"/>
      <c r="AZ330" s="3"/>
    </row>
    <row r="331" spans="1:52">
      <c r="A331" s="3"/>
      <c r="B331" s="3"/>
      <c r="C331" s="3"/>
      <c r="D331" s="3"/>
      <c r="E331" s="3"/>
      <c r="F331" s="3"/>
      <c r="G331" s="4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  <c r="AS331" s="3"/>
      <c r="AT331" s="3"/>
      <c r="AU331" s="3"/>
      <c r="AV331" s="3"/>
      <c r="AW331" s="3"/>
      <c r="AX331" s="3"/>
      <c r="AY331" s="3"/>
      <c r="AZ331" s="3"/>
    </row>
    <row r="332" spans="1:52">
      <c r="A332" s="3"/>
      <c r="B332" s="3"/>
      <c r="C332" s="3"/>
      <c r="D332" s="3"/>
      <c r="E332" s="3"/>
      <c r="F332" s="3"/>
      <c r="G332" s="4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  <c r="AS332" s="3"/>
      <c r="AT332" s="3"/>
      <c r="AU332" s="3"/>
      <c r="AV332" s="3"/>
      <c r="AW332" s="3"/>
      <c r="AX332" s="3"/>
      <c r="AY332" s="3"/>
      <c r="AZ332" s="3"/>
    </row>
    <row r="333" spans="1:52">
      <c r="A333" s="3"/>
      <c r="B333" s="3"/>
      <c r="C333" s="3"/>
      <c r="D333" s="3"/>
      <c r="E333" s="3"/>
      <c r="F333" s="3"/>
      <c r="G333" s="4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  <c r="AS333" s="3"/>
      <c r="AT333" s="3"/>
      <c r="AU333" s="3"/>
      <c r="AV333" s="3"/>
      <c r="AW333" s="3"/>
      <c r="AX333" s="3"/>
      <c r="AY333" s="3"/>
      <c r="AZ333" s="3"/>
    </row>
    <row r="334" spans="1:52">
      <c r="A334" s="3"/>
      <c r="B334" s="3"/>
      <c r="C334" s="3"/>
      <c r="D334" s="3"/>
      <c r="E334" s="3"/>
      <c r="F334" s="3"/>
      <c r="G334" s="4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  <c r="AS334" s="3"/>
      <c r="AT334" s="3"/>
      <c r="AU334" s="3"/>
      <c r="AV334" s="3"/>
      <c r="AW334" s="3"/>
      <c r="AX334" s="3"/>
      <c r="AY334" s="3"/>
      <c r="AZ334" s="3"/>
    </row>
    <row r="335" spans="1:52">
      <c r="A335" s="3"/>
      <c r="B335" s="3"/>
      <c r="C335" s="3"/>
      <c r="D335" s="3"/>
      <c r="E335" s="3"/>
      <c r="F335" s="3"/>
      <c r="G335" s="4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  <c r="AS335" s="3"/>
      <c r="AT335" s="3"/>
      <c r="AU335" s="3"/>
      <c r="AV335" s="3"/>
      <c r="AW335" s="3"/>
      <c r="AX335" s="3"/>
      <c r="AY335" s="3"/>
      <c r="AZ335" s="3"/>
    </row>
    <row r="336" spans="1:52">
      <c r="A336" s="3"/>
      <c r="B336" s="3"/>
      <c r="C336" s="3"/>
      <c r="D336" s="3"/>
      <c r="E336" s="3"/>
      <c r="F336" s="3"/>
      <c r="G336" s="4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  <c r="AS336" s="3"/>
      <c r="AT336" s="3"/>
      <c r="AU336" s="3"/>
      <c r="AV336" s="3"/>
      <c r="AW336" s="3"/>
      <c r="AX336" s="3"/>
      <c r="AY336" s="3"/>
      <c r="AZ336" s="3"/>
    </row>
    <row r="337" spans="1:52">
      <c r="A337" s="3"/>
      <c r="B337" s="3"/>
      <c r="C337" s="3"/>
      <c r="D337" s="3"/>
      <c r="E337" s="3"/>
      <c r="F337" s="3"/>
      <c r="G337" s="4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  <c r="AS337" s="3"/>
      <c r="AT337" s="3"/>
      <c r="AU337" s="3"/>
      <c r="AV337" s="3"/>
      <c r="AW337" s="3"/>
      <c r="AX337" s="3"/>
      <c r="AY337" s="3"/>
      <c r="AZ337" s="3"/>
    </row>
    <row r="338" spans="1:52">
      <c r="A338" s="3"/>
      <c r="B338" s="3"/>
      <c r="C338" s="3"/>
      <c r="D338" s="3"/>
      <c r="E338" s="3"/>
      <c r="F338" s="3"/>
      <c r="G338" s="4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  <c r="AS338" s="3"/>
      <c r="AT338" s="3"/>
      <c r="AU338" s="3"/>
      <c r="AV338" s="3"/>
      <c r="AW338" s="3"/>
      <c r="AX338" s="3"/>
      <c r="AY338" s="3"/>
      <c r="AZ338" s="3"/>
    </row>
    <row r="339" spans="1:52">
      <c r="A339" s="3"/>
      <c r="B339" s="3"/>
      <c r="C339" s="3"/>
      <c r="D339" s="3"/>
      <c r="E339" s="3"/>
      <c r="F339" s="3"/>
      <c r="G339" s="4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  <c r="AS339" s="3"/>
      <c r="AT339" s="3"/>
      <c r="AU339" s="3"/>
      <c r="AV339" s="3"/>
      <c r="AW339" s="3"/>
      <c r="AX339" s="3"/>
      <c r="AY339" s="3"/>
      <c r="AZ339" s="3"/>
    </row>
    <row r="340" spans="1:52">
      <c r="A340" s="3"/>
      <c r="B340" s="3"/>
      <c r="C340" s="3"/>
      <c r="D340" s="3"/>
      <c r="E340" s="3"/>
      <c r="F340" s="3"/>
      <c r="G340" s="4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  <c r="AS340" s="3"/>
      <c r="AT340" s="3"/>
      <c r="AU340" s="3"/>
      <c r="AV340" s="3"/>
      <c r="AW340" s="3"/>
      <c r="AX340" s="3"/>
      <c r="AY340" s="3"/>
      <c r="AZ340" s="3"/>
    </row>
    <row r="341" spans="1:52">
      <c r="A341" s="3"/>
      <c r="B341" s="3"/>
      <c r="C341" s="3"/>
      <c r="D341" s="3"/>
      <c r="E341" s="3"/>
      <c r="F341" s="3"/>
      <c r="G341" s="4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  <c r="AS341" s="3"/>
      <c r="AT341" s="3"/>
      <c r="AU341" s="3"/>
      <c r="AV341" s="3"/>
      <c r="AW341" s="3"/>
      <c r="AX341" s="3"/>
      <c r="AY341" s="3"/>
      <c r="AZ341" s="3"/>
    </row>
    <row r="342" spans="1:52">
      <c r="A342" s="3"/>
      <c r="B342" s="3"/>
      <c r="C342" s="3"/>
      <c r="D342" s="3"/>
      <c r="E342" s="3"/>
      <c r="F342" s="3"/>
      <c r="G342" s="4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  <c r="AS342" s="3"/>
      <c r="AT342" s="3"/>
      <c r="AU342" s="3"/>
      <c r="AV342" s="3"/>
      <c r="AW342" s="3"/>
      <c r="AX342" s="3"/>
      <c r="AY342" s="3"/>
      <c r="AZ342" s="3"/>
    </row>
    <row r="343" spans="1:52">
      <c r="A343" s="3"/>
      <c r="B343" s="3"/>
      <c r="C343" s="3"/>
      <c r="D343" s="3"/>
      <c r="E343" s="3"/>
      <c r="F343" s="3"/>
      <c r="G343" s="4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  <c r="AS343" s="3"/>
      <c r="AT343" s="3"/>
      <c r="AU343" s="3"/>
      <c r="AV343" s="3"/>
      <c r="AW343" s="3"/>
      <c r="AX343" s="3"/>
      <c r="AY343" s="3"/>
      <c r="AZ343" s="3"/>
    </row>
    <row r="344" spans="1:52">
      <c r="A344" s="3"/>
      <c r="B344" s="3"/>
      <c r="C344" s="3"/>
      <c r="D344" s="3"/>
      <c r="E344" s="3"/>
      <c r="F344" s="3"/>
      <c r="G344" s="4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  <c r="AS344" s="3"/>
      <c r="AT344" s="3"/>
      <c r="AU344" s="3"/>
      <c r="AV344" s="3"/>
      <c r="AW344" s="3"/>
      <c r="AX344" s="3"/>
      <c r="AY344" s="3"/>
      <c r="AZ344" s="3"/>
    </row>
    <row r="345" spans="1:52">
      <c r="A345" s="3"/>
      <c r="B345" s="3"/>
      <c r="C345" s="3"/>
      <c r="D345" s="3"/>
      <c r="E345" s="3"/>
      <c r="F345" s="3"/>
      <c r="G345" s="4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  <c r="AS345" s="3"/>
      <c r="AT345" s="3"/>
      <c r="AU345" s="3"/>
      <c r="AV345" s="3"/>
      <c r="AW345" s="3"/>
      <c r="AX345" s="3"/>
      <c r="AY345" s="3"/>
      <c r="AZ345" s="3"/>
    </row>
    <row r="346" spans="1:52">
      <c r="A346" s="3"/>
      <c r="B346" s="3"/>
      <c r="C346" s="3"/>
      <c r="D346" s="3"/>
      <c r="E346" s="3"/>
      <c r="F346" s="3"/>
      <c r="G346" s="4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  <c r="AS346" s="3"/>
      <c r="AT346" s="3"/>
      <c r="AU346" s="3"/>
      <c r="AV346" s="3"/>
      <c r="AW346" s="3"/>
      <c r="AX346" s="3"/>
      <c r="AY346" s="3"/>
      <c r="AZ346" s="3"/>
    </row>
    <row r="347" spans="1:52">
      <c r="A347" s="3"/>
      <c r="B347" s="3"/>
      <c r="C347" s="3"/>
      <c r="D347" s="3"/>
      <c r="E347" s="3"/>
      <c r="F347" s="3"/>
      <c r="G347" s="4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  <c r="AS347" s="3"/>
      <c r="AT347" s="3"/>
      <c r="AU347" s="3"/>
      <c r="AV347" s="3"/>
      <c r="AW347" s="3"/>
      <c r="AX347" s="3"/>
      <c r="AY347" s="3"/>
      <c r="AZ347" s="3"/>
    </row>
    <row r="348" spans="1:52">
      <c r="A348" s="3"/>
      <c r="B348" s="3"/>
      <c r="C348" s="3"/>
      <c r="D348" s="3"/>
      <c r="E348" s="3"/>
      <c r="F348" s="3"/>
      <c r="G348" s="4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  <c r="AS348" s="3"/>
      <c r="AT348" s="3"/>
      <c r="AU348" s="3"/>
      <c r="AV348" s="3"/>
      <c r="AW348" s="3"/>
      <c r="AX348" s="3"/>
      <c r="AY348" s="3"/>
      <c r="AZ348" s="3"/>
    </row>
    <row r="349" spans="1:52">
      <c r="A349" s="3"/>
      <c r="B349" s="3"/>
      <c r="C349" s="3"/>
      <c r="D349" s="3"/>
      <c r="E349" s="3"/>
      <c r="F349" s="3"/>
      <c r="G349" s="4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  <c r="AS349" s="3"/>
      <c r="AT349" s="3"/>
      <c r="AU349" s="3"/>
      <c r="AV349" s="3"/>
      <c r="AW349" s="3"/>
      <c r="AX349" s="3"/>
      <c r="AY349" s="3"/>
      <c r="AZ349" s="3"/>
    </row>
    <row r="350" spans="1:52">
      <c r="A350" s="3"/>
      <c r="B350" s="3"/>
      <c r="C350" s="3"/>
      <c r="D350" s="3"/>
      <c r="E350" s="3"/>
      <c r="F350" s="3"/>
      <c r="G350" s="4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  <c r="AS350" s="3"/>
      <c r="AT350" s="3"/>
      <c r="AU350" s="3"/>
      <c r="AV350" s="3"/>
      <c r="AW350" s="3"/>
      <c r="AX350" s="3"/>
      <c r="AY350" s="3"/>
      <c r="AZ350" s="3"/>
    </row>
    <row r="351" spans="1:52">
      <c r="A351" s="3"/>
      <c r="B351" s="3"/>
      <c r="C351" s="3"/>
      <c r="D351" s="3"/>
      <c r="E351" s="3"/>
      <c r="F351" s="3"/>
      <c r="G351" s="4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  <c r="AS351" s="3"/>
      <c r="AT351" s="3"/>
      <c r="AU351" s="3"/>
      <c r="AV351" s="3"/>
      <c r="AW351" s="3"/>
      <c r="AX351" s="3"/>
      <c r="AY351" s="3"/>
      <c r="AZ351" s="3"/>
    </row>
    <row r="352" spans="1:52">
      <c r="A352" s="3"/>
      <c r="B352" s="3"/>
      <c r="C352" s="3"/>
      <c r="D352" s="3"/>
      <c r="E352" s="3"/>
      <c r="F352" s="3"/>
      <c r="G352" s="4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  <c r="AS352" s="3"/>
      <c r="AT352" s="3"/>
      <c r="AU352" s="3"/>
      <c r="AV352" s="3"/>
      <c r="AW352" s="3"/>
      <c r="AX352" s="3"/>
      <c r="AY352" s="3"/>
      <c r="AZ352" s="3"/>
    </row>
    <row r="353" spans="1:52">
      <c r="A353" s="3"/>
      <c r="B353" s="3"/>
      <c r="C353" s="3"/>
      <c r="D353" s="3"/>
      <c r="E353" s="3"/>
      <c r="F353" s="3"/>
      <c r="G353" s="4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  <c r="AS353" s="3"/>
      <c r="AT353" s="3"/>
      <c r="AU353" s="3"/>
      <c r="AV353" s="3"/>
      <c r="AW353" s="3"/>
      <c r="AX353" s="3"/>
      <c r="AY353" s="3"/>
      <c r="AZ353" s="3"/>
    </row>
    <row r="354" spans="1:52">
      <c r="A354" s="3"/>
      <c r="B354" s="3"/>
      <c r="C354" s="3"/>
      <c r="D354" s="3"/>
      <c r="E354" s="3"/>
      <c r="F354" s="3"/>
      <c r="G354" s="4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  <c r="AS354" s="3"/>
      <c r="AT354" s="3"/>
      <c r="AU354" s="3"/>
      <c r="AV354" s="3"/>
      <c r="AW354" s="3"/>
      <c r="AX354" s="3"/>
      <c r="AY354" s="3"/>
      <c r="AZ354" s="3"/>
    </row>
    <row r="355" spans="1:52">
      <c r="A355" s="3"/>
      <c r="B355" s="3"/>
      <c r="C355" s="3"/>
      <c r="D355" s="3"/>
      <c r="E355" s="3"/>
      <c r="F355" s="3"/>
      <c r="G355" s="4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  <c r="AS355" s="3"/>
      <c r="AT355" s="3"/>
      <c r="AU355" s="3"/>
      <c r="AV355" s="3"/>
      <c r="AW355" s="3"/>
      <c r="AX355" s="3"/>
      <c r="AY355" s="3"/>
      <c r="AZ355" s="3"/>
    </row>
    <row r="356" spans="1:52">
      <c r="A356" s="3"/>
      <c r="B356" s="3"/>
      <c r="C356" s="3"/>
      <c r="D356" s="3"/>
      <c r="E356" s="3"/>
      <c r="F356" s="3"/>
      <c r="G356" s="4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  <c r="AS356" s="3"/>
      <c r="AT356" s="3"/>
      <c r="AU356" s="3"/>
      <c r="AV356" s="3"/>
      <c r="AW356" s="3"/>
      <c r="AX356" s="3"/>
      <c r="AY356" s="3"/>
      <c r="AZ356" s="3"/>
    </row>
    <row r="357" spans="1:52">
      <c r="A357" s="3"/>
      <c r="B357" s="3"/>
      <c r="C357" s="3"/>
      <c r="D357" s="3"/>
      <c r="E357" s="3"/>
      <c r="F357" s="3"/>
      <c r="G357" s="4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  <c r="AS357" s="3"/>
      <c r="AT357" s="3"/>
      <c r="AU357" s="3"/>
      <c r="AV357" s="3"/>
      <c r="AW357" s="3"/>
      <c r="AX357" s="3"/>
      <c r="AY357" s="3"/>
      <c r="AZ357" s="3"/>
    </row>
    <row r="358" spans="1:52">
      <c r="A358" s="3"/>
      <c r="B358" s="3"/>
      <c r="C358" s="3"/>
      <c r="D358" s="3"/>
      <c r="E358" s="3"/>
      <c r="F358" s="3"/>
      <c r="G358" s="4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  <c r="AS358" s="3"/>
      <c r="AT358" s="3"/>
      <c r="AU358" s="3"/>
      <c r="AV358" s="3"/>
      <c r="AW358" s="3"/>
      <c r="AX358" s="3"/>
      <c r="AY358" s="3"/>
      <c r="AZ358" s="3"/>
    </row>
    <row r="359" spans="1:52">
      <c r="A359" s="3"/>
      <c r="B359" s="3"/>
      <c r="C359" s="3"/>
      <c r="D359" s="3"/>
      <c r="E359" s="3"/>
      <c r="F359" s="3"/>
      <c r="G359" s="4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  <c r="AS359" s="3"/>
      <c r="AT359" s="3"/>
      <c r="AU359" s="3"/>
      <c r="AV359" s="3"/>
      <c r="AW359" s="3"/>
      <c r="AX359" s="3"/>
      <c r="AY359" s="3"/>
      <c r="AZ359" s="3"/>
    </row>
    <row r="360" spans="1:52">
      <c r="A360" s="3"/>
      <c r="B360" s="3"/>
      <c r="C360" s="3"/>
      <c r="D360" s="3"/>
      <c r="E360" s="3"/>
      <c r="F360" s="3"/>
      <c r="G360" s="4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  <c r="AS360" s="3"/>
      <c r="AT360" s="3"/>
      <c r="AU360" s="3"/>
      <c r="AV360" s="3"/>
      <c r="AW360" s="3"/>
      <c r="AX360" s="3"/>
      <c r="AY360" s="3"/>
      <c r="AZ360" s="3"/>
    </row>
    <row r="361" spans="1:52">
      <c r="A361" s="3"/>
      <c r="B361" s="3"/>
      <c r="C361" s="3"/>
      <c r="D361" s="3"/>
      <c r="E361" s="3"/>
      <c r="F361" s="3"/>
      <c r="G361" s="4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  <c r="AS361" s="3"/>
      <c r="AT361" s="3"/>
      <c r="AU361" s="3"/>
      <c r="AV361" s="3"/>
      <c r="AW361" s="3"/>
      <c r="AX361" s="3"/>
      <c r="AY361" s="3"/>
      <c r="AZ361" s="3"/>
    </row>
    <row r="362" spans="1:52">
      <c r="A362" s="3"/>
      <c r="B362" s="3"/>
      <c r="C362" s="3"/>
      <c r="D362" s="3"/>
      <c r="E362" s="3"/>
      <c r="F362" s="3"/>
      <c r="G362" s="4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  <c r="AS362" s="3"/>
      <c r="AT362" s="3"/>
      <c r="AU362" s="3"/>
      <c r="AV362" s="3"/>
      <c r="AW362" s="3"/>
      <c r="AX362" s="3"/>
      <c r="AY362" s="3"/>
      <c r="AZ362" s="3"/>
    </row>
    <row r="363" spans="1:52">
      <c r="A363" s="3"/>
      <c r="B363" s="3"/>
      <c r="C363" s="3"/>
      <c r="D363" s="3"/>
      <c r="E363" s="3"/>
      <c r="F363" s="3"/>
      <c r="G363" s="4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  <c r="AS363" s="3"/>
      <c r="AT363" s="3"/>
      <c r="AU363" s="3"/>
      <c r="AV363" s="3"/>
      <c r="AW363" s="3"/>
      <c r="AX363" s="3"/>
      <c r="AY363" s="3"/>
      <c r="AZ363" s="3"/>
    </row>
    <row r="364" spans="1:52">
      <c r="A364" s="3"/>
      <c r="B364" s="3"/>
      <c r="C364" s="3"/>
      <c r="D364" s="3"/>
      <c r="E364" s="3"/>
      <c r="F364" s="3"/>
      <c r="G364" s="4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  <c r="AS364" s="3"/>
      <c r="AT364" s="3"/>
      <c r="AU364" s="3"/>
      <c r="AV364" s="3"/>
      <c r="AW364" s="3"/>
      <c r="AX364" s="3"/>
      <c r="AY364" s="3"/>
      <c r="AZ364" s="3"/>
    </row>
    <row r="365" spans="1:52">
      <c r="A365" s="3"/>
      <c r="B365" s="3"/>
      <c r="C365" s="3"/>
      <c r="D365" s="3"/>
      <c r="E365" s="3"/>
      <c r="F365" s="3"/>
      <c r="G365" s="4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  <c r="AS365" s="3"/>
      <c r="AT365" s="3"/>
      <c r="AU365" s="3"/>
      <c r="AV365" s="3"/>
      <c r="AW365" s="3"/>
      <c r="AX365" s="3"/>
      <c r="AY365" s="3"/>
      <c r="AZ365" s="3"/>
    </row>
    <row r="366" spans="1:52">
      <c r="A366" s="3"/>
      <c r="B366" s="3"/>
      <c r="C366" s="3"/>
      <c r="D366" s="3"/>
      <c r="E366" s="3"/>
      <c r="F366" s="3"/>
      <c r="G366" s="4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  <c r="AS366" s="3"/>
      <c r="AT366" s="3"/>
      <c r="AU366" s="3"/>
      <c r="AV366" s="3"/>
      <c r="AW366" s="3"/>
      <c r="AX366" s="3"/>
      <c r="AY366" s="3"/>
      <c r="AZ366" s="3"/>
    </row>
    <row r="367" spans="1:52">
      <c r="A367" s="3"/>
      <c r="B367" s="3"/>
      <c r="C367" s="3"/>
      <c r="D367" s="3"/>
      <c r="E367" s="3"/>
      <c r="F367" s="3"/>
      <c r="G367" s="4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  <c r="AS367" s="3"/>
      <c r="AT367" s="3"/>
      <c r="AU367" s="3"/>
      <c r="AV367" s="3"/>
      <c r="AW367" s="3"/>
      <c r="AX367" s="3"/>
      <c r="AY367" s="3"/>
      <c r="AZ367" s="3"/>
    </row>
    <row r="368" spans="1:52">
      <c r="A368" s="3"/>
      <c r="B368" s="3"/>
      <c r="C368" s="3"/>
      <c r="D368" s="3"/>
      <c r="E368" s="3"/>
      <c r="F368" s="3"/>
      <c r="G368" s="4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  <c r="AS368" s="3"/>
      <c r="AT368" s="3"/>
      <c r="AU368" s="3"/>
      <c r="AV368" s="3"/>
      <c r="AW368" s="3"/>
      <c r="AX368" s="3"/>
      <c r="AY368" s="3"/>
      <c r="AZ368" s="3"/>
    </row>
    <row r="369" spans="1:52">
      <c r="A369" s="3"/>
      <c r="B369" s="3"/>
      <c r="C369" s="3"/>
      <c r="D369" s="3"/>
      <c r="E369" s="3"/>
      <c r="F369" s="3"/>
      <c r="G369" s="4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  <c r="AS369" s="3"/>
      <c r="AT369" s="3"/>
      <c r="AU369" s="3"/>
      <c r="AV369" s="3"/>
      <c r="AW369" s="3"/>
      <c r="AX369" s="3"/>
      <c r="AY369" s="3"/>
      <c r="AZ369" s="3"/>
    </row>
    <row r="370" spans="1:52">
      <c r="A370" s="3"/>
      <c r="B370" s="3"/>
      <c r="C370" s="3"/>
      <c r="D370" s="3"/>
      <c r="E370" s="3"/>
      <c r="F370" s="3"/>
      <c r="G370" s="4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  <c r="AS370" s="3"/>
      <c r="AT370" s="3"/>
      <c r="AU370" s="3"/>
      <c r="AV370" s="3"/>
      <c r="AW370" s="3"/>
      <c r="AX370" s="3"/>
      <c r="AY370" s="3"/>
      <c r="AZ370" s="3"/>
    </row>
    <row r="371" spans="1:52">
      <c r="A371" s="3"/>
      <c r="B371" s="3"/>
      <c r="C371" s="3"/>
      <c r="D371" s="3"/>
      <c r="E371" s="3"/>
      <c r="F371" s="3"/>
      <c r="G371" s="4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  <c r="AS371" s="3"/>
      <c r="AT371" s="3"/>
      <c r="AU371" s="3"/>
      <c r="AV371" s="3"/>
      <c r="AW371" s="3"/>
      <c r="AX371" s="3"/>
      <c r="AY371" s="3"/>
      <c r="AZ371" s="3"/>
    </row>
    <row r="372" spans="1:52">
      <c r="A372" s="3"/>
      <c r="B372" s="3"/>
      <c r="C372" s="3"/>
      <c r="D372" s="3"/>
      <c r="E372" s="3"/>
      <c r="F372" s="3"/>
      <c r="G372" s="4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  <c r="AS372" s="3"/>
      <c r="AT372" s="3"/>
      <c r="AU372" s="3"/>
      <c r="AV372" s="3"/>
      <c r="AW372" s="3"/>
      <c r="AX372" s="3"/>
      <c r="AY372" s="3"/>
      <c r="AZ372" s="3"/>
    </row>
    <row r="373" spans="1:52">
      <c r="A373" s="3"/>
      <c r="B373" s="3"/>
      <c r="C373" s="3"/>
      <c r="D373" s="3"/>
      <c r="E373" s="3"/>
      <c r="F373" s="3"/>
      <c r="G373" s="4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  <c r="AS373" s="3"/>
      <c r="AT373" s="3"/>
      <c r="AU373" s="3"/>
      <c r="AV373" s="3"/>
      <c r="AW373" s="3"/>
      <c r="AX373" s="3"/>
      <c r="AY373" s="3"/>
      <c r="AZ373" s="3"/>
    </row>
    <row r="374" spans="1:52">
      <c r="A374" s="3"/>
      <c r="B374" s="3"/>
      <c r="C374" s="3"/>
      <c r="D374" s="3"/>
      <c r="E374" s="3"/>
      <c r="F374" s="3"/>
      <c r="G374" s="4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  <c r="AS374" s="3"/>
      <c r="AT374" s="3"/>
      <c r="AU374" s="3"/>
      <c r="AV374" s="3"/>
      <c r="AW374" s="3"/>
      <c r="AX374" s="3"/>
      <c r="AY374" s="3"/>
      <c r="AZ374" s="3"/>
    </row>
    <row r="375" spans="1:52">
      <c r="A375" s="3"/>
      <c r="B375" s="3"/>
      <c r="C375" s="3"/>
      <c r="D375" s="3"/>
      <c r="E375" s="3"/>
      <c r="F375" s="3"/>
      <c r="G375" s="4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  <c r="AS375" s="3"/>
      <c r="AT375" s="3"/>
      <c r="AU375" s="3"/>
      <c r="AV375" s="3"/>
      <c r="AW375" s="3"/>
      <c r="AX375" s="3"/>
      <c r="AY375" s="3"/>
      <c r="AZ375" s="3"/>
    </row>
    <row r="376" spans="1:52">
      <c r="A376" s="3"/>
      <c r="B376" s="3"/>
      <c r="C376" s="3"/>
      <c r="D376" s="3"/>
      <c r="E376" s="3"/>
      <c r="F376" s="3"/>
      <c r="G376" s="4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  <c r="AS376" s="3"/>
      <c r="AT376" s="3"/>
      <c r="AU376" s="3"/>
      <c r="AV376" s="3"/>
      <c r="AW376" s="3"/>
      <c r="AX376" s="3"/>
      <c r="AY376" s="3"/>
      <c r="AZ376" s="3"/>
    </row>
    <row r="377" spans="1:52">
      <c r="A377" s="3"/>
      <c r="B377" s="3"/>
      <c r="C377" s="3"/>
      <c r="D377" s="3"/>
      <c r="E377" s="3"/>
      <c r="F377" s="3"/>
      <c r="G377" s="4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  <c r="AS377" s="3"/>
      <c r="AT377" s="3"/>
      <c r="AU377" s="3"/>
      <c r="AV377" s="3"/>
      <c r="AW377" s="3"/>
      <c r="AX377" s="3"/>
      <c r="AY377" s="3"/>
      <c r="AZ377" s="3"/>
    </row>
    <row r="378" spans="1:52">
      <c r="A378" s="3"/>
      <c r="B378" s="3"/>
      <c r="C378" s="3"/>
      <c r="D378" s="3"/>
      <c r="E378" s="3"/>
      <c r="F378" s="3"/>
      <c r="G378" s="4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  <c r="AS378" s="3"/>
      <c r="AT378" s="3"/>
      <c r="AU378" s="3"/>
      <c r="AV378" s="3"/>
      <c r="AW378" s="3"/>
      <c r="AX378" s="3"/>
      <c r="AY378" s="3"/>
      <c r="AZ378" s="3"/>
    </row>
    <row r="379" spans="1:52">
      <c r="A379" s="3"/>
      <c r="B379" s="3"/>
      <c r="C379" s="3"/>
      <c r="D379" s="3"/>
      <c r="E379" s="3"/>
      <c r="F379" s="3"/>
      <c r="G379" s="4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  <c r="AS379" s="3"/>
      <c r="AT379" s="3"/>
      <c r="AU379" s="3"/>
      <c r="AV379" s="3"/>
      <c r="AW379" s="3"/>
      <c r="AX379" s="3"/>
      <c r="AY379" s="3"/>
      <c r="AZ379" s="3"/>
    </row>
    <row r="380" spans="1:52">
      <c r="A380" s="3"/>
      <c r="B380" s="3"/>
      <c r="C380" s="3"/>
      <c r="D380" s="3"/>
      <c r="E380" s="3"/>
      <c r="F380" s="3"/>
      <c r="G380" s="4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  <c r="AS380" s="3"/>
      <c r="AT380" s="3"/>
      <c r="AU380" s="3"/>
      <c r="AV380" s="3"/>
      <c r="AW380" s="3"/>
      <c r="AX380" s="3"/>
      <c r="AY380" s="3"/>
      <c r="AZ380" s="3"/>
    </row>
    <row r="381" spans="1:52">
      <c r="A381" s="3"/>
      <c r="B381" s="3"/>
      <c r="C381" s="3"/>
      <c r="D381" s="3"/>
      <c r="E381" s="3"/>
      <c r="F381" s="3"/>
      <c r="G381" s="4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  <c r="AS381" s="3"/>
      <c r="AT381" s="3"/>
      <c r="AU381" s="3"/>
      <c r="AV381" s="3"/>
      <c r="AW381" s="3"/>
      <c r="AX381" s="3"/>
      <c r="AY381" s="3"/>
      <c r="AZ381" s="3"/>
    </row>
    <row r="382" spans="1:52">
      <c r="A382" s="3"/>
      <c r="B382" s="3"/>
      <c r="C382" s="3"/>
      <c r="D382" s="3"/>
      <c r="E382" s="3"/>
      <c r="F382" s="3"/>
      <c r="G382" s="4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  <c r="AS382" s="3"/>
      <c r="AT382" s="3"/>
      <c r="AU382" s="3"/>
      <c r="AV382" s="3"/>
      <c r="AW382" s="3"/>
      <c r="AX382" s="3"/>
      <c r="AY382" s="3"/>
      <c r="AZ382" s="3"/>
    </row>
    <row r="383" spans="1:52">
      <c r="A383" s="3"/>
      <c r="B383" s="3"/>
      <c r="C383" s="3"/>
      <c r="D383" s="3"/>
      <c r="E383" s="3"/>
      <c r="F383" s="3"/>
      <c r="G383" s="4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  <c r="AS383" s="3"/>
      <c r="AT383" s="3"/>
      <c r="AU383" s="3"/>
      <c r="AV383" s="3"/>
      <c r="AW383" s="3"/>
      <c r="AX383" s="3"/>
      <c r="AY383" s="3"/>
      <c r="AZ383" s="3"/>
    </row>
    <row r="384" spans="1:52">
      <c r="A384" s="3"/>
      <c r="B384" s="3"/>
      <c r="C384" s="3"/>
      <c r="D384" s="3"/>
      <c r="E384" s="3"/>
      <c r="F384" s="3"/>
      <c r="G384" s="4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  <c r="AS384" s="3"/>
      <c r="AT384" s="3"/>
      <c r="AU384" s="3"/>
      <c r="AV384" s="3"/>
      <c r="AW384" s="3"/>
      <c r="AX384" s="3"/>
      <c r="AY384" s="3"/>
      <c r="AZ384" s="3"/>
    </row>
    <row r="385" spans="1:52">
      <c r="A385" s="3"/>
      <c r="B385" s="3"/>
      <c r="C385" s="3"/>
      <c r="D385" s="3"/>
      <c r="E385" s="3"/>
      <c r="F385" s="3"/>
      <c r="G385" s="4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  <c r="AS385" s="3"/>
      <c r="AT385" s="3"/>
      <c r="AU385" s="3"/>
      <c r="AV385" s="3"/>
      <c r="AW385" s="3"/>
      <c r="AX385" s="3"/>
      <c r="AY385" s="3"/>
      <c r="AZ385" s="3"/>
    </row>
    <row r="386" spans="1:52">
      <c r="A386" s="3"/>
      <c r="B386" s="3"/>
      <c r="C386" s="3"/>
      <c r="D386" s="3"/>
      <c r="E386" s="3"/>
      <c r="F386" s="3"/>
      <c r="G386" s="4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  <c r="AS386" s="3"/>
      <c r="AT386" s="3"/>
      <c r="AU386" s="3"/>
      <c r="AV386" s="3"/>
      <c r="AW386" s="3"/>
      <c r="AX386" s="3"/>
      <c r="AY386" s="3"/>
      <c r="AZ386" s="3"/>
    </row>
    <row r="387" spans="1:52">
      <c r="A387" s="3"/>
      <c r="B387" s="3"/>
      <c r="C387" s="3"/>
      <c r="D387" s="3"/>
      <c r="E387" s="3"/>
      <c r="F387" s="3"/>
      <c r="G387" s="4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  <c r="AS387" s="3"/>
      <c r="AT387" s="3"/>
      <c r="AU387" s="3"/>
      <c r="AV387" s="3"/>
      <c r="AW387" s="3"/>
      <c r="AX387" s="3"/>
      <c r="AY387" s="3"/>
      <c r="AZ387" s="3"/>
    </row>
    <row r="388" spans="1:52">
      <c r="A388" s="3"/>
      <c r="B388" s="3"/>
      <c r="C388" s="3"/>
      <c r="D388" s="3"/>
      <c r="E388" s="3"/>
      <c r="F388" s="3"/>
      <c r="G388" s="4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  <c r="AS388" s="3"/>
      <c r="AT388" s="3"/>
      <c r="AU388" s="3"/>
      <c r="AV388" s="3"/>
      <c r="AW388" s="3"/>
      <c r="AX388" s="3"/>
      <c r="AY388" s="3"/>
      <c r="AZ388" s="3"/>
    </row>
    <row r="389" spans="1:52">
      <c r="A389" s="3"/>
      <c r="B389" s="3"/>
      <c r="C389" s="3"/>
      <c r="D389" s="3"/>
      <c r="E389" s="3"/>
      <c r="F389" s="3"/>
      <c r="G389" s="4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  <c r="AS389" s="3"/>
      <c r="AT389" s="3"/>
      <c r="AU389" s="3"/>
      <c r="AV389" s="3"/>
      <c r="AW389" s="3"/>
      <c r="AX389" s="3"/>
      <c r="AY389" s="3"/>
      <c r="AZ389" s="3"/>
    </row>
    <row r="390" spans="1:52">
      <c r="A390" s="3"/>
      <c r="B390" s="3"/>
      <c r="C390" s="3"/>
      <c r="D390" s="3"/>
      <c r="E390" s="3"/>
      <c r="F390" s="3"/>
      <c r="G390" s="4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  <c r="AS390" s="3"/>
      <c r="AT390" s="3"/>
      <c r="AU390" s="3"/>
      <c r="AV390" s="3"/>
      <c r="AW390" s="3"/>
      <c r="AX390" s="3"/>
      <c r="AY390" s="3"/>
      <c r="AZ390" s="3"/>
    </row>
    <row r="391" spans="1:52">
      <c r="A391" s="3"/>
      <c r="B391" s="3"/>
      <c r="C391" s="3"/>
      <c r="D391" s="3"/>
      <c r="E391" s="3"/>
      <c r="F391" s="3"/>
      <c r="G391" s="4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  <c r="AS391" s="3"/>
      <c r="AT391" s="3"/>
      <c r="AU391" s="3"/>
      <c r="AV391" s="3"/>
      <c r="AW391" s="3"/>
      <c r="AX391" s="3"/>
      <c r="AY391" s="3"/>
      <c r="AZ391" s="3"/>
    </row>
    <row r="392" spans="1:52">
      <c r="A392" s="3"/>
      <c r="B392" s="3"/>
      <c r="C392" s="3"/>
      <c r="D392" s="3"/>
      <c r="E392" s="3"/>
      <c r="F392" s="3"/>
      <c r="G392" s="4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  <c r="AS392" s="3"/>
      <c r="AT392" s="3"/>
      <c r="AU392" s="3"/>
      <c r="AV392" s="3"/>
      <c r="AW392" s="3"/>
      <c r="AX392" s="3"/>
      <c r="AY392" s="3"/>
      <c r="AZ392" s="3"/>
    </row>
    <row r="393" spans="1:52">
      <c r="A393" s="3"/>
      <c r="B393" s="3"/>
      <c r="C393" s="3"/>
      <c r="D393" s="3"/>
      <c r="E393" s="3"/>
      <c r="F393" s="3"/>
      <c r="G393" s="4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  <c r="AS393" s="3"/>
      <c r="AT393" s="3"/>
      <c r="AU393" s="3"/>
      <c r="AV393" s="3"/>
      <c r="AW393" s="3"/>
      <c r="AX393" s="3"/>
      <c r="AY393" s="3"/>
      <c r="AZ393" s="3"/>
    </row>
    <row r="394" spans="1:52">
      <c r="A394" s="3"/>
      <c r="B394" s="3"/>
      <c r="C394" s="3"/>
      <c r="D394" s="3"/>
      <c r="E394" s="3"/>
      <c r="F394" s="3"/>
      <c r="G394" s="4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  <c r="AS394" s="3"/>
      <c r="AT394" s="3"/>
      <c r="AU394" s="3"/>
      <c r="AV394" s="3"/>
      <c r="AW394" s="3"/>
      <c r="AX394" s="3"/>
      <c r="AY394" s="3"/>
      <c r="AZ394" s="3"/>
    </row>
    <row r="395" spans="1:52">
      <c r="A395" s="3"/>
      <c r="B395" s="3"/>
      <c r="C395" s="3"/>
      <c r="D395" s="3"/>
      <c r="E395" s="3"/>
      <c r="F395" s="3"/>
      <c r="G395" s="4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  <c r="AS395" s="3"/>
      <c r="AT395" s="3"/>
      <c r="AU395" s="3"/>
      <c r="AV395" s="3"/>
      <c r="AW395" s="3"/>
      <c r="AX395" s="3"/>
      <c r="AY395" s="3"/>
      <c r="AZ395" s="3"/>
    </row>
    <row r="396" spans="1:52">
      <c r="A396" s="3"/>
      <c r="B396" s="3"/>
      <c r="C396" s="3"/>
      <c r="D396" s="3"/>
      <c r="E396" s="3"/>
      <c r="F396" s="3"/>
      <c r="G396" s="4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  <c r="AS396" s="3"/>
      <c r="AT396" s="3"/>
      <c r="AU396" s="3"/>
      <c r="AV396" s="3"/>
      <c r="AW396" s="3"/>
      <c r="AX396" s="3"/>
      <c r="AY396" s="3"/>
      <c r="AZ396" s="3"/>
    </row>
    <row r="397" spans="1:52">
      <c r="A397" s="3"/>
      <c r="B397" s="3"/>
      <c r="C397" s="3"/>
      <c r="D397" s="3"/>
      <c r="E397" s="3"/>
      <c r="F397" s="3"/>
      <c r="G397" s="4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  <c r="AS397" s="3"/>
      <c r="AT397" s="3"/>
      <c r="AU397" s="3"/>
      <c r="AV397" s="3"/>
      <c r="AW397" s="3"/>
      <c r="AX397" s="3"/>
      <c r="AY397" s="3"/>
      <c r="AZ397" s="3"/>
    </row>
    <row r="398" spans="1:52">
      <c r="A398" s="3"/>
      <c r="B398" s="3"/>
      <c r="C398" s="3"/>
      <c r="D398" s="3"/>
      <c r="E398" s="3"/>
      <c r="F398" s="3"/>
      <c r="G398" s="4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  <c r="AS398" s="3"/>
      <c r="AT398" s="3"/>
      <c r="AU398" s="3"/>
      <c r="AV398" s="3"/>
      <c r="AW398" s="3"/>
      <c r="AX398" s="3"/>
      <c r="AY398" s="3"/>
      <c r="AZ398" s="3"/>
    </row>
    <row r="399" spans="1:52">
      <c r="A399" s="3"/>
      <c r="B399" s="3"/>
      <c r="C399" s="3"/>
      <c r="D399" s="3"/>
      <c r="E399" s="3"/>
      <c r="F399" s="3"/>
      <c r="G399" s="4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  <c r="AS399" s="3"/>
      <c r="AT399" s="3"/>
      <c r="AU399" s="3"/>
      <c r="AV399" s="3"/>
      <c r="AW399" s="3"/>
      <c r="AX399" s="3"/>
      <c r="AY399" s="3"/>
      <c r="AZ399" s="3"/>
    </row>
    <row r="400" spans="1:52">
      <c r="A400" s="3"/>
      <c r="B400" s="3"/>
      <c r="C400" s="3"/>
      <c r="D400" s="3"/>
      <c r="E400" s="3"/>
      <c r="F400" s="3"/>
      <c r="G400" s="4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  <c r="AS400" s="3"/>
      <c r="AT400" s="3"/>
      <c r="AU400" s="3"/>
      <c r="AV400" s="3"/>
      <c r="AW400" s="3"/>
      <c r="AX400" s="3"/>
      <c r="AY400" s="3"/>
      <c r="AZ400" s="3"/>
    </row>
    <row r="401" spans="1:52">
      <c r="A401" s="3"/>
      <c r="B401" s="3"/>
      <c r="C401" s="3"/>
      <c r="D401" s="3"/>
      <c r="E401" s="3"/>
      <c r="F401" s="3"/>
      <c r="G401" s="4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  <c r="AS401" s="3"/>
      <c r="AT401" s="3"/>
      <c r="AU401" s="3"/>
      <c r="AV401" s="3"/>
      <c r="AW401" s="3"/>
      <c r="AX401" s="3"/>
      <c r="AY401" s="3"/>
      <c r="AZ401" s="3"/>
    </row>
    <row r="402" spans="1:52">
      <c r="A402" s="3"/>
      <c r="B402" s="3"/>
      <c r="C402" s="3"/>
      <c r="D402" s="3"/>
      <c r="E402" s="3"/>
      <c r="F402" s="3"/>
      <c r="G402" s="4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  <c r="AS402" s="3"/>
      <c r="AT402" s="3"/>
      <c r="AU402" s="3"/>
      <c r="AV402" s="3"/>
      <c r="AW402" s="3"/>
      <c r="AX402" s="3"/>
      <c r="AY402" s="3"/>
      <c r="AZ402" s="3"/>
    </row>
    <row r="403" spans="1:52">
      <c r="A403" s="3"/>
      <c r="B403" s="3"/>
      <c r="C403" s="3"/>
      <c r="D403" s="3"/>
      <c r="E403" s="3"/>
      <c r="F403" s="3"/>
      <c r="G403" s="4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  <c r="AS403" s="3"/>
      <c r="AT403" s="3"/>
      <c r="AU403" s="3"/>
      <c r="AV403" s="3"/>
      <c r="AW403" s="3"/>
      <c r="AX403" s="3"/>
      <c r="AY403" s="3"/>
      <c r="AZ403" s="3"/>
    </row>
    <row r="404" spans="1:52">
      <c r="A404" s="3"/>
      <c r="B404" s="3"/>
      <c r="C404" s="3"/>
      <c r="D404" s="3"/>
      <c r="E404" s="3"/>
      <c r="F404" s="3"/>
      <c r="G404" s="4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  <c r="AS404" s="3"/>
      <c r="AT404" s="3"/>
      <c r="AU404" s="3"/>
      <c r="AV404" s="3"/>
      <c r="AW404" s="3"/>
      <c r="AX404" s="3"/>
      <c r="AY404" s="3"/>
      <c r="AZ404" s="3"/>
    </row>
    <row r="405" spans="1:52">
      <c r="A405" s="3"/>
      <c r="B405" s="3"/>
      <c r="C405" s="3"/>
      <c r="D405" s="3"/>
      <c r="E405" s="3"/>
      <c r="F405" s="3"/>
      <c r="G405" s="4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  <c r="AS405" s="3"/>
      <c r="AT405" s="3"/>
      <c r="AU405" s="3"/>
      <c r="AV405" s="3"/>
      <c r="AW405" s="3"/>
      <c r="AX405" s="3"/>
      <c r="AY405" s="3"/>
      <c r="AZ405" s="3"/>
    </row>
    <row r="406" spans="1:52">
      <c r="A406" s="3"/>
      <c r="B406" s="3"/>
      <c r="C406" s="3"/>
      <c r="D406" s="3"/>
      <c r="E406" s="3"/>
      <c r="F406" s="3"/>
      <c r="G406" s="4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  <c r="AS406" s="3"/>
      <c r="AT406" s="3"/>
      <c r="AU406" s="3"/>
      <c r="AV406" s="3"/>
      <c r="AW406" s="3"/>
      <c r="AX406" s="3"/>
      <c r="AY406" s="3"/>
      <c r="AZ406" s="3"/>
    </row>
    <row r="407" spans="1:52">
      <c r="A407" s="3"/>
      <c r="B407" s="3"/>
      <c r="C407" s="3"/>
      <c r="D407" s="3"/>
      <c r="E407" s="3"/>
      <c r="F407" s="3"/>
      <c r="G407" s="4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  <c r="AS407" s="3"/>
      <c r="AT407" s="3"/>
      <c r="AU407" s="3"/>
      <c r="AV407" s="3"/>
      <c r="AW407" s="3"/>
      <c r="AX407" s="3"/>
      <c r="AY407" s="3"/>
      <c r="AZ407" s="3"/>
    </row>
    <row r="408" spans="1:52">
      <c r="A408" s="3"/>
      <c r="B408" s="3"/>
      <c r="C408" s="3"/>
      <c r="D408" s="3"/>
      <c r="E408" s="3"/>
      <c r="F408" s="3"/>
      <c r="G408" s="4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  <c r="AS408" s="3"/>
      <c r="AT408" s="3"/>
      <c r="AU408" s="3"/>
      <c r="AV408" s="3"/>
      <c r="AW408" s="3"/>
      <c r="AX408" s="3"/>
      <c r="AY408" s="3"/>
      <c r="AZ408" s="3"/>
    </row>
    <row r="409" spans="1:52">
      <c r="A409" s="3"/>
      <c r="B409" s="3"/>
      <c r="C409" s="3"/>
      <c r="D409" s="3"/>
      <c r="E409" s="3"/>
      <c r="F409" s="3"/>
      <c r="G409" s="4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  <c r="AS409" s="3"/>
      <c r="AT409" s="3"/>
      <c r="AU409" s="3"/>
      <c r="AV409" s="3"/>
      <c r="AW409" s="3"/>
      <c r="AX409" s="3"/>
      <c r="AY409" s="3"/>
      <c r="AZ409" s="3"/>
    </row>
    <row r="410" spans="1:52">
      <c r="A410" s="3"/>
      <c r="B410" s="3"/>
      <c r="C410" s="3"/>
      <c r="D410" s="3"/>
      <c r="E410" s="3"/>
      <c r="F410" s="3"/>
      <c r="G410" s="4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  <c r="AS410" s="3"/>
      <c r="AT410" s="3"/>
      <c r="AU410" s="3"/>
      <c r="AV410" s="3"/>
      <c r="AW410" s="3"/>
      <c r="AX410" s="3"/>
      <c r="AY410" s="3"/>
      <c r="AZ410" s="3"/>
    </row>
    <row r="411" spans="1:52">
      <c r="A411" s="3"/>
      <c r="B411" s="3"/>
      <c r="C411" s="3"/>
      <c r="D411" s="3"/>
      <c r="E411" s="3"/>
      <c r="F411" s="3"/>
      <c r="G411" s="4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  <c r="AS411" s="3"/>
      <c r="AT411" s="3"/>
      <c r="AU411" s="3"/>
      <c r="AV411" s="3"/>
      <c r="AW411" s="3"/>
      <c r="AX411" s="3"/>
      <c r="AY411" s="3"/>
      <c r="AZ411" s="3"/>
    </row>
    <row r="412" spans="1:52">
      <c r="A412" s="3"/>
      <c r="B412" s="3"/>
      <c r="C412" s="3"/>
      <c r="D412" s="3"/>
      <c r="E412" s="3"/>
      <c r="F412" s="3"/>
      <c r="G412" s="4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  <c r="AS412" s="3"/>
      <c r="AT412" s="3"/>
      <c r="AU412" s="3"/>
      <c r="AV412" s="3"/>
      <c r="AW412" s="3"/>
      <c r="AX412" s="3"/>
      <c r="AY412" s="3"/>
      <c r="AZ412" s="3"/>
    </row>
    <row r="413" spans="1:52">
      <c r="A413" s="3"/>
      <c r="B413" s="3"/>
      <c r="C413" s="3"/>
      <c r="D413" s="3"/>
      <c r="E413" s="3"/>
      <c r="F413" s="3"/>
      <c r="G413" s="4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  <c r="AS413" s="3"/>
      <c r="AT413" s="3"/>
      <c r="AU413" s="3"/>
      <c r="AV413" s="3"/>
      <c r="AW413" s="3"/>
      <c r="AX413" s="3"/>
      <c r="AY413" s="3"/>
      <c r="AZ413" s="3"/>
    </row>
    <row r="414" spans="1:52">
      <c r="A414" s="3"/>
      <c r="B414" s="3"/>
      <c r="C414" s="3"/>
      <c r="D414" s="3"/>
      <c r="E414" s="3"/>
      <c r="F414" s="3"/>
      <c r="G414" s="4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  <c r="AS414" s="3"/>
      <c r="AT414" s="3"/>
      <c r="AU414" s="3"/>
      <c r="AV414" s="3"/>
      <c r="AW414" s="3"/>
      <c r="AX414" s="3"/>
      <c r="AY414" s="3"/>
      <c r="AZ414" s="3"/>
    </row>
    <row r="415" spans="1:52">
      <c r="A415" s="3"/>
      <c r="B415" s="3"/>
      <c r="C415" s="3"/>
      <c r="D415" s="3"/>
      <c r="E415" s="3"/>
      <c r="F415" s="3"/>
      <c r="G415" s="4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  <c r="AS415" s="3"/>
      <c r="AT415" s="3"/>
      <c r="AU415" s="3"/>
      <c r="AV415" s="3"/>
      <c r="AW415" s="3"/>
      <c r="AX415" s="3"/>
      <c r="AY415" s="3"/>
      <c r="AZ415" s="3"/>
    </row>
    <row r="416" spans="1:52">
      <c r="A416" s="3"/>
      <c r="B416" s="3"/>
      <c r="C416" s="3"/>
      <c r="D416" s="3"/>
      <c r="E416" s="3"/>
      <c r="F416" s="3"/>
      <c r="G416" s="4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  <c r="AS416" s="3"/>
      <c r="AT416" s="3"/>
      <c r="AU416" s="3"/>
      <c r="AV416" s="3"/>
      <c r="AW416" s="3"/>
      <c r="AX416" s="3"/>
      <c r="AY416" s="3"/>
      <c r="AZ416" s="3"/>
    </row>
    <row r="417" spans="1:52">
      <c r="A417" s="3"/>
      <c r="B417" s="3"/>
      <c r="C417" s="3"/>
      <c r="D417" s="3"/>
      <c r="E417" s="3"/>
      <c r="F417" s="3"/>
      <c r="G417" s="4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  <c r="AS417" s="3"/>
      <c r="AT417" s="3"/>
      <c r="AU417" s="3"/>
      <c r="AV417" s="3"/>
      <c r="AW417" s="3"/>
      <c r="AX417" s="3"/>
      <c r="AY417" s="3"/>
      <c r="AZ417" s="3"/>
    </row>
    <row r="418" spans="1:52">
      <c r="A418" s="3"/>
      <c r="B418" s="3"/>
      <c r="C418" s="3"/>
      <c r="D418" s="3"/>
      <c r="E418" s="3"/>
      <c r="F418" s="3"/>
      <c r="G418" s="4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  <c r="AS418" s="3"/>
      <c r="AT418" s="3"/>
      <c r="AU418" s="3"/>
      <c r="AV418" s="3"/>
      <c r="AW418" s="3"/>
      <c r="AX418" s="3"/>
      <c r="AY418" s="3"/>
      <c r="AZ418" s="3"/>
    </row>
    <row r="419" spans="1:52">
      <c r="A419" s="3"/>
      <c r="B419" s="3"/>
      <c r="C419" s="3"/>
      <c r="D419" s="3"/>
      <c r="E419" s="3"/>
      <c r="F419" s="3"/>
      <c r="G419" s="4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  <c r="AS419" s="3"/>
      <c r="AT419" s="3"/>
      <c r="AU419" s="3"/>
      <c r="AV419" s="3"/>
      <c r="AW419" s="3"/>
      <c r="AX419" s="3"/>
      <c r="AY419" s="3"/>
      <c r="AZ419" s="3"/>
    </row>
    <row r="420" spans="1:52">
      <c r="A420" s="3"/>
      <c r="B420" s="3"/>
      <c r="C420" s="3"/>
      <c r="D420" s="3"/>
      <c r="E420" s="3"/>
      <c r="F420" s="3"/>
      <c r="G420" s="4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  <c r="AS420" s="3"/>
      <c r="AT420" s="3"/>
      <c r="AU420" s="3"/>
      <c r="AV420" s="3"/>
      <c r="AW420" s="3"/>
      <c r="AX420" s="3"/>
      <c r="AY420" s="3"/>
      <c r="AZ420" s="3"/>
    </row>
    <row r="421" spans="1:52">
      <c r="A421" s="3"/>
      <c r="B421" s="3"/>
      <c r="C421" s="3"/>
      <c r="D421" s="3"/>
      <c r="E421" s="3"/>
      <c r="F421" s="3"/>
      <c r="G421" s="4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  <c r="AS421" s="3"/>
      <c r="AT421" s="3"/>
      <c r="AU421" s="3"/>
      <c r="AV421" s="3"/>
      <c r="AW421" s="3"/>
      <c r="AX421" s="3"/>
      <c r="AY421" s="3"/>
      <c r="AZ421" s="3"/>
    </row>
    <row r="422" spans="1:52">
      <c r="A422" s="3"/>
      <c r="B422" s="3"/>
      <c r="C422" s="3"/>
      <c r="D422" s="3"/>
      <c r="E422" s="3"/>
      <c r="F422" s="3"/>
      <c r="G422" s="4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  <c r="AS422" s="3"/>
      <c r="AT422" s="3"/>
      <c r="AU422" s="3"/>
      <c r="AV422" s="3"/>
      <c r="AW422" s="3"/>
      <c r="AX422" s="3"/>
      <c r="AY422" s="3"/>
      <c r="AZ422" s="3"/>
    </row>
    <row r="423" spans="1:52">
      <c r="A423" s="3"/>
      <c r="B423" s="3"/>
      <c r="C423" s="3"/>
      <c r="D423" s="3"/>
      <c r="E423" s="3"/>
      <c r="F423" s="3"/>
      <c r="G423" s="4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  <c r="AS423" s="3"/>
      <c r="AT423" s="3"/>
      <c r="AU423" s="3"/>
      <c r="AV423" s="3"/>
      <c r="AW423" s="3"/>
      <c r="AX423" s="3"/>
      <c r="AY423" s="3"/>
      <c r="AZ423" s="3"/>
    </row>
    <row r="424" spans="1:52">
      <c r="A424" s="3"/>
      <c r="B424" s="3"/>
      <c r="C424" s="3"/>
      <c r="D424" s="3"/>
      <c r="E424" s="3"/>
      <c r="F424" s="3"/>
      <c r="G424" s="4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  <c r="AS424" s="3"/>
      <c r="AT424" s="3"/>
      <c r="AU424" s="3"/>
      <c r="AV424" s="3"/>
      <c r="AW424" s="3"/>
      <c r="AX424" s="3"/>
      <c r="AY424" s="3"/>
      <c r="AZ424" s="3"/>
    </row>
    <row r="425" spans="1:52">
      <c r="A425" s="3"/>
      <c r="B425" s="3"/>
      <c r="C425" s="3"/>
      <c r="D425" s="3"/>
      <c r="E425" s="3"/>
      <c r="F425" s="3"/>
      <c r="G425" s="4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  <c r="AS425" s="3"/>
      <c r="AT425" s="3"/>
      <c r="AU425" s="3"/>
      <c r="AV425" s="3"/>
      <c r="AW425" s="3"/>
      <c r="AX425" s="3"/>
      <c r="AY425" s="3"/>
      <c r="AZ425" s="3"/>
    </row>
    <row r="426" spans="1:52">
      <c r="A426" s="3"/>
      <c r="B426" s="3"/>
      <c r="C426" s="3"/>
      <c r="D426" s="3"/>
      <c r="E426" s="3"/>
      <c r="F426" s="3"/>
      <c r="G426" s="4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  <c r="AS426" s="3"/>
      <c r="AT426" s="3"/>
      <c r="AU426" s="3"/>
      <c r="AV426" s="3"/>
      <c r="AW426" s="3"/>
      <c r="AX426" s="3"/>
      <c r="AY426" s="3"/>
      <c r="AZ426" s="3"/>
    </row>
    <row r="427" spans="1:52">
      <c r="A427" s="3"/>
      <c r="B427" s="3"/>
      <c r="C427" s="3"/>
      <c r="D427" s="3"/>
      <c r="E427" s="3"/>
      <c r="F427" s="3"/>
      <c r="G427" s="4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  <c r="AS427" s="3"/>
      <c r="AT427" s="3"/>
      <c r="AU427" s="3"/>
      <c r="AV427" s="3"/>
      <c r="AW427" s="3"/>
      <c r="AX427" s="3"/>
      <c r="AY427" s="3"/>
      <c r="AZ427" s="3"/>
    </row>
    <row r="428" spans="1:52">
      <c r="A428" s="3"/>
      <c r="B428" s="3"/>
      <c r="C428" s="3"/>
      <c r="D428" s="3"/>
      <c r="E428" s="3"/>
      <c r="F428" s="3"/>
      <c r="G428" s="4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  <c r="AS428" s="3"/>
      <c r="AT428" s="3"/>
      <c r="AU428" s="3"/>
      <c r="AV428" s="3"/>
      <c r="AW428" s="3"/>
      <c r="AX428" s="3"/>
      <c r="AY428" s="3"/>
      <c r="AZ428" s="3"/>
    </row>
    <row r="429" spans="1:52">
      <c r="A429" s="3"/>
      <c r="B429" s="3"/>
      <c r="C429" s="3"/>
      <c r="D429" s="3"/>
      <c r="E429" s="3"/>
      <c r="F429" s="3"/>
      <c r="G429" s="4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  <c r="AS429" s="3"/>
      <c r="AT429" s="3"/>
      <c r="AU429" s="3"/>
      <c r="AV429" s="3"/>
      <c r="AW429" s="3"/>
      <c r="AX429" s="3"/>
      <c r="AY429" s="3"/>
      <c r="AZ429" s="3"/>
    </row>
    <row r="430" spans="1:52">
      <c r="A430" s="3"/>
      <c r="B430" s="3"/>
      <c r="C430" s="3"/>
      <c r="D430" s="3"/>
      <c r="E430" s="3"/>
      <c r="F430" s="3"/>
      <c r="G430" s="4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  <c r="AS430" s="3"/>
      <c r="AT430" s="3"/>
      <c r="AU430" s="3"/>
      <c r="AV430" s="3"/>
      <c r="AW430" s="3"/>
      <c r="AX430" s="3"/>
      <c r="AY430" s="3"/>
      <c r="AZ430" s="3"/>
    </row>
    <row r="431" spans="1:52">
      <c r="A431" s="3"/>
      <c r="B431" s="3"/>
      <c r="C431" s="3"/>
      <c r="D431" s="3"/>
      <c r="E431" s="3"/>
      <c r="F431" s="3"/>
      <c r="G431" s="4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  <c r="AS431" s="3"/>
      <c r="AT431" s="3"/>
      <c r="AU431" s="3"/>
      <c r="AV431" s="3"/>
      <c r="AW431" s="3"/>
      <c r="AX431" s="3"/>
      <c r="AY431" s="3"/>
      <c r="AZ431" s="3"/>
    </row>
    <row r="432" spans="1:52">
      <c r="A432" s="3"/>
      <c r="B432" s="3"/>
      <c r="C432" s="3"/>
      <c r="D432" s="3"/>
      <c r="E432" s="3"/>
      <c r="F432" s="3"/>
      <c r="G432" s="4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  <c r="AS432" s="3"/>
      <c r="AT432" s="3"/>
      <c r="AU432" s="3"/>
      <c r="AV432" s="3"/>
      <c r="AW432" s="3"/>
      <c r="AX432" s="3"/>
      <c r="AY432" s="3"/>
      <c r="AZ432" s="3"/>
    </row>
    <row r="433" spans="1:52">
      <c r="A433" s="3"/>
      <c r="B433" s="3"/>
      <c r="C433" s="3"/>
      <c r="D433" s="3"/>
      <c r="E433" s="3"/>
      <c r="F433" s="3"/>
      <c r="G433" s="4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  <c r="AS433" s="3"/>
      <c r="AT433" s="3"/>
      <c r="AU433" s="3"/>
      <c r="AV433" s="3"/>
      <c r="AW433" s="3"/>
      <c r="AX433" s="3"/>
      <c r="AY433" s="3"/>
      <c r="AZ433" s="3"/>
    </row>
    <row r="434" spans="1:52">
      <c r="A434" s="3"/>
      <c r="B434" s="3"/>
      <c r="C434" s="3"/>
      <c r="D434" s="3"/>
      <c r="E434" s="3"/>
      <c r="F434" s="3"/>
      <c r="G434" s="4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  <c r="AS434" s="3"/>
      <c r="AT434" s="3"/>
      <c r="AU434" s="3"/>
      <c r="AV434" s="3"/>
      <c r="AW434" s="3"/>
      <c r="AX434" s="3"/>
      <c r="AY434" s="3"/>
      <c r="AZ434" s="3"/>
    </row>
    <row r="435" spans="1:52">
      <c r="A435" s="3"/>
      <c r="B435" s="3"/>
      <c r="C435" s="3"/>
      <c r="D435" s="3"/>
      <c r="E435" s="3"/>
      <c r="F435" s="3"/>
      <c r="G435" s="4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  <c r="AS435" s="3"/>
      <c r="AT435" s="3"/>
      <c r="AU435" s="3"/>
      <c r="AV435" s="3"/>
      <c r="AW435" s="3"/>
      <c r="AX435" s="3"/>
      <c r="AY435" s="3"/>
      <c r="AZ435" s="3"/>
    </row>
    <row r="436" spans="1:52">
      <c r="A436" s="3"/>
      <c r="B436" s="3"/>
      <c r="C436" s="3"/>
      <c r="D436" s="3"/>
      <c r="E436" s="3"/>
      <c r="F436" s="3"/>
      <c r="G436" s="4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  <c r="AS436" s="3"/>
      <c r="AT436" s="3"/>
      <c r="AU436" s="3"/>
      <c r="AV436" s="3"/>
      <c r="AW436" s="3"/>
      <c r="AX436" s="3"/>
      <c r="AY436" s="3"/>
      <c r="AZ436" s="3"/>
    </row>
    <row r="437" spans="1:52">
      <c r="A437" s="3"/>
      <c r="B437" s="3"/>
      <c r="C437" s="3"/>
      <c r="D437" s="3"/>
      <c r="E437" s="3"/>
      <c r="F437" s="3"/>
      <c r="G437" s="4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  <c r="AS437" s="3"/>
      <c r="AT437" s="3"/>
      <c r="AU437" s="3"/>
      <c r="AV437" s="3"/>
      <c r="AW437" s="3"/>
      <c r="AX437" s="3"/>
      <c r="AY437" s="3"/>
      <c r="AZ437" s="3"/>
    </row>
    <row r="438" spans="1:52">
      <c r="A438" s="3"/>
      <c r="B438" s="3"/>
      <c r="C438" s="3"/>
      <c r="D438" s="3"/>
      <c r="E438" s="3"/>
      <c r="F438" s="3"/>
      <c r="G438" s="4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  <c r="AS438" s="3"/>
      <c r="AT438" s="3"/>
      <c r="AU438" s="3"/>
      <c r="AV438" s="3"/>
      <c r="AW438" s="3"/>
      <c r="AX438" s="3"/>
      <c r="AY438" s="3"/>
      <c r="AZ438" s="3"/>
    </row>
    <row r="439" spans="1:52">
      <c r="A439" s="3"/>
      <c r="B439" s="3"/>
      <c r="C439" s="3"/>
      <c r="D439" s="3"/>
      <c r="E439" s="3"/>
      <c r="F439" s="3"/>
      <c r="G439" s="4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  <c r="AS439" s="3"/>
      <c r="AT439" s="3"/>
      <c r="AU439" s="3"/>
      <c r="AV439" s="3"/>
      <c r="AW439" s="3"/>
      <c r="AX439" s="3"/>
      <c r="AY439" s="3"/>
      <c r="AZ439" s="3"/>
    </row>
    <row r="440" spans="1:52">
      <c r="A440" s="3"/>
      <c r="B440" s="3"/>
      <c r="C440" s="3"/>
      <c r="D440" s="3"/>
      <c r="E440" s="3"/>
      <c r="F440" s="3"/>
      <c r="G440" s="4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  <c r="AS440" s="3"/>
      <c r="AT440" s="3"/>
      <c r="AU440" s="3"/>
      <c r="AV440" s="3"/>
      <c r="AW440" s="3"/>
      <c r="AX440" s="3"/>
      <c r="AY440" s="3"/>
      <c r="AZ440" s="3"/>
    </row>
    <row r="441" spans="1:52">
      <c r="A441" s="3"/>
      <c r="B441" s="3"/>
      <c r="C441" s="3"/>
      <c r="D441" s="3"/>
      <c r="E441" s="3"/>
      <c r="F441" s="3"/>
      <c r="G441" s="4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  <c r="AS441" s="3"/>
      <c r="AT441" s="3"/>
      <c r="AU441" s="3"/>
      <c r="AV441" s="3"/>
      <c r="AW441" s="3"/>
      <c r="AX441" s="3"/>
      <c r="AY441" s="3"/>
      <c r="AZ441" s="3"/>
    </row>
    <row r="442" spans="1:52">
      <c r="A442" s="3"/>
      <c r="B442" s="3"/>
      <c r="C442" s="3"/>
      <c r="D442" s="3"/>
      <c r="E442" s="3"/>
      <c r="F442" s="3"/>
      <c r="G442" s="4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  <c r="AS442" s="3"/>
      <c r="AT442" s="3"/>
      <c r="AU442" s="3"/>
      <c r="AV442" s="3"/>
      <c r="AW442" s="3"/>
      <c r="AX442" s="3"/>
      <c r="AY442" s="3"/>
      <c r="AZ442" s="3"/>
    </row>
    <row r="443" spans="1:52">
      <c r="A443" s="3"/>
      <c r="B443" s="3"/>
      <c r="C443" s="3"/>
      <c r="D443" s="3"/>
      <c r="E443" s="3"/>
      <c r="F443" s="3"/>
      <c r="G443" s="4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  <c r="AS443" s="3"/>
      <c r="AT443" s="3"/>
      <c r="AU443" s="3"/>
      <c r="AV443" s="3"/>
      <c r="AW443" s="3"/>
      <c r="AX443" s="3"/>
      <c r="AY443" s="3"/>
      <c r="AZ443" s="3"/>
    </row>
    <row r="444" spans="1:52">
      <c r="A444" s="3"/>
      <c r="B444" s="3"/>
      <c r="C444" s="3"/>
      <c r="D444" s="3"/>
      <c r="E444" s="3"/>
      <c r="F444" s="3"/>
      <c r="G444" s="4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  <c r="AS444" s="3"/>
      <c r="AT444" s="3"/>
      <c r="AU444" s="3"/>
      <c r="AV444" s="3"/>
      <c r="AW444" s="3"/>
      <c r="AX444" s="3"/>
      <c r="AY444" s="3"/>
      <c r="AZ444" s="3"/>
    </row>
    <row r="445" spans="1:52">
      <c r="A445" s="3"/>
      <c r="B445" s="3"/>
      <c r="C445" s="3"/>
      <c r="D445" s="3"/>
      <c r="E445" s="3"/>
      <c r="F445" s="3"/>
      <c r="G445" s="4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  <c r="AS445" s="3"/>
      <c r="AT445" s="3"/>
      <c r="AU445" s="3"/>
      <c r="AV445" s="3"/>
      <c r="AW445" s="3"/>
      <c r="AX445" s="3"/>
      <c r="AY445" s="3"/>
      <c r="AZ445" s="3"/>
    </row>
    <row r="446" spans="1:52">
      <c r="A446" s="3"/>
      <c r="B446" s="3"/>
      <c r="C446" s="3"/>
      <c r="D446" s="3"/>
      <c r="E446" s="3"/>
      <c r="F446" s="3"/>
      <c r="G446" s="4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  <c r="AS446" s="3"/>
      <c r="AT446" s="3"/>
      <c r="AU446" s="3"/>
      <c r="AV446" s="3"/>
      <c r="AW446" s="3"/>
      <c r="AX446" s="3"/>
      <c r="AY446" s="3"/>
      <c r="AZ446" s="3"/>
    </row>
    <row r="447" spans="1:52">
      <c r="A447" s="3"/>
      <c r="B447" s="3"/>
      <c r="C447" s="3"/>
      <c r="D447" s="3"/>
      <c r="E447" s="3"/>
      <c r="F447" s="3"/>
      <c r="G447" s="4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  <c r="AS447" s="3"/>
      <c r="AT447" s="3"/>
      <c r="AU447" s="3"/>
      <c r="AV447" s="3"/>
      <c r="AW447" s="3"/>
      <c r="AX447" s="3"/>
      <c r="AY447" s="3"/>
      <c r="AZ447" s="3"/>
    </row>
    <row r="448" spans="1:52">
      <c r="A448" s="3"/>
      <c r="B448" s="3"/>
      <c r="C448" s="3"/>
      <c r="D448" s="3"/>
      <c r="E448" s="3"/>
      <c r="F448" s="3"/>
      <c r="G448" s="4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  <c r="AS448" s="3"/>
      <c r="AT448" s="3"/>
      <c r="AU448" s="3"/>
      <c r="AV448" s="3"/>
      <c r="AW448" s="3"/>
      <c r="AX448" s="3"/>
      <c r="AY448" s="3"/>
      <c r="AZ448" s="3"/>
    </row>
    <row r="449" spans="1:52">
      <c r="A449" s="3"/>
      <c r="B449" s="3"/>
      <c r="C449" s="3"/>
      <c r="D449" s="3"/>
      <c r="E449" s="3"/>
      <c r="F449" s="3"/>
      <c r="G449" s="4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  <c r="AS449" s="3"/>
      <c r="AT449" s="3"/>
      <c r="AU449" s="3"/>
      <c r="AV449" s="3"/>
      <c r="AW449" s="3"/>
      <c r="AX449" s="3"/>
      <c r="AY449" s="3"/>
      <c r="AZ449" s="3"/>
    </row>
    <row r="450" spans="1:52">
      <c r="A450" s="3"/>
      <c r="B450" s="3"/>
      <c r="C450" s="3"/>
      <c r="D450" s="3"/>
      <c r="E450" s="3"/>
      <c r="F450" s="3"/>
      <c r="G450" s="4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  <c r="AS450" s="3"/>
      <c r="AT450" s="3"/>
      <c r="AU450" s="3"/>
      <c r="AV450" s="3"/>
      <c r="AW450" s="3"/>
      <c r="AX450" s="3"/>
      <c r="AY450" s="3"/>
      <c r="AZ450" s="3"/>
    </row>
    <row r="451" spans="1:52">
      <c r="A451" s="3"/>
      <c r="B451" s="3"/>
      <c r="C451" s="3"/>
      <c r="D451" s="3"/>
      <c r="E451" s="3"/>
      <c r="F451" s="3"/>
      <c r="G451" s="4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  <c r="AS451" s="3"/>
      <c r="AT451" s="3"/>
      <c r="AU451" s="3"/>
      <c r="AV451" s="3"/>
      <c r="AW451" s="3"/>
      <c r="AX451" s="3"/>
      <c r="AY451" s="3"/>
      <c r="AZ451" s="3"/>
    </row>
    <row r="452" spans="1:52">
      <c r="A452" s="3"/>
      <c r="B452" s="3"/>
      <c r="C452" s="3"/>
      <c r="D452" s="3"/>
      <c r="E452" s="3"/>
      <c r="F452" s="3"/>
      <c r="G452" s="4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  <c r="AS452" s="3"/>
      <c r="AT452" s="3"/>
      <c r="AU452" s="3"/>
      <c r="AV452" s="3"/>
      <c r="AW452" s="3"/>
      <c r="AX452" s="3"/>
      <c r="AY452" s="3"/>
      <c r="AZ452" s="3"/>
    </row>
    <row r="453" spans="1:52">
      <c r="A453" s="3"/>
      <c r="B453" s="3"/>
      <c r="C453" s="3"/>
      <c r="D453" s="3"/>
      <c r="E453" s="3"/>
      <c r="F453" s="3"/>
      <c r="G453" s="4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  <c r="AS453" s="3"/>
      <c r="AT453" s="3"/>
      <c r="AU453" s="3"/>
      <c r="AV453" s="3"/>
      <c r="AW453" s="3"/>
      <c r="AX453" s="3"/>
      <c r="AY453" s="3"/>
      <c r="AZ453" s="3"/>
    </row>
    <row r="454" spans="1:52">
      <c r="A454" s="3"/>
      <c r="B454" s="3"/>
      <c r="C454" s="3"/>
      <c r="D454" s="3"/>
      <c r="E454" s="3"/>
      <c r="F454" s="3"/>
      <c r="G454" s="4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  <c r="AS454" s="3"/>
      <c r="AT454" s="3"/>
      <c r="AU454" s="3"/>
      <c r="AV454" s="3"/>
      <c r="AW454" s="3"/>
      <c r="AX454" s="3"/>
      <c r="AY454" s="3"/>
      <c r="AZ454" s="3"/>
    </row>
    <row r="455" spans="1:52">
      <c r="A455" s="3"/>
      <c r="B455" s="3"/>
      <c r="C455" s="3"/>
      <c r="D455" s="3"/>
      <c r="E455" s="3"/>
      <c r="F455" s="3"/>
      <c r="G455" s="4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  <c r="AS455" s="3"/>
      <c r="AT455" s="3"/>
      <c r="AU455" s="3"/>
      <c r="AV455" s="3"/>
      <c r="AW455" s="3"/>
      <c r="AX455" s="3"/>
      <c r="AY455" s="3"/>
      <c r="AZ455" s="3"/>
    </row>
    <row r="456" spans="1:52">
      <c r="A456" s="3"/>
      <c r="B456" s="3"/>
      <c r="C456" s="3"/>
      <c r="D456" s="3"/>
      <c r="E456" s="3"/>
      <c r="F456" s="3"/>
      <c r="G456" s="4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  <c r="AS456" s="3"/>
      <c r="AT456" s="3"/>
      <c r="AU456" s="3"/>
      <c r="AV456" s="3"/>
      <c r="AW456" s="3"/>
      <c r="AX456" s="3"/>
      <c r="AY456" s="3"/>
      <c r="AZ456" s="3"/>
    </row>
    <row r="457" spans="1:52">
      <c r="A457" s="3"/>
      <c r="B457" s="3"/>
      <c r="C457" s="3"/>
      <c r="D457" s="3"/>
      <c r="E457" s="3"/>
      <c r="F457" s="3"/>
      <c r="G457" s="4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  <c r="AS457" s="3"/>
      <c r="AT457" s="3"/>
      <c r="AU457" s="3"/>
      <c r="AV457" s="3"/>
      <c r="AW457" s="3"/>
      <c r="AX457" s="3"/>
      <c r="AY457" s="3"/>
      <c r="AZ457" s="3"/>
    </row>
    <row r="458" spans="1:52">
      <c r="A458" s="3"/>
      <c r="B458" s="3"/>
      <c r="C458" s="3"/>
      <c r="D458" s="3"/>
      <c r="E458" s="3"/>
      <c r="F458" s="3"/>
      <c r="G458" s="4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  <c r="AS458" s="3"/>
      <c r="AT458" s="3"/>
      <c r="AU458" s="3"/>
      <c r="AV458" s="3"/>
      <c r="AW458" s="3"/>
      <c r="AX458" s="3"/>
      <c r="AY458" s="3"/>
      <c r="AZ458" s="3"/>
    </row>
    <row r="459" spans="1:52">
      <c r="A459" s="3"/>
      <c r="B459" s="3"/>
      <c r="C459" s="3"/>
      <c r="D459" s="3"/>
      <c r="E459" s="3"/>
      <c r="F459" s="3"/>
      <c r="G459" s="4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  <c r="AS459" s="3"/>
      <c r="AT459" s="3"/>
      <c r="AU459" s="3"/>
      <c r="AV459" s="3"/>
      <c r="AW459" s="3"/>
      <c r="AX459" s="3"/>
      <c r="AY459" s="3"/>
      <c r="AZ459" s="3"/>
    </row>
    <row r="460" spans="1:52">
      <c r="A460" s="3"/>
      <c r="B460" s="3"/>
      <c r="C460" s="3"/>
      <c r="D460" s="3"/>
      <c r="E460" s="3"/>
      <c r="F460" s="3"/>
      <c r="G460" s="4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  <c r="AS460" s="3"/>
      <c r="AT460" s="3"/>
      <c r="AU460" s="3"/>
      <c r="AV460" s="3"/>
      <c r="AW460" s="3"/>
      <c r="AX460" s="3"/>
      <c r="AY460" s="3"/>
      <c r="AZ460" s="3"/>
    </row>
    <row r="461" spans="1:52">
      <c r="A461" s="3"/>
      <c r="B461" s="3"/>
      <c r="C461" s="3"/>
      <c r="D461" s="3"/>
      <c r="E461" s="3"/>
      <c r="F461" s="3"/>
      <c r="G461" s="4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  <c r="AS461" s="3"/>
      <c r="AT461" s="3"/>
      <c r="AU461" s="3"/>
      <c r="AV461" s="3"/>
      <c r="AW461" s="3"/>
      <c r="AX461" s="3"/>
      <c r="AY461" s="3"/>
      <c r="AZ461" s="3"/>
    </row>
    <row r="462" spans="1:52">
      <c r="A462" s="3"/>
      <c r="B462" s="3"/>
      <c r="C462" s="3"/>
      <c r="D462" s="3"/>
      <c r="E462" s="3"/>
      <c r="F462" s="3"/>
      <c r="G462" s="4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  <c r="AS462" s="3"/>
      <c r="AT462" s="3"/>
      <c r="AU462" s="3"/>
      <c r="AV462" s="3"/>
      <c r="AW462" s="3"/>
      <c r="AX462" s="3"/>
      <c r="AY462" s="3"/>
      <c r="AZ462" s="3"/>
    </row>
    <row r="463" spans="1:52">
      <c r="A463" s="3"/>
      <c r="B463" s="3"/>
      <c r="C463" s="3"/>
      <c r="D463" s="3"/>
      <c r="E463" s="3"/>
      <c r="F463" s="3"/>
      <c r="G463" s="4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  <c r="AS463" s="3"/>
      <c r="AT463" s="3"/>
      <c r="AU463" s="3"/>
      <c r="AV463" s="3"/>
      <c r="AW463" s="3"/>
      <c r="AX463" s="3"/>
      <c r="AY463" s="3"/>
      <c r="AZ463" s="3"/>
    </row>
    <row r="464" spans="1:52">
      <c r="A464" s="3"/>
      <c r="B464" s="3"/>
      <c r="C464" s="3"/>
      <c r="D464" s="3"/>
      <c r="E464" s="3"/>
      <c r="F464" s="3"/>
      <c r="G464" s="4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  <c r="AS464" s="3"/>
      <c r="AT464" s="3"/>
      <c r="AU464" s="3"/>
      <c r="AV464" s="3"/>
      <c r="AW464" s="3"/>
      <c r="AX464" s="3"/>
      <c r="AY464" s="3"/>
      <c r="AZ464" s="3"/>
    </row>
    <row r="465" spans="1:52">
      <c r="A465" s="3"/>
      <c r="B465" s="3"/>
      <c r="C465" s="3"/>
      <c r="D465" s="3"/>
      <c r="E465" s="3"/>
      <c r="F465" s="3"/>
      <c r="G465" s="4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  <c r="AS465" s="3"/>
      <c r="AT465" s="3"/>
      <c r="AU465" s="3"/>
      <c r="AV465" s="3"/>
      <c r="AW465" s="3"/>
      <c r="AX465" s="3"/>
      <c r="AY465" s="3"/>
      <c r="AZ465" s="3"/>
    </row>
    <row r="466" spans="1:52">
      <c r="A466" s="3"/>
      <c r="B466" s="3"/>
      <c r="C466" s="3"/>
      <c r="D466" s="3"/>
      <c r="E466" s="3"/>
      <c r="F466" s="3"/>
      <c r="G466" s="4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  <c r="AS466" s="3"/>
      <c r="AT466" s="3"/>
      <c r="AU466" s="3"/>
      <c r="AV466" s="3"/>
      <c r="AW466" s="3"/>
      <c r="AX466" s="3"/>
      <c r="AY466" s="3"/>
      <c r="AZ466" s="3"/>
    </row>
    <row r="467" spans="1:52">
      <c r="A467" s="3"/>
      <c r="B467" s="3"/>
      <c r="C467" s="3"/>
      <c r="D467" s="3"/>
      <c r="E467" s="3"/>
      <c r="F467" s="3"/>
      <c r="G467" s="4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  <c r="AS467" s="3"/>
      <c r="AT467" s="3"/>
      <c r="AU467" s="3"/>
      <c r="AV467" s="3"/>
      <c r="AW467" s="3"/>
      <c r="AX467" s="3"/>
      <c r="AY467" s="3"/>
      <c r="AZ467" s="3"/>
    </row>
    <row r="468" spans="1:52">
      <c r="A468" s="3"/>
      <c r="B468" s="3"/>
      <c r="C468" s="3"/>
      <c r="D468" s="3"/>
      <c r="E468" s="3"/>
      <c r="F468" s="3"/>
      <c r="G468" s="4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  <c r="AS468" s="3"/>
      <c r="AT468" s="3"/>
      <c r="AU468" s="3"/>
      <c r="AV468" s="3"/>
      <c r="AW468" s="3"/>
      <c r="AX468" s="3"/>
      <c r="AY468" s="3"/>
      <c r="AZ468" s="3"/>
    </row>
    <row r="469" spans="1:52">
      <c r="A469" s="3"/>
      <c r="B469" s="3"/>
      <c r="C469" s="3"/>
      <c r="D469" s="3"/>
      <c r="E469" s="3"/>
      <c r="F469" s="3"/>
      <c r="G469" s="4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  <c r="AS469" s="3"/>
      <c r="AT469" s="3"/>
      <c r="AU469" s="3"/>
      <c r="AV469" s="3"/>
      <c r="AW469" s="3"/>
      <c r="AX469" s="3"/>
      <c r="AY469" s="3"/>
      <c r="AZ469" s="3"/>
    </row>
    <row r="470" spans="1:52">
      <c r="A470" s="3"/>
      <c r="B470" s="3"/>
      <c r="C470" s="3"/>
      <c r="D470" s="3"/>
      <c r="E470" s="3"/>
      <c r="F470" s="3"/>
      <c r="G470" s="4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  <c r="AS470" s="3"/>
      <c r="AT470" s="3"/>
      <c r="AU470" s="3"/>
      <c r="AV470" s="3"/>
      <c r="AW470" s="3"/>
      <c r="AX470" s="3"/>
      <c r="AY470" s="3"/>
      <c r="AZ470" s="3"/>
    </row>
    <row r="471" spans="1:52">
      <c r="A471" s="3"/>
      <c r="B471" s="3"/>
      <c r="C471" s="3"/>
      <c r="D471" s="3"/>
      <c r="E471" s="3"/>
      <c r="F471" s="3"/>
      <c r="G471" s="4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  <c r="AS471" s="3"/>
      <c r="AT471" s="3"/>
      <c r="AU471" s="3"/>
      <c r="AV471" s="3"/>
      <c r="AW471" s="3"/>
      <c r="AX471" s="3"/>
      <c r="AY471" s="3"/>
      <c r="AZ471" s="3"/>
    </row>
    <row r="472" spans="1:52">
      <c r="A472" s="3"/>
      <c r="B472" s="3"/>
      <c r="C472" s="3"/>
      <c r="D472" s="3"/>
      <c r="E472" s="3"/>
      <c r="F472" s="3"/>
      <c r="G472" s="4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  <c r="AS472" s="3"/>
      <c r="AT472" s="3"/>
      <c r="AU472" s="3"/>
      <c r="AV472" s="3"/>
      <c r="AW472" s="3"/>
      <c r="AX472" s="3"/>
      <c r="AY472" s="3"/>
      <c r="AZ472" s="3"/>
    </row>
    <row r="473" spans="1:52">
      <c r="A473" s="3"/>
      <c r="B473" s="3"/>
      <c r="C473" s="3"/>
      <c r="D473" s="3"/>
      <c r="E473" s="3"/>
      <c r="F473" s="3"/>
      <c r="G473" s="4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  <c r="AS473" s="3"/>
      <c r="AT473" s="3"/>
      <c r="AU473" s="3"/>
      <c r="AV473" s="3"/>
      <c r="AW473" s="3"/>
      <c r="AX473" s="3"/>
      <c r="AY473" s="3"/>
      <c r="AZ473" s="3"/>
    </row>
    <row r="474" spans="1:52">
      <c r="A474" s="3"/>
      <c r="B474" s="3"/>
      <c r="C474" s="3"/>
      <c r="D474" s="3"/>
      <c r="E474" s="3"/>
      <c r="F474" s="3"/>
      <c r="G474" s="4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  <c r="AS474" s="3"/>
      <c r="AT474" s="3"/>
      <c r="AU474" s="3"/>
      <c r="AV474" s="3"/>
      <c r="AW474" s="3"/>
      <c r="AX474" s="3"/>
      <c r="AY474" s="3"/>
      <c r="AZ474" s="3"/>
    </row>
    <row r="475" spans="1:52">
      <c r="A475" s="3"/>
      <c r="B475" s="3"/>
      <c r="C475" s="3"/>
      <c r="D475" s="3"/>
      <c r="E475" s="3"/>
      <c r="F475" s="3"/>
      <c r="G475" s="4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  <c r="AS475" s="3"/>
      <c r="AT475" s="3"/>
      <c r="AU475" s="3"/>
      <c r="AV475" s="3"/>
      <c r="AW475" s="3"/>
      <c r="AX475" s="3"/>
      <c r="AY475" s="3"/>
      <c r="AZ475" s="3"/>
    </row>
    <row r="476" spans="1:52">
      <c r="A476" s="3"/>
      <c r="B476" s="3"/>
      <c r="C476" s="3"/>
      <c r="D476" s="3"/>
      <c r="E476" s="3"/>
      <c r="F476" s="3"/>
      <c r="G476" s="4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  <c r="AS476" s="3"/>
      <c r="AT476" s="3"/>
      <c r="AU476" s="3"/>
      <c r="AV476" s="3"/>
      <c r="AW476" s="3"/>
      <c r="AX476" s="3"/>
      <c r="AY476" s="3"/>
      <c r="AZ476" s="3"/>
    </row>
    <row r="477" spans="1:52">
      <c r="A477" s="3"/>
      <c r="B477" s="3"/>
      <c r="C477" s="3"/>
      <c r="D477" s="3"/>
      <c r="E477" s="3"/>
      <c r="F477" s="3"/>
      <c r="G477" s="4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  <c r="AS477" s="3"/>
      <c r="AT477" s="3"/>
      <c r="AU477" s="3"/>
      <c r="AV477" s="3"/>
      <c r="AW477" s="3"/>
      <c r="AX477" s="3"/>
      <c r="AY477" s="3"/>
      <c r="AZ477" s="3"/>
    </row>
    <row r="478" spans="1:52">
      <c r="A478" s="3"/>
      <c r="B478" s="3"/>
      <c r="C478" s="3"/>
      <c r="D478" s="3"/>
      <c r="E478" s="3"/>
      <c r="F478" s="3"/>
      <c r="G478" s="4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  <c r="AS478" s="3"/>
      <c r="AT478" s="3"/>
      <c r="AU478" s="3"/>
      <c r="AV478" s="3"/>
      <c r="AW478" s="3"/>
      <c r="AX478" s="3"/>
      <c r="AY478" s="3"/>
      <c r="AZ478" s="3"/>
    </row>
    <row r="479" spans="1:52">
      <c r="A479" s="3"/>
      <c r="B479" s="3"/>
      <c r="C479" s="3"/>
      <c r="D479" s="3"/>
      <c r="E479" s="3"/>
      <c r="F479" s="3"/>
      <c r="G479" s="4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  <c r="AS479" s="3"/>
      <c r="AT479" s="3"/>
      <c r="AU479" s="3"/>
      <c r="AV479" s="3"/>
      <c r="AW479" s="3"/>
      <c r="AX479" s="3"/>
      <c r="AY479" s="3"/>
      <c r="AZ479" s="3"/>
    </row>
    <row r="480" spans="1:52">
      <c r="A480" s="3"/>
      <c r="B480" s="3"/>
      <c r="C480" s="3"/>
      <c r="D480" s="3"/>
      <c r="E480" s="3"/>
      <c r="F480" s="3"/>
      <c r="G480" s="4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  <c r="AS480" s="3"/>
      <c r="AT480" s="3"/>
      <c r="AU480" s="3"/>
      <c r="AV480" s="3"/>
      <c r="AW480" s="3"/>
      <c r="AX480" s="3"/>
      <c r="AY480" s="3"/>
      <c r="AZ480" s="3"/>
    </row>
    <row r="481" spans="1:52">
      <c r="A481" s="3"/>
      <c r="B481" s="3"/>
      <c r="C481" s="3"/>
      <c r="D481" s="3"/>
      <c r="E481" s="3"/>
      <c r="F481" s="3"/>
      <c r="G481" s="4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  <c r="AS481" s="3"/>
      <c r="AT481" s="3"/>
      <c r="AU481" s="3"/>
      <c r="AV481" s="3"/>
      <c r="AW481" s="3"/>
      <c r="AX481" s="3"/>
      <c r="AY481" s="3"/>
      <c r="AZ481" s="3"/>
    </row>
    <row r="482" spans="1:52">
      <c r="A482" s="3"/>
      <c r="B482" s="3"/>
      <c r="C482" s="3"/>
      <c r="D482" s="3"/>
      <c r="E482" s="3"/>
      <c r="F482" s="3"/>
      <c r="G482" s="4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  <c r="AS482" s="3"/>
      <c r="AT482" s="3"/>
      <c r="AU482" s="3"/>
      <c r="AV482" s="3"/>
      <c r="AW482" s="3"/>
      <c r="AX482" s="3"/>
      <c r="AY482" s="3"/>
      <c r="AZ482" s="3"/>
    </row>
    <row r="483" spans="1:52">
      <c r="A483" s="3"/>
      <c r="B483" s="3"/>
      <c r="C483" s="3"/>
      <c r="D483" s="3"/>
      <c r="E483" s="3"/>
      <c r="F483" s="3"/>
      <c r="G483" s="4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  <c r="AS483" s="3"/>
      <c r="AT483" s="3"/>
      <c r="AU483" s="3"/>
      <c r="AV483" s="3"/>
      <c r="AW483" s="3"/>
      <c r="AX483" s="3"/>
      <c r="AY483" s="3"/>
      <c r="AZ483" s="3"/>
    </row>
    <row r="484" spans="1:52">
      <c r="A484" s="3"/>
      <c r="B484" s="3"/>
      <c r="C484" s="3"/>
      <c r="D484" s="3"/>
      <c r="E484" s="3"/>
      <c r="F484" s="3"/>
      <c r="G484" s="4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  <c r="AS484" s="3"/>
      <c r="AT484" s="3"/>
      <c r="AU484" s="3"/>
      <c r="AV484" s="3"/>
      <c r="AW484" s="3"/>
      <c r="AX484" s="3"/>
      <c r="AY484" s="3"/>
      <c r="AZ484" s="3"/>
    </row>
    <row r="485" spans="1:52">
      <c r="A485" s="3"/>
      <c r="B485" s="3"/>
      <c r="C485" s="3"/>
      <c r="D485" s="3"/>
      <c r="E485" s="3"/>
      <c r="F485" s="3"/>
      <c r="G485" s="4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  <c r="AS485" s="3"/>
      <c r="AT485" s="3"/>
      <c r="AU485" s="3"/>
      <c r="AV485" s="3"/>
      <c r="AW485" s="3"/>
      <c r="AX485" s="3"/>
      <c r="AY485" s="3"/>
      <c r="AZ485" s="3"/>
    </row>
    <row r="486" spans="1:52">
      <c r="A486" s="3"/>
      <c r="B486" s="3"/>
      <c r="C486" s="3"/>
      <c r="D486" s="3"/>
      <c r="E486" s="3"/>
      <c r="F486" s="3"/>
      <c r="G486" s="4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  <c r="AS486" s="3"/>
      <c r="AT486" s="3"/>
      <c r="AU486" s="3"/>
      <c r="AV486" s="3"/>
      <c r="AW486" s="3"/>
      <c r="AX486" s="3"/>
      <c r="AY486" s="3"/>
      <c r="AZ486" s="3"/>
    </row>
    <row r="487" spans="1:52">
      <c r="A487" s="3"/>
      <c r="B487" s="3"/>
      <c r="C487" s="3"/>
      <c r="D487" s="3"/>
      <c r="E487" s="3"/>
      <c r="F487" s="3"/>
      <c r="G487" s="4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  <c r="AS487" s="3"/>
      <c r="AT487" s="3"/>
      <c r="AU487" s="3"/>
      <c r="AV487" s="3"/>
      <c r="AW487" s="3"/>
      <c r="AX487" s="3"/>
      <c r="AY487" s="3"/>
      <c r="AZ487" s="3"/>
    </row>
    <row r="488" spans="1:52">
      <c r="A488" s="3"/>
      <c r="B488" s="3"/>
      <c r="C488" s="3"/>
      <c r="D488" s="3"/>
      <c r="E488" s="3"/>
      <c r="F488" s="3"/>
      <c r="G488" s="4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  <c r="AS488" s="3"/>
      <c r="AT488" s="3"/>
      <c r="AU488" s="3"/>
      <c r="AV488" s="3"/>
      <c r="AW488" s="3"/>
      <c r="AX488" s="3"/>
      <c r="AY488" s="3"/>
      <c r="AZ488" s="3"/>
    </row>
    <row r="489" spans="1:52">
      <c r="A489" s="3"/>
      <c r="B489" s="3"/>
      <c r="C489" s="3"/>
      <c r="D489" s="3"/>
      <c r="E489" s="3"/>
      <c r="F489" s="3"/>
      <c r="G489" s="4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  <c r="AS489" s="3"/>
      <c r="AT489" s="3"/>
      <c r="AU489" s="3"/>
      <c r="AV489" s="3"/>
      <c r="AW489" s="3"/>
      <c r="AX489" s="3"/>
      <c r="AY489" s="3"/>
      <c r="AZ489" s="3"/>
    </row>
    <row r="490" spans="1:52">
      <c r="A490" s="3"/>
      <c r="B490" s="3"/>
      <c r="C490" s="3"/>
      <c r="D490" s="3"/>
      <c r="E490" s="3"/>
      <c r="F490" s="3"/>
      <c r="G490" s="4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  <c r="AS490" s="3"/>
      <c r="AT490" s="3"/>
      <c r="AU490" s="3"/>
      <c r="AV490" s="3"/>
      <c r="AW490" s="3"/>
      <c r="AX490" s="3"/>
      <c r="AY490" s="3"/>
      <c r="AZ490" s="3"/>
    </row>
    <row r="491" spans="1:52">
      <c r="A491" s="3"/>
      <c r="B491" s="3"/>
      <c r="C491" s="3"/>
      <c r="D491" s="3"/>
      <c r="E491" s="3"/>
      <c r="F491" s="3"/>
      <c r="G491" s="4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  <c r="AS491" s="3"/>
      <c r="AT491" s="3"/>
      <c r="AU491" s="3"/>
      <c r="AV491" s="3"/>
      <c r="AW491" s="3"/>
      <c r="AX491" s="3"/>
      <c r="AY491" s="3"/>
      <c r="AZ491" s="3"/>
    </row>
    <row r="492" spans="1:52">
      <c r="A492" s="3"/>
      <c r="B492" s="3"/>
      <c r="C492" s="3"/>
      <c r="D492" s="3"/>
      <c r="E492" s="3"/>
      <c r="F492" s="3"/>
      <c r="G492" s="4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  <c r="AS492" s="3"/>
      <c r="AT492" s="3"/>
      <c r="AU492" s="3"/>
      <c r="AV492" s="3"/>
      <c r="AW492" s="3"/>
      <c r="AX492" s="3"/>
      <c r="AY492" s="3"/>
      <c r="AZ492" s="3"/>
    </row>
    <row r="493" spans="1:52">
      <c r="A493" s="3"/>
      <c r="B493" s="3"/>
      <c r="C493" s="3"/>
      <c r="D493" s="3"/>
      <c r="E493" s="3"/>
      <c r="F493" s="3"/>
      <c r="G493" s="4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  <c r="AS493" s="3"/>
      <c r="AT493" s="3"/>
      <c r="AU493" s="3"/>
      <c r="AV493" s="3"/>
      <c r="AW493" s="3"/>
      <c r="AX493" s="3"/>
      <c r="AY493" s="3"/>
      <c r="AZ493" s="3"/>
    </row>
    <row r="494" spans="1:52">
      <c r="A494" s="3"/>
      <c r="B494" s="3"/>
      <c r="C494" s="3"/>
      <c r="D494" s="3"/>
      <c r="E494" s="3"/>
      <c r="F494" s="3"/>
      <c r="G494" s="4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  <c r="AS494" s="3"/>
      <c r="AT494" s="3"/>
      <c r="AU494" s="3"/>
      <c r="AV494" s="3"/>
      <c r="AW494" s="3"/>
      <c r="AX494" s="3"/>
      <c r="AY494" s="3"/>
      <c r="AZ494" s="3"/>
    </row>
    <row r="495" spans="1:52">
      <c r="A495" s="3"/>
      <c r="B495" s="3"/>
      <c r="C495" s="3"/>
      <c r="D495" s="3"/>
      <c r="E495" s="3"/>
      <c r="F495" s="3"/>
      <c r="G495" s="4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  <c r="AS495" s="3"/>
      <c r="AT495" s="3"/>
      <c r="AU495" s="3"/>
      <c r="AV495" s="3"/>
      <c r="AW495" s="3"/>
      <c r="AX495" s="3"/>
      <c r="AY495" s="3"/>
      <c r="AZ495" s="3"/>
    </row>
    <row r="496" spans="1:52">
      <c r="A496" s="3"/>
      <c r="B496" s="3"/>
      <c r="C496" s="3"/>
      <c r="D496" s="3"/>
      <c r="E496" s="3"/>
      <c r="F496" s="3"/>
      <c r="G496" s="4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  <c r="AS496" s="3"/>
      <c r="AT496" s="3"/>
      <c r="AU496" s="3"/>
      <c r="AV496" s="3"/>
      <c r="AW496" s="3"/>
      <c r="AX496" s="3"/>
      <c r="AY496" s="3"/>
      <c r="AZ496" s="3"/>
    </row>
    <row r="497" spans="1:52">
      <c r="A497" s="3"/>
      <c r="B497" s="3"/>
      <c r="C497" s="3"/>
      <c r="D497" s="3"/>
      <c r="E497" s="3"/>
      <c r="F497" s="3"/>
      <c r="G497" s="4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  <c r="AS497" s="3"/>
      <c r="AT497" s="3"/>
      <c r="AU497" s="3"/>
      <c r="AV497" s="3"/>
      <c r="AW497" s="3"/>
      <c r="AX497" s="3"/>
      <c r="AY497" s="3"/>
      <c r="AZ497" s="3"/>
    </row>
    <row r="498" spans="1:52">
      <c r="A498" s="3"/>
      <c r="B498" s="3"/>
      <c r="C498" s="3"/>
      <c r="D498" s="3"/>
      <c r="E498" s="3"/>
      <c r="F498" s="3"/>
      <c r="G498" s="4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  <c r="AS498" s="3"/>
      <c r="AT498" s="3"/>
      <c r="AU498" s="3"/>
      <c r="AV498" s="3"/>
      <c r="AW498" s="3"/>
      <c r="AX498" s="3"/>
      <c r="AY498" s="3"/>
      <c r="AZ498" s="3"/>
    </row>
    <row r="499" spans="1:52">
      <c r="A499" s="3"/>
      <c r="B499" s="3"/>
      <c r="C499" s="3"/>
      <c r="D499" s="3"/>
      <c r="E499" s="3"/>
      <c r="F499" s="3"/>
      <c r="G499" s="4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  <c r="AS499" s="3"/>
      <c r="AT499" s="3"/>
      <c r="AU499" s="3"/>
      <c r="AV499" s="3"/>
      <c r="AW499" s="3"/>
      <c r="AX499" s="3"/>
      <c r="AY499" s="3"/>
      <c r="AZ499" s="3"/>
    </row>
    <row r="500" spans="1:52">
      <c r="A500" s="3"/>
      <c r="B500" s="3"/>
      <c r="C500" s="3"/>
      <c r="D500" s="3"/>
      <c r="E500" s="3"/>
      <c r="F500" s="3"/>
      <c r="G500" s="4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  <c r="AS500" s="3"/>
      <c r="AT500" s="3"/>
      <c r="AU500" s="3"/>
      <c r="AV500" s="3"/>
      <c r="AW500" s="3"/>
      <c r="AX500" s="3"/>
      <c r="AY500" s="3"/>
      <c r="AZ500" s="3"/>
    </row>
  </sheetData>
  <autoFilter ref="A3:AK98" xr:uid="{00000000-0009-0000-0000-000000000000}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2025-10-28T13:08:00Z</dcterms:created>
  <dcterms:modified xsi:type="dcterms:W3CDTF">2025-10-29T11:47:09Z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5FB42A26316E4D73A1FEA849357DACD6_12</vt:lpwstr>
  </property>
  <property fmtid="{D5CDD505-2E9C-101B-9397-08002B2CF9AE}" pid="3" name="KSOProductBuildVer">
    <vt:lpwstr>1049-12.2.0.23131</vt:lpwstr>
  </property>
</Properties>
</file>