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Ост КИ филиалы\"/>
    </mc:Choice>
  </mc:AlternateContent>
  <xr:revisionPtr revIDLastSave="0" documentId="13_ncr:1_{D30D3F0F-5EBA-4333-9588-3AB0750199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9" i="1"/>
  <c r="V10" i="1"/>
  <c r="AK10" i="1" s="1"/>
  <c r="V12" i="1"/>
  <c r="AK12" i="1" s="1"/>
  <c r="V13" i="1"/>
  <c r="V16" i="1"/>
  <c r="AK16" i="1" s="1"/>
  <c r="V17" i="1"/>
  <c r="V18" i="1"/>
  <c r="AK18" i="1" s="1"/>
  <c r="V19" i="1"/>
  <c r="V20" i="1"/>
  <c r="AK20" i="1" s="1"/>
  <c r="V21" i="1"/>
  <c r="V23" i="1"/>
  <c r="V24" i="1"/>
  <c r="AK24" i="1" s="1"/>
  <c r="V25" i="1"/>
  <c r="V26" i="1"/>
  <c r="AK26" i="1" s="1"/>
  <c r="V27" i="1"/>
  <c r="V28" i="1"/>
  <c r="AK28" i="1" s="1"/>
  <c r="V29" i="1"/>
  <c r="V30" i="1"/>
  <c r="AK30" i="1" s="1"/>
  <c r="V31" i="1"/>
  <c r="V32" i="1"/>
  <c r="AK32" i="1" s="1"/>
  <c r="V33" i="1"/>
  <c r="V35" i="1"/>
  <c r="V37" i="1"/>
  <c r="V40" i="1"/>
  <c r="AK40" i="1" s="1"/>
  <c r="V41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70" i="1"/>
  <c r="V74" i="1"/>
  <c r="V75" i="1"/>
  <c r="V76" i="1"/>
  <c r="V77" i="1"/>
  <c r="V78" i="1"/>
  <c r="V79" i="1"/>
  <c r="V80" i="1"/>
  <c r="V82" i="1"/>
  <c r="V85" i="1"/>
  <c r="V86" i="1"/>
  <c r="V87" i="1"/>
  <c r="V88" i="1"/>
  <c r="V90" i="1"/>
  <c r="V91" i="1"/>
  <c r="V92" i="1"/>
  <c r="V93" i="1"/>
  <c r="V94" i="1"/>
  <c r="V95" i="1"/>
  <c r="V96" i="1"/>
  <c r="V97" i="1"/>
  <c r="V98" i="1"/>
  <c r="V99" i="1"/>
  <c r="V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6" i="1"/>
  <c r="AK7" i="1"/>
  <c r="AK9" i="1"/>
  <c r="AK13" i="1"/>
  <c r="AK17" i="1"/>
  <c r="AK19" i="1"/>
  <c r="AK21" i="1"/>
  <c r="AK23" i="1"/>
  <c r="AK25" i="1"/>
  <c r="AK27" i="1"/>
  <c r="AK29" i="1"/>
  <c r="AK31" i="1"/>
  <c r="AK33" i="1"/>
  <c r="AK35" i="1"/>
  <c r="AK36" i="1"/>
  <c r="AK37" i="1"/>
  <c r="AK41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0" i="1"/>
  <c r="AK74" i="1"/>
  <c r="AK75" i="1"/>
  <c r="AK76" i="1"/>
  <c r="AK77" i="1"/>
  <c r="AK78" i="1"/>
  <c r="AK79" i="1"/>
  <c r="AK80" i="1"/>
  <c r="AK82" i="1"/>
  <c r="AK85" i="1"/>
  <c r="AK86" i="1"/>
  <c r="AK87" i="1"/>
  <c r="AK88" i="1"/>
  <c r="AK90" i="1"/>
  <c r="AK91" i="1"/>
  <c r="AK92" i="1"/>
  <c r="AK93" i="1"/>
  <c r="AK94" i="1"/>
  <c r="AK95" i="1"/>
  <c r="AK96" i="1"/>
  <c r="AK97" i="1"/>
  <c r="AK98" i="1"/>
  <c r="AK99" i="1"/>
  <c r="AK6" i="1"/>
  <c r="AL5" i="1" l="1"/>
  <c r="W5" i="1"/>
  <c r="S92" i="1" l="1"/>
  <c r="S91" i="1"/>
  <c r="S90" i="1"/>
  <c r="S89" i="1"/>
  <c r="S86" i="1"/>
  <c r="S85" i="1"/>
  <c r="S84" i="1"/>
  <c r="S83" i="1"/>
  <c r="S82" i="1"/>
  <c r="U82" i="1" s="1"/>
  <c r="S81" i="1"/>
  <c r="S80" i="1"/>
  <c r="S79" i="1"/>
  <c r="U79" i="1" s="1"/>
  <c r="S78" i="1"/>
  <c r="S77" i="1"/>
  <c r="U77" i="1" s="1"/>
  <c r="S74" i="1"/>
  <c r="S73" i="1"/>
  <c r="S72" i="1"/>
  <c r="S71" i="1"/>
  <c r="S70" i="1"/>
  <c r="S68" i="1"/>
  <c r="S67" i="1"/>
  <c r="S64" i="1"/>
  <c r="S63" i="1"/>
  <c r="U62" i="1"/>
  <c r="S61" i="1"/>
  <c r="S60" i="1"/>
  <c r="U60" i="1" s="1"/>
  <c r="S59" i="1"/>
  <c r="S57" i="1"/>
  <c r="U57" i="1" s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4" i="1"/>
  <c r="S33" i="1"/>
  <c r="S31" i="1"/>
  <c r="S29" i="1"/>
  <c r="S28" i="1"/>
  <c r="S26" i="1"/>
  <c r="U26" i="1" s="1"/>
  <c r="S25" i="1"/>
  <c r="S23" i="1"/>
  <c r="S22" i="1"/>
  <c r="S19" i="1"/>
  <c r="U19" i="1" s="1"/>
  <c r="S18" i="1"/>
  <c r="S16" i="1"/>
  <c r="S15" i="1"/>
  <c r="S14" i="1"/>
  <c r="S13" i="1"/>
  <c r="S12" i="1"/>
  <c r="S11" i="1"/>
  <c r="S10" i="1"/>
  <c r="S8" i="1"/>
  <c r="S7" i="1"/>
  <c r="U7" i="1" s="1"/>
  <c r="S9" i="1"/>
  <c r="S17" i="1"/>
  <c r="U17" i="1" s="1"/>
  <c r="U18" i="1"/>
  <c r="S20" i="1"/>
  <c r="U20" i="1" s="1"/>
  <c r="S21" i="1"/>
  <c r="U21" i="1" s="1"/>
  <c r="S24" i="1"/>
  <c r="U24" i="1" s="1"/>
  <c r="S30" i="1"/>
  <c r="U30" i="1" s="1"/>
  <c r="S32" i="1"/>
  <c r="U32" i="1" s="1"/>
  <c r="S35" i="1"/>
  <c r="U40" i="1"/>
  <c r="S52" i="1"/>
  <c r="U52" i="1" s="1"/>
  <c r="S53" i="1"/>
  <c r="U53" i="1" s="1"/>
  <c r="S54" i="1"/>
  <c r="U54" i="1" s="1"/>
  <c r="S55" i="1"/>
  <c r="U55" i="1" s="1"/>
  <c r="U56" i="1"/>
  <c r="S58" i="1"/>
  <c r="U58" i="1" s="1"/>
  <c r="S65" i="1"/>
  <c r="S66" i="1"/>
  <c r="U66" i="1" s="1"/>
  <c r="S69" i="1"/>
  <c r="U69" i="1" s="1"/>
  <c r="S75" i="1"/>
  <c r="U75" i="1" s="1"/>
  <c r="S76" i="1"/>
  <c r="U76" i="1" s="1"/>
  <c r="U86" i="1"/>
  <c r="S87" i="1"/>
  <c r="U87" i="1" s="1"/>
  <c r="S88" i="1"/>
  <c r="U88" i="1" s="1"/>
  <c r="S93" i="1"/>
  <c r="U93" i="1" s="1"/>
  <c r="S95" i="1"/>
  <c r="S96" i="1"/>
  <c r="U96" i="1" s="1"/>
  <c r="S97" i="1"/>
  <c r="U97" i="1" s="1"/>
  <c r="S98" i="1"/>
  <c r="U98" i="1" s="1"/>
  <c r="S99" i="1"/>
  <c r="U99" i="1" s="1"/>
  <c r="S6" i="1"/>
  <c r="U9" i="1"/>
  <c r="U25" i="1"/>
  <c r="U27" i="1"/>
  <c r="U35" i="1"/>
  <c r="U65" i="1"/>
  <c r="U95" i="1"/>
  <c r="U6" i="1" l="1"/>
  <c r="M99" i="1"/>
  <c r="Q99" i="1" s="1"/>
  <c r="L99" i="1"/>
  <c r="M98" i="1"/>
  <c r="Q98" i="1" s="1"/>
  <c r="Z98" i="1" s="1"/>
  <c r="L98" i="1"/>
  <c r="M97" i="1"/>
  <c r="Q97" i="1" s="1"/>
  <c r="L97" i="1"/>
  <c r="M96" i="1"/>
  <c r="Q96" i="1" s="1"/>
  <c r="AA96" i="1" s="1"/>
  <c r="L96" i="1"/>
  <c r="M95" i="1"/>
  <c r="Q95" i="1" s="1"/>
  <c r="L95" i="1"/>
  <c r="M94" i="1"/>
  <c r="Q94" i="1" s="1"/>
  <c r="L94" i="1"/>
  <c r="M93" i="1"/>
  <c r="Q93" i="1" s="1"/>
  <c r="Z93" i="1" s="1"/>
  <c r="L93" i="1"/>
  <c r="M92" i="1"/>
  <c r="Q92" i="1" s="1"/>
  <c r="AA92" i="1" s="1"/>
  <c r="L92" i="1"/>
  <c r="M91" i="1"/>
  <c r="Q91" i="1" s="1"/>
  <c r="AA91" i="1" s="1"/>
  <c r="L91" i="1"/>
  <c r="M90" i="1"/>
  <c r="Q90" i="1" s="1"/>
  <c r="L90" i="1"/>
  <c r="M89" i="1"/>
  <c r="Q89" i="1" s="1"/>
  <c r="T89" i="1" s="1"/>
  <c r="L89" i="1"/>
  <c r="M88" i="1"/>
  <c r="Q88" i="1" s="1"/>
  <c r="AA88" i="1" s="1"/>
  <c r="L88" i="1"/>
  <c r="M87" i="1"/>
  <c r="Q87" i="1" s="1"/>
  <c r="Z87" i="1" s="1"/>
  <c r="L87" i="1"/>
  <c r="M86" i="1"/>
  <c r="Q86" i="1" s="1"/>
  <c r="Z86" i="1" s="1"/>
  <c r="L86" i="1"/>
  <c r="M85" i="1"/>
  <c r="Q85" i="1" s="1"/>
  <c r="L85" i="1"/>
  <c r="M84" i="1"/>
  <c r="Q84" i="1" s="1"/>
  <c r="L84" i="1"/>
  <c r="M83" i="1"/>
  <c r="Q83" i="1" s="1"/>
  <c r="L83" i="1"/>
  <c r="M82" i="1"/>
  <c r="Q82" i="1" s="1"/>
  <c r="Z82" i="1" s="1"/>
  <c r="L82" i="1"/>
  <c r="M81" i="1"/>
  <c r="Q81" i="1" s="1"/>
  <c r="T81" i="1" s="1"/>
  <c r="L81" i="1"/>
  <c r="M80" i="1"/>
  <c r="Q80" i="1" s="1"/>
  <c r="R80" i="1" s="1"/>
  <c r="U80" i="1" s="1"/>
  <c r="L80" i="1"/>
  <c r="M79" i="1"/>
  <c r="Q79" i="1" s="1"/>
  <c r="Z79" i="1" s="1"/>
  <c r="L79" i="1"/>
  <c r="M78" i="1"/>
  <c r="Q78" i="1" s="1"/>
  <c r="R78" i="1" s="1"/>
  <c r="U78" i="1" s="1"/>
  <c r="L78" i="1"/>
  <c r="M77" i="1"/>
  <c r="Q77" i="1" s="1"/>
  <c r="Z77" i="1" s="1"/>
  <c r="L77" i="1"/>
  <c r="M76" i="1"/>
  <c r="Q76" i="1" s="1"/>
  <c r="Z76" i="1" s="1"/>
  <c r="L76" i="1"/>
  <c r="M75" i="1"/>
  <c r="Q75" i="1" s="1"/>
  <c r="Z75" i="1" s="1"/>
  <c r="L75" i="1"/>
  <c r="M74" i="1"/>
  <c r="Q74" i="1" s="1"/>
  <c r="R74" i="1" s="1"/>
  <c r="U74" i="1" s="1"/>
  <c r="L74" i="1"/>
  <c r="M73" i="1"/>
  <c r="Q73" i="1" s="1"/>
  <c r="T73" i="1" s="1"/>
  <c r="L73" i="1"/>
  <c r="M72" i="1"/>
  <c r="Q72" i="1" s="1"/>
  <c r="L72" i="1"/>
  <c r="M71" i="1"/>
  <c r="Q71" i="1" s="1"/>
  <c r="L71" i="1"/>
  <c r="M70" i="1"/>
  <c r="Q70" i="1" s="1"/>
  <c r="R70" i="1" s="1"/>
  <c r="U70" i="1" s="1"/>
  <c r="L70" i="1"/>
  <c r="M69" i="1"/>
  <c r="Q69" i="1" s="1"/>
  <c r="Z69" i="1" s="1"/>
  <c r="L69" i="1"/>
  <c r="F68" i="1"/>
  <c r="E68" i="1"/>
  <c r="M68" i="1" s="1"/>
  <c r="Q68" i="1" s="1"/>
  <c r="F67" i="1"/>
  <c r="E67" i="1"/>
  <c r="M67" i="1" s="1"/>
  <c r="Q67" i="1" s="1"/>
  <c r="T67" i="1" s="1"/>
  <c r="M66" i="1"/>
  <c r="Q66" i="1" s="1"/>
  <c r="Z66" i="1" s="1"/>
  <c r="L66" i="1"/>
  <c r="M65" i="1"/>
  <c r="Q65" i="1" s="1"/>
  <c r="Z65" i="1" s="1"/>
  <c r="L65" i="1"/>
  <c r="M64" i="1"/>
  <c r="Q64" i="1" s="1"/>
  <c r="R64" i="1" s="1"/>
  <c r="U64" i="1" s="1"/>
  <c r="L64" i="1"/>
  <c r="M63" i="1"/>
  <c r="Q63" i="1" s="1"/>
  <c r="L63" i="1"/>
  <c r="M62" i="1"/>
  <c r="L62" i="1"/>
  <c r="M61" i="1"/>
  <c r="Q61" i="1" s="1"/>
  <c r="R61" i="1" s="1"/>
  <c r="U61" i="1" s="1"/>
  <c r="L61" i="1"/>
  <c r="M60" i="1"/>
  <c r="Q60" i="1" s="1"/>
  <c r="Z60" i="1" s="1"/>
  <c r="L60" i="1"/>
  <c r="M59" i="1"/>
  <c r="Q59" i="1" s="1"/>
  <c r="L59" i="1"/>
  <c r="M58" i="1"/>
  <c r="Q58" i="1" s="1"/>
  <c r="Z58" i="1" s="1"/>
  <c r="L58" i="1"/>
  <c r="M57" i="1"/>
  <c r="L57" i="1"/>
  <c r="M56" i="1"/>
  <c r="L56" i="1"/>
  <c r="M55" i="1"/>
  <c r="Q55" i="1" s="1"/>
  <c r="Z55" i="1" s="1"/>
  <c r="L55" i="1"/>
  <c r="M54" i="1"/>
  <c r="Q54" i="1" s="1"/>
  <c r="Z54" i="1" s="1"/>
  <c r="L54" i="1"/>
  <c r="M53" i="1"/>
  <c r="Q53" i="1" s="1"/>
  <c r="Z53" i="1" s="1"/>
  <c r="L53" i="1"/>
  <c r="M52" i="1"/>
  <c r="Q52" i="1" s="1"/>
  <c r="Z52" i="1" s="1"/>
  <c r="L52" i="1"/>
  <c r="M51" i="1"/>
  <c r="Q51" i="1" s="1"/>
  <c r="R51" i="1" s="1"/>
  <c r="U51" i="1" s="1"/>
  <c r="L51" i="1"/>
  <c r="M50" i="1"/>
  <c r="Q50" i="1" s="1"/>
  <c r="R50" i="1" s="1"/>
  <c r="U50" i="1" s="1"/>
  <c r="L50" i="1"/>
  <c r="M49" i="1"/>
  <c r="Q49" i="1" s="1"/>
  <c r="R49" i="1" s="1"/>
  <c r="U49" i="1" s="1"/>
  <c r="L49" i="1"/>
  <c r="M48" i="1"/>
  <c r="Q48" i="1" s="1"/>
  <c r="R48" i="1" s="1"/>
  <c r="U48" i="1" s="1"/>
  <c r="L48" i="1"/>
  <c r="M47" i="1"/>
  <c r="Q47" i="1" s="1"/>
  <c r="R47" i="1" s="1"/>
  <c r="U47" i="1" s="1"/>
  <c r="L47" i="1"/>
  <c r="M46" i="1"/>
  <c r="Q46" i="1" s="1"/>
  <c r="R46" i="1" s="1"/>
  <c r="U46" i="1" s="1"/>
  <c r="L46" i="1"/>
  <c r="M45" i="1"/>
  <c r="Q45" i="1" s="1"/>
  <c r="L45" i="1"/>
  <c r="M44" i="1"/>
  <c r="Q44" i="1" s="1"/>
  <c r="R44" i="1" s="1"/>
  <c r="U44" i="1" s="1"/>
  <c r="L44" i="1"/>
  <c r="M43" i="1"/>
  <c r="Q43" i="1" s="1"/>
  <c r="R43" i="1" s="1"/>
  <c r="U43" i="1" s="1"/>
  <c r="L43" i="1"/>
  <c r="M42" i="1"/>
  <c r="Q42" i="1" s="1"/>
  <c r="L42" i="1"/>
  <c r="M41" i="1"/>
  <c r="Q41" i="1" s="1"/>
  <c r="R41" i="1" s="1"/>
  <c r="U41" i="1" s="1"/>
  <c r="L41" i="1"/>
  <c r="M40" i="1"/>
  <c r="Q40" i="1" s="1"/>
  <c r="Z40" i="1" s="1"/>
  <c r="L40" i="1"/>
  <c r="M39" i="1"/>
  <c r="Q39" i="1" s="1"/>
  <c r="L39" i="1"/>
  <c r="M38" i="1"/>
  <c r="Q38" i="1" s="1"/>
  <c r="L38" i="1"/>
  <c r="M37" i="1"/>
  <c r="Q37" i="1" s="1"/>
  <c r="L37" i="1"/>
  <c r="M36" i="1"/>
  <c r="Q36" i="1" s="1"/>
  <c r="L36" i="1"/>
  <c r="M35" i="1"/>
  <c r="Q35" i="1" s="1"/>
  <c r="Z35" i="1" s="1"/>
  <c r="L35" i="1"/>
  <c r="M34" i="1"/>
  <c r="Q34" i="1" s="1"/>
  <c r="L34" i="1"/>
  <c r="M33" i="1"/>
  <c r="Q33" i="1" s="1"/>
  <c r="L33" i="1"/>
  <c r="M32" i="1"/>
  <c r="Q32" i="1" s="1"/>
  <c r="Z32" i="1" s="1"/>
  <c r="L32" i="1"/>
  <c r="M31" i="1"/>
  <c r="Q31" i="1" s="1"/>
  <c r="R31" i="1" s="1"/>
  <c r="U31" i="1" s="1"/>
  <c r="L31" i="1"/>
  <c r="M30" i="1"/>
  <c r="Q30" i="1" s="1"/>
  <c r="Z30" i="1" s="1"/>
  <c r="L30" i="1"/>
  <c r="M29" i="1"/>
  <c r="Q29" i="1" s="1"/>
  <c r="L29" i="1"/>
  <c r="M28" i="1"/>
  <c r="Q28" i="1" s="1"/>
  <c r="R28" i="1" s="1"/>
  <c r="U28" i="1" s="1"/>
  <c r="L28" i="1"/>
  <c r="M27" i="1"/>
  <c r="L27" i="1"/>
  <c r="M26" i="1"/>
  <c r="Q26" i="1" s="1"/>
  <c r="Z26" i="1" s="1"/>
  <c r="L26" i="1"/>
  <c r="M25" i="1"/>
  <c r="Q25" i="1" s="1"/>
  <c r="Z25" i="1" s="1"/>
  <c r="L25" i="1"/>
  <c r="M24" i="1"/>
  <c r="Q24" i="1" s="1"/>
  <c r="Z24" i="1" s="1"/>
  <c r="L24" i="1"/>
  <c r="M23" i="1"/>
  <c r="Q23" i="1" s="1"/>
  <c r="R23" i="1" s="1"/>
  <c r="U23" i="1" s="1"/>
  <c r="L23" i="1"/>
  <c r="M22" i="1"/>
  <c r="Q22" i="1" s="1"/>
  <c r="L22" i="1"/>
  <c r="M21" i="1"/>
  <c r="Q21" i="1" s="1"/>
  <c r="Z21" i="1" s="1"/>
  <c r="L21" i="1"/>
  <c r="M20" i="1"/>
  <c r="Q20" i="1" s="1"/>
  <c r="Z20" i="1" s="1"/>
  <c r="L20" i="1"/>
  <c r="M19" i="1"/>
  <c r="Q19" i="1" s="1"/>
  <c r="Z19" i="1" s="1"/>
  <c r="L19" i="1"/>
  <c r="M18" i="1"/>
  <c r="Q18" i="1" s="1"/>
  <c r="Z18" i="1" s="1"/>
  <c r="L18" i="1"/>
  <c r="M17" i="1"/>
  <c r="Q17" i="1" s="1"/>
  <c r="Z17" i="1" s="1"/>
  <c r="L17" i="1"/>
  <c r="M16" i="1"/>
  <c r="Q16" i="1" s="1"/>
  <c r="R16" i="1" s="1"/>
  <c r="U16" i="1" s="1"/>
  <c r="L16" i="1"/>
  <c r="M15" i="1"/>
  <c r="Q15" i="1" s="1"/>
  <c r="T15" i="1" s="1"/>
  <c r="L15" i="1"/>
  <c r="M14" i="1"/>
  <c r="Q14" i="1" s="1"/>
  <c r="L14" i="1"/>
  <c r="M13" i="1"/>
  <c r="Q13" i="1" s="1"/>
  <c r="L13" i="1"/>
  <c r="M12" i="1"/>
  <c r="Q12" i="1" s="1"/>
  <c r="R12" i="1" s="1"/>
  <c r="U12" i="1" s="1"/>
  <c r="L12" i="1"/>
  <c r="M11" i="1"/>
  <c r="Q11" i="1" s="1"/>
  <c r="L11" i="1"/>
  <c r="M10" i="1"/>
  <c r="Q10" i="1" s="1"/>
  <c r="R10" i="1" s="1"/>
  <c r="U10" i="1" s="1"/>
  <c r="L10" i="1"/>
  <c r="M9" i="1"/>
  <c r="Q9" i="1" s="1"/>
  <c r="Z9" i="1" s="1"/>
  <c r="L9" i="1"/>
  <c r="M8" i="1"/>
  <c r="Q8" i="1" s="1"/>
  <c r="T8" i="1" s="1"/>
  <c r="L8" i="1"/>
  <c r="M7" i="1"/>
  <c r="Q7" i="1" s="1"/>
  <c r="Z7" i="1" s="1"/>
  <c r="L7" i="1"/>
  <c r="M6" i="1"/>
  <c r="L6" i="1"/>
  <c r="AI5" i="1"/>
  <c r="AH5" i="1"/>
  <c r="AG5" i="1"/>
  <c r="AF5" i="1"/>
  <c r="AE5" i="1"/>
  <c r="AD5" i="1"/>
  <c r="AC5" i="1"/>
  <c r="AB5" i="1"/>
  <c r="X5" i="1"/>
  <c r="P5" i="1"/>
  <c r="O5" i="1"/>
  <c r="N5" i="1"/>
  <c r="K5" i="1"/>
  <c r="R11" i="1" l="1"/>
  <c r="T11" i="1"/>
  <c r="R14" i="1"/>
  <c r="T14" i="1"/>
  <c r="R22" i="1"/>
  <c r="T22" i="1"/>
  <c r="R34" i="1"/>
  <c r="T34" i="1"/>
  <c r="R36" i="1"/>
  <c r="T36" i="1"/>
  <c r="R38" i="1"/>
  <c r="T38" i="1"/>
  <c r="R39" i="1"/>
  <c r="T39" i="1"/>
  <c r="R42" i="1"/>
  <c r="T42" i="1"/>
  <c r="R71" i="1"/>
  <c r="T71" i="1"/>
  <c r="R72" i="1"/>
  <c r="T72" i="1"/>
  <c r="R83" i="1"/>
  <c r="T83" i="1"/>
  <c r="R84" i="1"/>
  <c r="T84" i="1"/>
  <c r="Q27" i="1"/>
  <c r="Z27" i="1" s="1"/>
  <c r="Q56" i="1"/>
  <c r="Z56" i="1" s="1"/>
  <c r="Q57" i="1"/>
  <c r="Z57" i="1" s="1"/>
  <c r="Q62" i="1"/>
  <c r="Z62" i="1" s="1"/>
  <c r="Z96" i="1"/>
  <c r="Z41" i="1"/>
  <c r="Z49" i="1"/>
  <c r="Z10" i="1"/>
  <c r="Z12" i="1"/>
  <c r="Z16" i="1"/>
  <c r="Z23" i="1"/>
  <c r="Z28" i="1"/>
  <c r="Z31" i="1"/>
  <c r="Z43" i="1"/>
  <c r="Z44" i="1"/>
  <c r="Z46" i="1"/>
  <c r="Z47" i="1"/>
  <c r="Z48" i="1"/>
  <c r="Z50" i="1"/>
  <c r="Z51" i="1"/>
  <c r="Z64" i="1"/>
  <c r="Z70" i="1"/>
  <c r="Z74" i="1"/>
  <c r="Z78" i="1"/>
  <c r="Z80" i="1"/>
  <c r="AA95" i="1"/>
  <c r="Z95" i="1"/>
  <c r="AA97" i="1"/>
  <c r="Z97" i="1"/>
  <c r="AA99" i="1"/>
  <c r="Z99" i="1"/>
  <c r="Z61" i="1"/>
  <c r="Z88" i="1"/>
  <c r="R37" i="1"/>
  <c r="U37" i="1" s="1"/>
  <c r="R45" i="1"/>
  <c r="U45" i="1" s="1"/>
  <c r="E5" i="1"/>
  <c r="R68" i="1"/>
  <c r="U68" i="1" s="1"/>
  <c r="R67" i="1"/>
  <c r="U67" i="1" s="1"/>
  <c r="V67" i="1" s="1"/>
  <c r="AK67" i="1" s="1"/>
  <c r="R91" i="1"/>
  <c r="U91" i="1" s="1"/>
  <c r="R73" i="1"/>
  <c r="U73" i="1" s="1"/>
  <c r="V73" i="1" s="1"/>
  <c r="AK73" i="1" s="1"/>
  <c r="R85" i="1"/>
  <c r="U85" i="1" s="1"/>
  <c r="AA93" i="1"/>
  <c r="AA94" i="1"/>
  <c r="R94" i="1"/>
  <c r="S94" i="1" s="1"/>
  <c r="U94" i="1" s="1"/>
  <c r="R13" i="1"/>
  <c r="U13" i="1" s="1"/>
  <c r="R81" i="1"/>
  <c r="U81" i="1" s="1"/>
  <c r="V81" i="1" s="1"/>
  <c r="AK81" i="1" s="1"/>
  <c r="AA89" i="1"/>
  <c r="R89" i="1"/>
  <c r="U89" i="1" s="1"/>
  <c r="V89" i="1" s="1"/>
  <c r="AK89" i="1" s="1"/>
  <c r="AA90" i="1"/>
  <c r="R90" i="1"/>
  <c r="U90" i="1" s="1"/>
  <c r="R8" i="1"/>
  <c r="R29" i="1"/>
  <c r="U29" i="1" s="1"/>
  <c r="R33" i="1"/>
  <c r="U33" i="1" s="1"/>
  <c r="F5" i="1"/>
  <c r="AA68" i="1"/>
  <c r="R15" i="1"/>
  <c r="U15" i="1" s="1"/>
  <c r="V15" i="1" s="1"/>
  <c r="AK15" i="1" s="1"/>
  <c r="R59" i="1"/>
  <c r="U59" i="1" s="1"/>
  <c r="R63" i="1"/>
  <c r="U63" i="1" s="1"/>
  <c r="R92" i="1"/>
  <c r="U92" i="1" s="1"/>
  <c r="AA29" i="1"/>
  <c r="AA67" i="1"/>
  <c r="AA31" i="1"/>
  <c r="Q6" i="1"/>
  <c r="M5" i="1"/>
  <c r="AA7" i="1"/>
  <c r="AA9" i="1"/>
  <c r="AA33" i="1"/>
  <c r="AA35" i="1"/>
  <c r="AA37" i="1"/>
  <c r="AA41" i="1"/>
  <c r="AA45" i="1"/>
  <c r="AA49" i="1"/>
  <c r="AA53" i="1"/>
  <c r="AA61" i="1"/>
  <c r="AA65" i="1"/>
  <c r="AA71" i="1"/>
  <c r="AA75" i="1"/>
  <c r="AA79" i="1"/>
  <c r="AA83" i="1"/>
  <c r="AA87" i="1"/>
  <c r="AA39" i="1"/>
  <c r="AA43" i="1"/>
  <c r="AA47" i="1"/>
  <c r="AA51" i="1"/>
  <c r="AA55" i="1"/>
  <c r="AA59" i="1"/>
  <c r="AA63" i="1"/>
  <c r="AA69" i="1"/>
  <c r="AA73" i="1"/>
  <c r="AA77" i="1"/>
  <c r="AA81" i="1"/>
  <c r="AA85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30" i="1"/>
  <c r="AA32" i="1"/>
  <c r="AA34" i="1"/>
  <c r="AA36" i="1"/>
  <c r="AA38" i="1"/>
  <c r="AA40" i="1"/>
  <c r="AA42" i="1"/>
  <c r="AA44" i="1"/>
  <c r="AA46" i="1"/>
  <c r="AA48" i="1"/>
  <c r="AA50" i="1"/>
  <c r="AA52" i="1"/>
  <c r="AA54" i="1"/>
  <c r="AA56" i="1"/>
  <c r="AA58" i="1"/>
  <c r="AA60" i="1"/>
  <c r="AA64" i="1"/>
  <c r="AA66" i="1"/>
  <c r="L67" i="1"/>
  <c r="L68" i="1"/>
  <c r="AA70" i="1"/>
  <c r="AA72" i="1"/>
  <c r="AA74" i="1"/>
  <c r="AA76" i="1"/>
  <c r="AA78" i="1"/>
  <c r="AA80" i="1"/>
  <c r="AA82" i="1"/>
  <c r="AA84" i="1"/>
  <c r="AA86" i="1"/>
  <c r="AA98" i="1"/>
  <c r="T5" i="1" l="1"/>
  <c r="U84" i="1"/>
  <c r="V84" i="1" s="1"/>
  <c r="AK84" i="1" s="1"/>
  <c r="U83" i="1"/>
  <c r="V83" i="1" s="1"/>
  <c r="AK83" i="1" s="1"/>
  <c r="U72" i="1"/>
  <c r="V72" i="1" s="1"/>
  <c r="AK72" i="1" s="1"/>
  <c r="U71" i="1"/>
  <c r="V71" i="1" s="1"/>
  <c r="AK71" i="1" s="1"/>
  <c r="U42" i="1"/>
  <c r="V42" i="1" s="1"/>
  <c r="AK42" i="1" s="1"/>
  <c r="U39" i="1"/>
  <c r="V39" i="1" s="1"/>
  <c r="AK39" i="1" s="1"/>
  <c r="U38" i="1"/>
  <c r="V38" i="1" s="1"/>
  <c r="AK38" i="1" s="1"/>
  <c r="U36" i="1"/>
  <c r="U34" i="1"/>
  <c r="V34" i="1" s="1"/>
  <c r="AK34" i="1" s="1"/>
  <c r="U22" i="1"/>
  <c r="V22" i="1" s="1"/>
  <c r="AK22" i="1" s="1"/>
  <c r="U14" i="1"/>
  <c r="V14" i="1" s="1"/>
  <c r="AK14" i="1" s="1"/>
  <c r="U11" i="1"/>
  <c r="V11" i="1" s="1"/>
  <c r="AK11" i="1" s="1"/>
  <c r="Q5" i="1"/>
  <c r="AA62" i="1"/>
  <c r="AA27" i="1"/>
  <c r="AA57" i="1"/>
  <c r="Z67" i="1"/>
  <c r="Z92" i="1"/>
  <c r="Z59" i="1"/>
  <c r="Z33" i="1"/>
  <c r="U8" i="1"/>
  <c r="V8" i="1" s="1"/>
  <c r="S5" i="1"/>
  <c r="Z13" i="1"/>
  <c r="Z85" i="1"/>
  <c r="Z91" i="1"/>
  <c r="Z45" i="1"/>
  <c r="Z63" i="1"/>
  <c r="Z15" i="1"/>
  <c r="Z29" i="1"/>
  <c r="Z90" i="1"/>
  <c r="Z89" i="1"/>
  <c r="Z81" i="1"/>
  <c r="Z94" i="1"/>
  <c r="Z73" i="1"/>
  <c r="Z37" i="1"/>
  <c r="Z68" i="1"/>
  <c r="Z6" i="1"/>
  <c r="L5" i="1"/>
  <c r="AA6" i="1"/>
  <c r="AK8" i="1" l="1"/>
  <c r="V5" i="1"/>
  <c r="Z14" i="1"/>
  <c r="Z34" i="1"/>
  <c r="Z38" i="1"/>
  <c r="Z42" i="1"/>
  <c r="Z72" i="1"/>
  <c r="Z84" i="1"/>
  <c r="Z11" i="1"/>
  <c r="Z22" i="1"/>
  <c r="Z36" i="1"/>
  <c r="Z39" i="1"/>
  <c r="Z71" i="1"/>
  <c r="Z83" i="1"/>
  <c r="Z8" i="1"/>
  <c r="U5" i="1"/>
  <c r="R5" i="1"/>
  <c r="AK5" i="1" l="1"/>
</calcChain>
</file>

<file path=xl/sharedStrings.xml><?xml version="1.0" encoding="utf-8"?>
<sst xmlns="http://schemas.openxmlformats.org/spreadsheetml/2006/main" count="358" uniqueCount="149">
  <si>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</si>
  <si>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</si>
  <si>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</si>
  <si>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</si>
  <si>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</si>
  <si>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</si>
  <si>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</si>
  <si>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</si>
  <si>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</si>
  <si>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</si>
  <si>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</si>
  <si>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</si>
  <si>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</si>
  <si>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</si>
  <si>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</si>
  <si>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</si>
  <si>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</si>
  <si>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</si>
  <si>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</si>
  <si>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</si>
  <si>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</si>
  <si>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</si>
  <si>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</si>
  <si>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</si>
  <si>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25,10,</t>
  </si>
  <si>
    <t>27,10,</t>
  </si>
  <si>
    <t>29,10,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</si>
  <si>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</si>
  <si>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</si>
  <si>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</si>
  <si>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</si>
  <si>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</si>
  <si>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</si>
  <si>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</si>
  <si>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</si>
  <si>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</si>
  <si>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</si>
  <si>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</si>
  <si>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</si>
  <si>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</si>
  <si>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</si>
  <si>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</si>
  <si>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</si>
  <si>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</si>
  <si>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</si>
  <si>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</si>
  <si>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</si>
  <si>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</si>
  <si>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</si>
  <si>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</si>
  <si>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</si>
  <si>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</si>
  <si>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</si>
  <si>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</si>
  <si>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</si>
  <si>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</si>
  <si>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</si>
  <si>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</si>
  <si>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</si>
  <si>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новинка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</si>
  <si>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</si>
  <si>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</si>
  <si>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</si>
  <si>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</si>
  <si>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</si>
  <si>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</si>
  <si>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</si>
  <si>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</si>
  <si>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</si>
  <si>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</si>
  <si>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</si>
  <si>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</si>
  <si>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</si>
  <si>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</si>
  <si>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</si>
  <si>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</si>
  <si>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</si>
  <si>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</si>
  <si>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</si>
  <si>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</si>
  <si>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</si>
  <si>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</si>
  <si>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</si>
  <si>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</si>
  <si>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</si>
  <si>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</si>
  <si>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</si>
  <si>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</si>
  <si>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</si>
  <si>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</si>
  <si>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</si>
  <si>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завод не отгружает / 09,01,25 в уценку 107 шт.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</si>
  <si>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</si>
  <si>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</si>
  <si>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</si>
  <si>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</si>
  <si>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</si>
  <si>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</si>
  <si>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</si>
  <si>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</si>
  <si>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</si>
  <si>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</si>
  <si>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</si>
  <si>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</si>
  <si>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</si>
  <si>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</si>
  <si>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</si>
  <si>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</si>
  <si>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</si>
  <si>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</si>
  <si>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</si>
  <si>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</si>
  <si>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</si>
  <si>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</si>
  <si>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</si>
  <si>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</si>
  <si>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</si>
  <si>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</si>
  <si>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</si>
  <si>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</si>
  <si>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</si>
  <si>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</si>
  <si>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</si>
  <si>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7229 САЛЬЧИЧОН Останкино с/к в/у 1/180   Останкино</t>
  </si>
  <si>
    <t>не в матрице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</si>
  <si>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</si>
  <si>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</si>
  <si>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</si>
  <si>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</si>
  <si>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</si>
  <si>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</si>
  <si>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</si>
  <si>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</si>
  <si>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</si>
  <si>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</si>
  <si>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7343 СЕЙЧАС СЕЗОН ПМ вар п/о 0,4кг ОСТАНКИНО</t>
  </si>
  <si>
    <t>не заказывали!!!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</si>
  <si>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</si>
  <si>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</si>
  <si>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</si>
  <si>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24,10,25 списание 24шт. (сроки)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</si>
  <si>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06,03,25 в уценку 85шт.</t>
    </r>
  </si>
  <si>
    <t>нужно увеличить продажи</t>
  </si>
  <si>
    <t>с учетом ТК</t>
  </si>
  <si>
    <t>до машины</t>
  </si>
  <si>
    <t>итого</t>
  </si>
  <si>
    <t>заказ</t>
  </si>
  <si>
    <t>01,11,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</si>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</sst>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/>
    <xf numFmtId="164" fontId="6" fillId="9" borderId="1" xfId="1" applyNumberFormat="1" applyFont="1" applyFill="1"/>
    <xf numFmtId="164" fontId="1" fillId="8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8" sqref="AJ8"/>
    </sheetView>
  </sheetViews>
  <sheetFormatPr defaultRowHeight="15" x14ac:dyDescent="0.25"/>
  <cols>
    <col min="1" max="1" width="55.8554687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7.85546875" customWidth="1"/>
    <col min="10" max="10" width="1" customWidth="1"/>
    <col min="11" max="18" width="7" customWidth="1"/>
    <col min="19" max="23" width="7" style="22" customWidth="1"/>
    <col min="24" max="24" width="7" customWidth="1"/>
    <col min="25" max="25" width="14.140625" customWidth="1"/>
    <col min="26" max="27" width="5" customWidth="1"/>
    <col min="28" max="35" width="6" customWidth="1"/>
    <col min="36" max="36" width="22.140625" customWidth="1"/>
    <col min="37" max="38" width="7" customWidth="1"/>
    <col min="39" max="52" width="3" customWidth="1"/>
  </cols>
  <sheetData>
    <row r="1" spans="1:52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3">
        <v>1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2" spans="1:52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143</v>
      </c>
      <c r="T3" s="2" t="s">
        <v>144</v>
      </c>
      <c r="U3" s="2" t="s">
        <v>145</v>
      </c>
      <c r="V3" s="2" t="s">
        <v>146</v>
      </c>
      <c r="W3" s="2" t="s">
        <v>146</v>
      </c>
      <c r="X3" s="6" t="s">
        <v>17</v>
      </c>
      <c r="Y3" s="6" t="s">
        <v>18</v>
      </c>
      <c r="Z3" s="1" t="s">
        <v>19</v>
      </c>
      <c r="AA3" s="1" t="s">
        <v>20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24</v>
      </c>
      <c r="P4" s="17" t="s">
        <v>25</v>
      </c>
      <c r="Q4" s="17" t="s">
        <v>26</v>
      </c>
      <c r="R4" s="17"/>
      <c r="S4" s="17"/>
      <c r="T4" s="17"/>
      <c r="U4" s="17"/>
      <c r="V4" s="17" t="s">
        <v>147</v>
      </c>
      <c r="W4" s="17" t="s">
        <v>148</v>
      </c>
      <c r="X4" s="17"/>
      <c r="Y4" s="17"/>
      <c r="Z4" s="17"/>
      <c r="AA4" s="17"/>
      <c r="AB4" s="17" t="s">
        <v>27</v>
      </c>
      <c r="AC4" s="17" t="s">
        <v>28</v>
      </c>
      <c r="AD4" s="17" t="s">
        <v>29</v>
      </c>
      <c r="AE4" s="17" t="s">
        <v>30</v>
      </c>
      <c r="AF4" s="17" t="s">
        <v>31</v>
      </c>
      <c r="AG4" s="17" t="s">
        <v>32</v>
      </c>
      <c r="AH4" s="17" t="s">
        <v>33</v>
      </c>
      <c r="AI4" s="17" t="s">
        <v>34</v>
      </c>
      <c r="AJ4" s="17"/>
      <c r="AK4" s="17" t="s">
        <v>147</v>
      </c>
      <c r="AL4" s="17" t="s">
        <v>148</v>
      </c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x14ac:dyDescent="0.25">
      <c r="A5" s="17"/>
      <c r="B5" s="17"/>
      <c r="C5" s="17"/>
      <c r="D5" s="17"/>
      <c r="E5" s="3">
        <f>SUM(E6:E490)</f>
        <v>28425.675999999999</v>
      </c>
      <c r="F5" s="3">
        <f>SUM(F6:F490)</f>
        <v>14642.44</v>
      </c>
      <c r="G5" s="7"/>
      <c r="H5" s="17"/>
      <c r="I5" s="17"/>
      <c r="J5" s="17"/>
      <c r="K5" s="3">
        <f t="shared" ref="K5:X5" si="0">SUM(K6:K490)</f>
        <v>12595.240000000003</v>
      </c>
      <c r="L5" s="3">
        <f t="shared" si="0"/>
        <v>15830.436</v>
      </c>
      <c r="M5" s="3">
        <f t="shared" si="0"/>
        <v>12145.356999999998</v>
      </c>
      <c r="N5" s="3">
        <f t="shared" si="0"/>
        <v>16280.319</v>
      </c>
      <c r="O5" s="3">
        <f t="shared" si="0"/>
        <v>8135</v>
      </c>
      <c r="P5" s="3">
        <f t="shared" si="0"/>
        <v>6713</v>
      </c>
      <c r="Q5" s="3">
        <f t="shared" si="0"/>
        <v>2429.0713999999998</v>
      </c>
      <c r="R5" s="3">
        <f t="shared" si="0"/>
        <v>7673.4017999999987</v>
      </c>
      <c r="S5" s="3">
        <f t="shared" si="0"/>
        <v>9800</v>
      </c>
      <c r="T5" s="3">
        <f t="shared" si="0"/>
        <v>1088.7919999999999</v>
      </c>
      <c r="U5" s="3">
        <f t="shared" si="0"/>
        <v>10889</v>
      </c>
      <c r="V5" s="3">
        <f t="shared" si="0"/>
        <v>6271</v>
      </c>
      <c r="W5" s="3">
        <f t="shared" ref="W5" si="1">SUM(W6:W490)</f>
        <v>4874</v>
      </c>
      <c r="X5" s="3">
        <f t="shared" si="0"/>
        <v>9780</v>
      </c>
      <c r="Y5" s="17"/>
      <c r="Z5" s="17"/>
      <c r="AA5" s="17"/>
      <c r="AB5" s="3">
        <f t="shared" ref="AB5:AI5" si="2">SUM(AB6:AB490)</f>
        <v>3045.8846000000008</v>
      </c>
      <c r="AC5" s="3">
        <f t="shared" si="2"/>
        <v>3044.8150000000005</v>
      </c>
      <c r="AD5" s="3">
        <f t="shared" si="2"/>
        <v>2668.0085999999992</v>
      </c>
      <c r="AE5" s="3">
        <f t="shared" si="2"/>
        <v>2773.844399999999</v>
      </c>
      <c r="AF5" s="3">
        <f t="shared" si="2"/>
        <v>2919.1234000000004</v>
      </c>
      <c r="AG5" s="3">
        <f t="shared" si="2"/>
        <v>2866.7257999999997</v>
      </c>
      <c r="AH5" s="3">
        <f t="shared" si="2"/>
        <v>3115.961400000001</v>
      </c>
      <c r="AI5" s="3">
        <f t="shared" si="2"/>
        <v>2673.066800000001</v>
      </c>
      <c r="AJ5" s="17"/>
      <c r="AK5" s="3">
        <f>SUM(AK6:AK490)</f>
        <v>3248.94</v>
      </c>
      <c r="AL5" s="3">
        <f>SUM(AL6:AL490)</f>
        <v>2659.5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x14ac:dyDescent="0.25">
      <c r="A6" s="17" t="s">
        <v>35</v>
      </c>
      <c r="B6" s="17" t="s">
        <v>36</v>
      </c>
      <c r="C6" s="17">
        <v>176</v>
      </c>
      <c r="D6" s="17">
        <v>262</v>
      </c>
      <c r="E6" s="17">
        <v>893</v>
      </c>
      <c r="F6" s="17">
        <v>126</v>
      </c>
      <c r="G6" s="7">
        <v>0.4</v>
      </c>
      <c r="H6" s="17">
        <v>60</v>
      </c>
      <c r="I6" s="17" t="s">
        <v>37</v>
      </c>
      <c r="J6" s="17"/>
      <c r="K6" s="17">
        <v>183</v>
      </c>
      <c r="L6" s="17">
        <f t="shared" ref="L6:L37" si="3">E6-K6</f>
        <v>710</v>
      </c>
      <c r="M6" s="17">
        <f t="shared" ref="M6:M37" si="4">E6-N6</f>
        <v>181</v>
      </c>
      <c r="N6" s="17">
        <v>712</v>
      </c>
      <c r="O6" s="17">
        <v>325</v>
      </c>
      <c r="P6" s="17">
        <v>320</v>
      </c>
      <c r="Q6" s="17">
        <f t="shared" ref="Q6:Q37" si="5">M6/5</f>
        <v>36.200000000000003</v>
      </c>
      <c r="R6" s="4"/>
      <c r="S6" s="4">
        <f>R6</f>
        <v>0</v>
      </c>
      <c r="T6" s="4"/>
      <c r="U6" s="4">
        <f>ROUND(T6+S6,0)</f>
        <v>0</v>
      </c>
      <c r="V6" s="4">
        <f>U6-W6</f>
        <v>0</v>
      </c>
      <c r="W6" s="4"/>
      <c r="X6" s="4"/>
      <c r="Y6" s="17"/>
      <c r="Z6" s="17">
        <f>(F6+O6+P6+U6)/Q6</f>
        <v>21.298342541436462</v>
      </c>
      <c r="AA6" s="17">
        <f t="shared" ref="AA6:AA37" si="6">(F6+O6+P6)/Q6</f>
        <v>21.298342541436462</v>
      </c>
      <c r="AB6" s="17">
        <v>78.599999999999994</v>
      </c>
      <c r="AC6" s="17">
        <v>50.2</v>
      </c>
      <c r="AD6" s="17">
        <v>59.2</v>
      </c>
      <c r="AE6" s="17">
        <v>40</v>
      </c>
      <c r="AF6" s="17">
        <v>63.2</v>
      </c>
      <c r="AG6" s="17">
        <v>62.8</v>
      </c>
      <c r="AH6" s="17">
        <v>54</v>
      </c>
      <c r="AI6" s="17">
        <v>48</v>
      </c>
      <c r="AJ6" s="17"/>
      <c r="AK6" s="17">
        <f>G6*V6</f>
        <v>0</v>
      </c>
      <c r="AL6" s="17">
        <f>G6*W6</f>
        <v>0</v>
      </c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1:52" x14ac:dyDescent="0.25">
      <c r="A7" s="17" t="s">
        <v>38</v>
      </c>
      <c r="B7" s="17" t="s">
        <v>39</v>
      </c>
      <c r="C7" s="17">
        <v>37.011000000000003</v>
      </c>
      <c r="D7" s="17">
        <v>46.003999999999998</v>
      </c>
      <c r="E7" s="17">
        <v>64.513999999999996</v>
      </c>
      <c r="F7" s="17">
        <v>32.524999999999999</v>
      </c>
      <c r="G7" s="7">
        <v>1</v>
      </c>
      <c r="H7" s="17">
        <v>120</v>
      </c>
      <c r="I7" s="17" t="s">
        <v>37</v>
      </c>
      <c r="J7" s="17"/>
      <c r="K7" s="17">
        <v>13</v>
      </c>
      <c r="L7" s="17">
        <f t="shared" si="3"/>
        <v>51.513999999999996</v>
      </c>
      <c r="M7" s="17">
        <f t="shared" si="4"/>
        <v>13.149999999999999</v>
      </c>
      <c r="N7" s="17">
        <v>51.363999999999997</v>
      </c>
      <c r="O7" s="17">
        <v>35</v>
      </c>
      <c r="P7" s="17"/>
      <c r="Q7" s="17">
        <f t="shared" si="5"/>
        <v>2.63</v>
      </c>
      <c r="R7" s="4"/>
      <c r="S7" s="4">
        <f t="shared" ref="S7:S69" si="7">R7</f>
        <v>0</v>
      </c>
      <c r="T7" s="4"/>
      <c r="U7" s="4">
        <f t="shared" ref="U7:U70" si="8">ROUND(T7+S7,0)</f>
        <v>0</v>
      </c>
      <c r="V7" s="4">
        <f t="shared" ref="V7:V70" si="9">U7-W7</f>
        <v>0</v>
      </c>
      <c r="W7" s="4"/>
      <c r="X7" s="4"/>
      <c r="Y7" s="17"/>
      <c r="Z7" s="17">
        <f t="shared" ref="Z7:Z70" si="10">(F7+O7+P7+U7)/Q7</f>
        <v>25.674904942965782</v>
      </c>
      <c r="AA7" s="17">
        <f t="shared" si="6"/>
        <v>25.674904942965782</v>
      </c>
      <c r="AB7" s="17">
        <v>5.5464000000000002</v>
      </c>
      <c r="AC7" s="17">
        <v>3.7913999999999999</v>
      </c>
      <c r="AD7" s="17">
        <v>4.9935999999999998</v>
      </c>
      <c r="AE7" s="17">
        <v>4.2587999999999999</v>
      </c>
      <c r="AF7" s="17">
        <v>4.2799999999999994</v>
      </c>
      <c r="AG7" s="17">
        <v>4.9272</v>
      </c>
      <c r="AH7" s="17">
        <v>4.306</v>
      </c>
      <c r="AI7" s="17">
        <v>4.3276000000000003</v>
      </c>
      <c r="AJ7" s="17"/>
      <c r="AK7" s="17">
        <f t="shared" ref="AK7:AK70" si="11">G7*V7</f>
        <v>0</v>
      </c>
      <c r="AL7" s="17">
        <f t="shared" ref="AL7:AL70" si="12">G7*W7</f>
        <v>0</v>
      </c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spans="1:52" x14ac:dyDescent="0.25">
      <c r="A8" s="17" t="s">
        <v>40</v>
      </c>
      <c r="B8" s="17" t="s">
        <v>39</v>
      </c>
      <c r="C8" s="17">
        <v>612.94399999999996</v>
      </c>
      <c r="D8" s="17">
        <v>681.77300000000002</v>
      </c>
      <c r="E8" s="17">
        <v>401.15100000000001</v>
      </c>
      <c r="F8" s="17">
        <v>396.72699999999998</v>
      </c>
      <c r="G8" s="7">
        <v>1</v>
      </c>
      <c r="H8" s="17">
        <v>60</v>
      </c>
      <c r="I8" s="17" t="s">
        <v>37</v>
      </c>
      <c r="J8" s="17"/>
      <c r="K8" s="17">
        <v>396.4</v>
      </c>
      <c r="L8" s="17">
        <f t="shared" si="3"/>
        <v>4.7510000000000332</v>
      </c>
      <c r="M8" s="17">
        <f t="shared" si="4"/>
        <v>401.15100000000001</v>
      </c>
      <c r="N8" s="17"/>
      <c r="O8" s="17">
        <v>237</v>
      </c>
      <c r="P8" s="17">
        <v>200</v>
      </c>
      <c r="Q8" s="17">
        <f t="shared" si="5"/>
        <v>80.230199999999996</v>
      </c>
      <c r="R8" s="4">
        <f t="shared" ref="R8:R70" si="13">14*Q8-P8-O8-F8</f>
        <v>289.49580000000003</v>
      </c>
      <c r="S8" s="4">
        <f>X8</f>
        <v>300</v>
      </c>
      <c r="T8" s="4">
        <f>$T$1*Q8</f>
        <v>80.230199999999996</v>
      </c>
      <c r="U8" s="4">
        <f t="shared" si="8"/>
        <v>380</v>
      </c>
      <c r="V8" s="4">
        <f t="shared" si="9"/>
        <v>200</v>
      </c>
      <c r="W8" s="4">
        <v>180</v>
      </c>
      <c r="X8" s="4">
        <v>300</v>
      </c>
      <c r="Y8" s="17"/>
      <c r="Z8" s="17">
        <f t="shared" si="10"/>
        <v>15.128056517371263</v>
      </c>
      <c r="AA8" s="17">
        <f t="shared" si="6"/>
        <v>10.391685425189019</v>
      </c>
      <c r="AB8" s="17">
        <v>90.258200000000002</v>
      </c>
      <c r="AC8" s="17">
        <v>85.118600000000001</v>
      </c>
      <c r="AD8" s="17">
        <v>89.773399999999995</v>
      </c>
      <c r="AE8" s="17">
        <v>91.094000000000008</v>
      </c>
      <c r="AF8" s="17">
        <v>78.89500000000001</v>
      </c>
      <c r="AG8" s="17">
        <v>78.157399999999996</v>
      </c>
      <c r="AH8" s="17">
        <v>78.814599999999999</v>
      </c>
      <c r="AI8" s="17">
        <v>82.576800000000006</v>
      </c>
      <c r="AJ8" s="17"/>
      <c r="AK8" s="17">
        <f t="shared" si="11"/>
        <v>200</v>
      </c>
      <c r="AL8" s="17">
        <f t="shared" si="12"/>
        <v>180</v>
      </c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 x14ac:dyDescent="0.25">
      <c r="A9" s="17" t="s">
        <v>41</v>
      </c>
      <c r="B9" s="17" t="s">
        <v>39</v>
      </c>
      <c r="C9" s="17">
        <v>29.82</v>
      </c>
      <c r="D9" s="17">
        <v>57.442999999999998</v>
      </c>
      <c r="E9" s="17">
        <v>11.851000000000001</v>
      </c>
      <c r="F9" s="17">
        <v>48.274999999999999</v>
      </c>
      <c r="G9" s="7">
        <v>1</v>
      </c>
      <c r="H9" s="17">
        <v>120</v>
      </c>
      <c r="I9" s="17" t="s">
        <v>37</v>
      </c>
      <c r="J9" s="17"/>
      <c r="K9" s="17">
        <v>12</v>
      </c>
      <c r="L9" s="17">
        <f t="shared" si="3"/>
        <v>-0.14899999999999913</v>
      </c>
      <c r="M9" s="17">
        <f t="shared" si="4"/>
        <v>11.851000000000001</v>
      </c>
      <c r="N9" s="17"/>
      <c r="O9" s="17">
        <v>0</v>
      </c>
      <c r="P9" s="17">
        <v>10</v>
      </c>
      <c r="Q9" s="17">
        <f t="shared" si="5"/>
        <v>2.3702000000000001</v>
      </c>
      <c r="R9" s="4"/>
      <c r="S9" s="4">
        <f t="shared" si="7"/>
        <v>0</v>
      </c>
      <c r="T9" s="4"/>
      <c r="U9" s="4">
        <f t="shared" si="8"/>
        <v>0</v>
      </c>
      <c r="V9" s="4">
        <f t="shared" si="9"/>
        <v>0</v>
      </c>
      <c r="W9" s="4"/>
      <c r="X9" s="4"/>
      <c r="Y9" s="17"/>
      <c r="Z9" s="17">
        <f t="shared" si="10"/>
        <v>24.586532782043708</v>
      </c>
      <c r="AA9" s="17">
        <f t="shared" si="6"/>
        <v>24.586532782043708</v>
      </c>
      <c r="AB9" s="17">
        <v>4.4546000000000001</v>
      </c>
      <c r="AC9" s="17">
        <v>5.0002000000000004</v>
      </c>
      <c r="AD9" s="17">
        <v>4.0398000000000014</v>
      </c>
      <c r="AE9" s="17">
        <v>4.0202</v>
      </c>
      <c r="AF9" s="17">
        <v>3.9077999999999999</v>
      </c>
      <c r="AG9" s="17">
        <v>4.6116000000000001</v>
      </c>
      <c r="AH9" s="17">
        <v>3.9628000000000001</v>
      </c>
      <c r="AI9" s="17">
        <v>4.2163999999999993</v>
      </c>
      <c r="AJ9" s="17"/>
      <c r="AK9" s="17">
        <f t="shared" si="11"/>
        <v>0</v>
      </c>
      <c r="AL9" s="17">
        <f t="shared" si="12"/>
        <v>0</v>
      </c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1:52" x14ac:dyDescent="0.25">
      <c r="A10" s="17" t="s">
        <v>42</v>
      </c>
      <c r="B10" s="17" t="s">
        <v>39</v>
      </c>
      <c r="C10" s="17">
        <v>93.212000000000003</v>
      </c>
      <c r="D10" s="17">
        <v>69.83</v>
      </c>
      <c r="E10" s="17">
        <v>51.22</v>
      </c>
      <c r="F10" s="17">
        <v>37.985999999999997</v>
      </c>
      <c r="G10" s="7">
        <v>1</v>
      </c>
      <c r="H10" s="17">
        <v>60</v>
      </c>
      <c r="I10" s="17" t="s">
        <v>37</v>
      </c>
      <c r="J10" s="17"/>
      <c r="K10" s="17">
        <v>55.2</v>
      </c>
      <c r="L10" s="17">
        <f t="shared" si="3"/>
        <v>-3.980000000000004</v>
      </c>
      <c r="M10" s="17">
        <f t="shared" si="4"/>
        <v>51.22</v>
      </c>
      <c r="N10" s="17"/>
      <c r="O10" s="17">
        <v>80</v>
      </c>
      <c r="P10" s="17"/>
      <c r="Q10" s="17">
        <f t="shared" si="5"/>
        <v>10.244</v>
      </c>
      <c r="R10" s="4">
        <f t="shared" si="13"/>
        <v>25.43</v>
      </c>
      <c r="S10" s="4">
        <f t="shared" ref="S10:S16" si="14">X10</f>
        <v>30</v>
      </c>
      <c r="T10" s="4"/>
      <c r="U10" s="4">
        <f t="shared" si="8"/>
        <v>30</v>
      </c>
      <c r="V10" s="4">
        <f t="shared" si="9"/>
        <v>0</v>
      </c>
      <c r="W10" s="4">
        <v>30</v>
      </c>
      <c r="X10" s="4">
        <v>30</v>
      </c>
      <c r="Y10" s="17"/>
      <c r="Z10" s="17">
        <f t="shared" si="10"/>
        <v>14.446114798906676</v>
      </c>
      <c r="AA10" s="17">
        <f t="shared" si="6"/>
        <v>11.517571261226083</v>
      </c>
      <c r="AB10" s="17">
        <v>12.7936</v>
      </c>
      <c r="AC10" s="17">
        <v>10.8612</v>
      </c>
      <c r="AD10" s="17">
        <v>13.260999999999999</v>
      </c>
      <c r="AE10" s="17">
        <v>12.6198</v>
      </c>
      <c r="AF10" s="17">
        <v>10.8278</v>
      </c>
      <c r="AG10" s="17">
        <v>11.9008</v>
      </c>
      <c r="AH10" s="17">
        <v>10.1404</v>
      </c>
      <c r="AI10" s="17">
        <v>6.4623999999999997</v>
      </c>
      <c r="AJ10" s="17"/>
      <c r="AK10" s="17">
        <f t="shared" si="11"/>
        <v>0</v>
      </c>
      <c r="AL10" s="17">
        <f t="shared" si="12"/>
        <v>30</v>
      </c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2" x14ac:dyDescent="0.25">
      <c r="A11" s="17" t="s">
        <v>43</v>
      </c>
      <c r="B11" s="17" t="s">
        <v>39</v>
      </c>
      <c r="C11" s="17">
        <v>219.89699999999999</v>
      </c>
      <c r="D11" s="17">
        <v>675.01599999999996</v>
      </c>
      <c r="E11" s="17">
        <v>224.11199999999999</v>
      </c>
      <c r="F11" s="17">
        <v>385.892</v>
      </c>
      <c r="G11" s="7">
        <v>1</v>
      </c>
      <c r="H11" s="17">
        <v>60</v>
      </c>
      <c r="I11" s="17" t="s">
        <v>37</v>
      </c>
      <c r="J11" s="17"/>
      <c r="K11" s="17">
        <v>223.1</v>
      </c>
      <c r="L11" s="17">
        <f t="shared" si="3"/>
        <v>1.0120000000000005</v>
      </c>
      <c r="M11" s="17">
        <f t="shared" si="4"/>
        <v>224.11199999999999</v>
      </c>
      <c r="N11" s="17"/>
      <c r="O11" s="17">
        <v>61</v>
      </c>
      <c r="P11" s="17">
        <v>100</v>
      </c>
      <c r="Q11" s="17">
        <f t="shared" si="5"/>
        <v>44.822400000000002</v>
      </c>
      <c r="R11" s="4">
        <f t="shared" si="13"/>
        <v>80.621600000000001</v>
      </c>
      <c r="S11" s="4">
        <f t="shared" si="14"/>
        <v>100</v>
      </c>
      <c r="T11" s="4">
        <f>$T$1*Q11</f>
        <v>44.822400000000002</v>
      </c>
      <c r="U11" s="4">
        <f t="shared" si="8"/>
        <v>145</v>
      </c>
      <c r="V11" s="4">
        <f t="shared" si="9"/>
        <v>0</v>
      </c>
      <c r="W11" s="4">
        <v>145</v>
      </c>
      <c r="X11" s="4">
        <v>100</v>
      </c>
      <c r="Y11" s="17"/>
      <c r="Z11" s="17">
        <f t="shared" si="10"/>
        <v>15.436299707289214</v>
      </c>
      <c r="AA11" s="17">
        <f t="shared" si="6"/>
        <v>12.201310059256087</v>
      </c>
      <c r="AB11" s="17">
        <v>56.105600000000003</v>
      </c>
      <c r="AC11" s="17">
        <v>61.675199999999997</v>
      </c>
      <c r="AD11" s="17">
        <v>34.746400000000008</v>
      </c>
      <c r="AE11" s="17">
        <v>26.501000000000001</v>
      </c>
      <c r="AF11" s="17">
        <v>56.067799999999998</v>
      </c>
      <c r="AG11" s="17">
        <v>54.839799999999997</v>
      </c>
      <c r="AH11" s="17">
        <v>61.588200000000008</v>
      </c>
      <c r="AI11" s="17">
        <v>61.546599999999991</v>
      </c>
      <c r="AJ11" s="17"/>
      <c r="AK11" s="17">
        <f t="shared" si="11"/>
        <v>0</v>
      </c>
      <c r="AL11" s="17">
        <f t="shared" si="12"/>
        <v>145</v>
      </c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52" x14ac:dyDescent="0.25">
      <c r="A12" s="17" t="s">
        <v>44</v>
      </c>
      <c r="B12" s="17" t="s">
        <v>36</v>
      </c>
      <c r="C12" s="17">
        <v>158</v>
      </c>
      <c r="D12" s="17">
        <v>216</v>
      </c>
      <c r="E12" s="17">
        <v>117</v>
      </c>
      <c r="F12" s="17">
        <v>84</v>
      </c>
      <c r="G12" s="7">
        <v>0.25</v>
      </c>
      <c r="H12" s="17">
        <v>120</v>
      </c>
      <c r="I12" s="17" t="s">
        <v>37</v>
      </c>
      <c r="J12" s="17"/>
      <c r="K12" s="17">
        <v>116.5</v>
      </c>
      <c r="L12" s="17">
        <f t="shared" si="3"/>
        <v>0.5</v>
      </c>
      <c r="M12" s="17">
        <f t="shared" si="4"/>
        <v>117</v>
      </c>
      <c r="N12" s="17"/>
      <c r="O12" s="17">
        <v>125</v>
      </c>
      <c r="P12" s="17">
        <v>100</v>
      </c>
      <c r="Q12" s="17">
        <f t="shared" si="5"/>
        <v>23.4</v>
      </c>
      <c r="R12" s="4">
        <f t="shared" si="13"/>
        <v>18.599999999999966</v>
      </c>
      <c r="S12" s="4">
        <f t="shared" si="14"/>
        <v>100</v>
      </c>
      <c r="T12" s="4"/>
      <c r="U12" s="4">
        <f t="shared" si="8"/>
        <v>100</v>
      </c>
      <c r="V12" s="4">
        <f t="shared" si="9"/>
        <v>0</v>
      </c>
      <c r="W12" s="4">
        <v>100</v>
      </c>
      <c r="X12" s="4">
        <v>100</v>
      </c>
      <c r="Y12" s="17"/>
      <c r="Z12" s="17">
        <f t="shared" si="10"/>
        <v>17.47863247863248</v>
      </c>
      <c r="AA12" s="17">
        <f t="shared" si="6"/>
        <v>13.205128205128206</v>
      </c>
      <c r="AB12" s="17">
        <v>35.799999999999997</v>
      </c>
      <c r="AC12" s="17">
        <v>31.8</v>
      </c>
      <c r="AD12" s="17">
        <v>26.8</v>
      </c>
      <c r="AE12" s="17">
        <v>29.8</v>
      </c>
      <c r="AF12" s="17">
        <v>25.6</v>
      </c>
      <c r="AG12" s="17">
        <v>34</v>
      </c>
      <c r="AH12" s="17">
        <v>39.4</v>
      </c>
      <c r="AI12" s="17">
        <v>29.4</v>
      </c>
      <c r="AJ12" s="17"/>
      <c r="AK12" s="17">
        <f t="shared" si="11"/>
        <v>0</v>
      </c>
      <c r="AL12" s="17">
        <f t="shared" si="12"/>
        <v>25</v>
      </c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2" x14ac:dyDescent="0.25">
      <c r="A13" s="17" t="s">
        <v>45</v>
      </c>
      <c r="B13" s="17" t="s">
        <v>39</v>
      </c>
      <c r="C13" s="17">
        <v>180.387</v>
      </c>
      <c r="D13" s="17">
        <v>14.494999999999999</v>
      </c>
      <c r="E13" s="17">
        <v>108.18</v>
      </c>
      <c r="F13" s="17">
        <v>37.728999999999999</v>
      </c>
      <c r="G13" s="7">
        <v>1</v>
      </c>
      <c r="H13" s="17">
        <v>60</v>
      </c>
      <c r="I13" s="17" t="s">
        <v>37</v>
      </c>
      <c r="J13" s="17"/>
      <c r="K13" s="17">
        <v>105.4</v>
      </c>
      <c r="L13" s="17">
        <f t="shared" si="3"/>
        <v>2.7800000000000011</v>
      </c>
      <c r="M13" s="17">
        <f t="shared" si="4"/>
        <v>60.180000000000007</v>
      </c>
      <c r="N13" s="17">
        <v>48</v>
      </c>
      <c r="O13" s="17">
        <v>50</v>
      </c>
      <c r="P13" s="17"/>
      <c r="Q13" s="17">
        <f t="shared" si="5"/>
        <v>12.036000000000001</v>
      </c>
      <c r="R13" s="4">
        <f t="shared" si="13"/>
        <v>80.77500000000002</v>
      </c>
      <c r="S13" s="4">
        <f t="shared" si="14"/>
        <v>100</v>
      </c>
      <c r="T13" s="4"/>
      <c r="U13" s="4">
        <f t="shared" si="8"/>
        <v>100</v>
      </c>
      <c r="V13" s="4">
        <f t="shared" si="9"/>
        <v>60</v>
      </c>
      <c r="W13" s="4">
        <v>40</v>
      </c>
      <c r="X13" s="4">
        <v>100</v>
      </c>
      <c r="Y13" s="17"/>
      <c r="Z13" s="17">
        <f t="shared" si="10"/>
        <v>15.597291458956461</v>
      </c>
      <c r="AA13" s="17">
        <f t="shared" si="6"/>
        <v>7.2888833499501491</v>
      </c>
      <c r="AB13" s="17">
        <v>14.9726</v>
      </c>
      <c r="AC13" s="17">
        <v>16.823399999999999</v>
      </c>
      <c r="AD13" s="17">
        <v>17.8232</v>
      </c>
      <c r="AE13" s="17">
        <v>16.494</v>
      </c>
      <c r="AF13" s="17">
        <v>16.262799999999999</v>
      </c>
      <c r="AG13" s="17">
        <v>20.638999999999999</v>
      </c>
      <c r="AH13" s="17">
        <v>13.877599999999999</v>
      </c>
      <c r="AI13" s="17">
        <v>9.6814</v>
      </c>
      <c r="AJ13" s="17"/>
      <c r="AK13" s="17">
        <f t="shared" si="11"/>
        <v>60</v>
      </c>
      <c r="AL13" s="17">
        <f t="shared" si="12"/>
        <v>40</v>
      </c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2" x14ac:dyDescent="0.25">
      <c r="A14" s="17" t="s">
        <v>46</v>
      </c>
      <c r="B14" s="17" t="s">
        <v>36</v>
      </c>
      <c r="C14" s="17">
        <v>82</v>
      </c>
      <c r="D14" s="17">
        <v>594</v>
      </c>
      <c r="E14" s="17">
        <v>820</v>
      </c>
      <c r="F14" s="17">
        <v>421</v>
      </c>
      <c r="G14" s="7">
        <v>0.25</v>
      </c>
      <c r="H14" s="17">
        <v>120</v>
      </c>
      <c r="I14" s="17" t="s">
        <v>37</v>
      </c>
      <c r="J14" s="17"/>
      <c r="K14" s="17">
        <v>191</v>
      </c>
      <c r="L14" s="17">
        <f t="shared" si="3"/>
        <v>629</v>
      </c>
      <c r="M14" s="17">
        <f t="shared" si="4"/>
        <v>188</v>
      </c>
      <c r="N14" s="17">
        <v>632</v>
      </c>
      <c r="O14" s="17">
        <v>0</v>
      </c>
      <c r="P14" s="17"/>
      <c r="Q14" s="17">
        <f t="shared" si="5"/>
        <v>37.6</v>
      </c>
      <c r="R14" s="4">
        <f t="shared" si="13"/>
        <v>105.39999999999998</v>
      </c>
      <c r="S14" s="4">
        <f t="shared" si="14"/>
        <v>150</v>
      </c>
      <c r="T14" s="4">
        <f t="shared" ref="T14:T15" si="15">$T$1*Q14</f>
        <v>37.6</v>
      </c>
      <c r="U14" s="4">
        <f t="shared" si="8"/>
        <v>188</v>
      </c>
      <c r="V14" s="4">
        <f t="shared" si="9"/>
        <v>88</v>
      </c>
      <c r="W14" s="4">
        <v>100</v>
      </c>
      <c r="X14" s="4">
        <v>150</v>
      </c>
      <c r="Y14" s="17"/>
      <c r="Z14" s="17">
        <f t="shared" si="10"/>
        <v>16.196808510638299</v>
      </c>
      <c r="AA14" s="17">
        <f t="shared" si="6"/>
        <v>11.196808510638297</v>
      </c>
      <c r="AB14" s="17">
        <v>38.6</v>
      </c>
      <c r="AC14" s="17">
        <v>58.8</v>
      </c>
      <c r="AD14" s="17">
        <v>38</v>
      </c>
      <c r="AE14" s="17">
        <v>37.799999999999997</v>
      </c>
      <c r="AF14" s="17">
        <v>58</v>
      </c>
      <c r="AG14" s="17">
        <v>42.4</v>
      </c>
      <c r="AH14" s="17">
        <v>47.6</v>
      </c>
      <c r="AI14" s="17">
        <v>40</v>
      </c>
      <c r="AJ14" s="17"/>
      <c r="AK14" s="17">
        <f t="shared" si="11"/>
        <v>22</v>
      </c>
      <c r="AL14" s="17">
        <f t="shared" si="12"/>
        <v>25</v>
      </c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 x14ac:dyDescent="0.25">
      <c r="A15" s="17" t="s">
        <v>47</v>
      </c>
      <c r="B15" s="17" t="s">
        <v>36</v>
      </c>
      <c r="C15" s="17">
        <v>142</v>
      </c>
      <c r="D15" s="17">
        <v>193</v>
      </c>
      <c r="E15" s="17">
        <v>110</v>
      </c>
      <c r="F15" s="17">
        <v>137</v>
      </c>
      <c r="G15" s="7">
        <v>0.4</v>
      </c>
      <c r="H15" s="17">
        <v>60</v>
      </c>
      <c r="I15" s="17" t="s">
        <v>37</v>
      </c>
      <c r="J15" s="17"/>
      <c r="K15" s="17">
        <v>115</v>
      </c>
      <c r="L15" s="17">
        <f t="shared" si="3"/>
        <v>-5</v>
      </c>
      <c r="M15" s="17">
        <f t="shared" si="4"/>
        <v>110</v>
      </c>
      <c r="N15" s="17"/>
      <c r="O15" s="17">
        <v>40</v>
      </c>
      <c r="P15" s="17">
        <v>60</v>
      </c>
      <c r="Q15" s="17">
        <f t="shared" si="5"/>
        <v>22</v>
      </c>
      <c r="R15" s="4">
        <f t="shared" si="13"/>
        <v>71</v>
      </c>
      <c r="S15" s="4">
        <f t="shared" si="14"/>
        <v>100</v>
      </c>
      <c r="T15" s="4">
        <f t="shared" si="15"/>
        <v>22</v>
      </c>
      <c r="U15" s="4">
        <f t="shared" si="8"/>
        <v>122</v>
      </c>
      <c r="V15" s="4">
        <f t="shared" si="9"/>
        <v>52</v>
      </c>
      <c r="W15" s="4">
        <v>70</v>
      </c>
      <c r="X15" s="4">
        <v>100</v>
      </c>
      <c r="Y15" s="17"/>
      <c r="Z15" s="17">
        <f t="shared" si="10"/>
        <v>16.318181818181817</v>
      </c>
      <c r="AA15" s="17">
        <f t="shared" si="6"/>
        <v>10.772727272727273</v>
      </c>
      <c r="AB15" s="17">
        <v>22.6</v>
      </c>
      <c r="AC15" s="17">
        <v>25.6</v>
      </c>
      <c r="AD15" s="17">
        <v>24.2</v>
      </c>
      <c r="AE15" s="17">
        <v>22.6</v>
      </c>
      <c r="AF15" s="17">
        <v>22.6</v>
      </c>
      <c r="AG15" s="17">
        <v>28.4</v>
      </c>
      <c r="AH15" s="17">
        <v>22.8</v>
      </c>
      <c r="AI15" s="17">
        <v>16.399999999999999</v>
      </c>
      <c r="AJ15" s="17"/>
      <c r="AK15" s="17">
        <f t="shared" si="11"/>
        <v>20.8</v>
      </c>
      <c r="AL15" s="17">
        <f t="shared" si="12"/>
        <v>28</v>
      </c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2" x14ac:dyDescent="0.25">
      <c r="A16" s="17" t="s">
        <v>48</v>
      </c>
      <c r="B16" s="17" t="s">
        <v>39</v>
      </c>
      <c r="C16" s="17">
        <v>425.05700000000002</v>
      </c>
      <c r="D16" s="17">
        <v>683.48500000000001</v>
      </c>
      <c r="E16" s="17">
        <v>345.26900000000001</v>
      </c>
      <c r="F16" s="17">
        <v>432.67599999999999</v>
      </c>
      <c r="G16" s="7">
        <v>1</v>
      </c>
      <c r="H16" s="17">
        <v>45</v>
      </c>
      <c r="I16" s="17" t="s">
        <v>37</v>
      </c>
      <c r="J16" s="17"/>
      <c r="K16" s="17">
        <v>321.10000000000002</v>
      </c>
      <c r="L16" s="17">
        <f t="shared" si="3"/>
        <v>24.168999999999983</v>
      </c>
      <c r="M16" s="17">
        <f t="shared" si="4"/>
        <v>345.26900000000001</v>
      </c>
      <c r="N16" s="17"/>
      <c r="O16" s="17">
        <v>74</v>
      </c>
      <c r="P16" s="17">
        <v>80</v>
      </c>
      <c r="Q16" s="17">
        <f t="shared" si="5"/>
        <v>69.053799999999995</v>
      </c>
      <c r="R16" s="4">
        <f t="shared" si="13"/>
        <v>380.07719999999989</v>
      </c>
      <c r="S16" s="4">
        <f t="shared" si="14"/>
        <v>500</v>
      </c>
      <c r="T16" s="4"/>
      <c r="U16" s="4">
        <f t="shared" si="8"/>
        <v>500</v>
      </c>
      <c r="V16" s="4">
        <f t="shared" si="9"/>
        <v>250</v>
      </c>
      <c r="W16" s="4">
        <v>250</v>
      </c>
      <c r="X16" s="4">
        <v>500</v>
      </c>
      <c r="Y16" s="17"/>
      <c r="Z16" s="17">
        <f t="shared" si="10"/>
        <v>15.736657504728198</v>
      </c>
      <c r="AA16" s="17">
        <f t="shared" si="6"/>
        <v>8.4959263646605976</v>
      </c>
      <c r="AB16" s="17">
        <v>65.913399999999996</v>
      </c>
      <c r="AC16" s="17">
        <v>77.592999999999989</v>
      </c>
      <c r="AD16" s="17">
        <v>71.2286</v>
      </c>
      <c r="AE16" s="17">
        <v>65.796399999999991</v>
      </c>
      <c r="AF16" s="17">
        <v>84.121200000000016</v>
      </c>
      <c r="AG16" s="17">
        <v>73.148200000000003</v>
      </c>
      <c r="AH16" s="17">
        <v>78.522800000000004</v>
      </c>
      <c r="AI16" s="17">
        <v>75.476799999999983</v>
      </c>
      <c r="AJ16" s="17"/>
      <c r="AK16" s="17">
        <f t="shared" si="11"/>
        <v>250</v>
      </c>
      <c r="AL16" s="17">
        <f t="shared" si="12"/>
        <v>250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x14ac:dyDescent="0.25">
      <c r="A17" s="17" t="s">
        <v>49</v>
      </c>
      <c r="B17" s="17" t="s">
        <v>36</v>
      </c>
      <c r="C17" s="17">
        <v>32</v>
      </c>
      <c r="D17" s="17">
        <v>515</v>
      </c>
      <c r="E17" s="17">
        <v>959</v>
      </c>
      <c r="F17" s="17">
        <v>331</v>
      </c>
      <c r="G17" s="7">
        <v>0.12</v>
      </c>
      <c r="H17" s="17">
        <v>60</v>
      </c>
      <c r="I17" s="17" t="s">
        <v>37</v>
      </c>
      <c r="J17" s="17"/>
      <c r="K17" s="17">
        <v>188</v>
      </c>
      <c r="L17" s="17">
        <f t="shared" si="3"/>
        <v>771</v>
      </c>
      <c r="M17" s="17">
        <f t="shared" si="4"/>
        <v>167</v>
      </c>
      <c r="N17" s="17">
        <v>792</v>
      </c>
      <c r="O17" s="17">
        <v>141</v>
      </c>
      <c r="P17" s="17">
        <v>120</v>
      </c>
      <c r="Q17" s="17">
        <f t="shared" si="5"/>
        <v>33.4</v>
      </c>
      <c r="R17" s="4"/>
      <c r="S17" s="4">
        <f t="shared" si="7"/>
        <v>0</v>
      </c>
      <c r="T17" s="4"/>
      <c r="U17" s="4">
        <f t="shared" si="8"/>
        <v>0</v>
      </c>
      <c r="V17" s="4">
        <f t="shared" si="9"/>
        <v>0</v>
      </c>
      <c r="W17" s="4"/>
      <c r="X17" s="4"/>
      <c r="Y17" s="17"/>
      <c r="Z17" s="17">
        <f t="shared" si="10"/>
        <v>17.724550898203592</v>
      </c>
      <c r="AA17" s="17">
        <f t="shared" si="6"/>
        <v>17.724550898203592</v>
      </c>
      <c r="AB17" s="17">
        <v>55</v>
      </c>
      <c r="AC17" s="17">
        <v>52.6</v>
      </c>
      <c r="AD17" s="17">
        <v>39</v>
      </c>
      <c r="AE17" s="17">
        <v>47.2</v>
      </c>
      <c r="AF17" s="17">
        <v>46.6</v>
      </c>
      <c r="AG17" s="17">
        <v>57.4</v>
      </c>
      <c r="AH17" s="17">
        <v>61.4</v>
      </c>
      <c r="AI17" s="17">
        <v>12.6</v>
      </c>
      <c r="AJ17" s="17"/>
      <c r="AK17" s="17">
        <f t="shared" si="11"/>
        <v>0</v>
      </c>
      <c r="AL17" s="17">
        <f t="shared" si="12"/>
        <v>0</v>
      </c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x14ac:dyDescent="0.25">
      <c r="A18" s="17" t="s">
        <v>50</v>
      </c>
      <c r="B18" s="17" t="s">
        <v>36</v>
      </c>
      <c r="C18" s="17">
        <v>9</v>
      </c>
      <c r="D18" s="17">
        <v>3</v>
      </c>
      <c r="E18" s="17">
        <v>4</v>
      </c>
      <c r="F18" s="17">
        <v>3</v>
      </c>
      <c r="G18" s="7">
        <v>0.25</v>
      </c>
      <c r="H18" s="17">
        <v>120</v>
      </c>
      <c r="I18" s="17" t="s">
        <v>37</v>
      </c>
      <c r="J18" s="17"/>
      <c r="K18" s="17">
        <v>69</v>
      </c>
      <c r="L18" s="17">
        <f t="shared" si="3"/>
        <v>-65</v>
      </c>
      <c r="M18" s="17">
        <f t="shared" si="4"/>
        <v>4</v>
      </c>
      <c r="N18" s="17"/>
      <c r="O18" s="17">
        <v>197</v>
      </c>
      <c r="P18" s="17">
        <v>160</v>
      </c>
      <c r="Q18" s="17">
        <f t="shared" si="5"/>
        <v>0.8</v>
      </c>
      <c r="R18" s="4">
        <v>250</v>
      </c>
      <c r="S18" s="4">
        <f t="shared" ref="S18:S19" si="16">X18</f>
        <v>300</v>
      </c>
      <c r="T18" s="4"/>
      <c r="U18" s="4">
        <f t="shared" si="8"/>
        <v>300</v>
      </c>
      <c r="V18" s="4">
        <f t="shared" si="9"/>
        <v>180</v>
      </c>
      <c r="W18" s="4">
        <v>120</v>
      </c>
      <c r="X18" s="4">
        <v>300</v>
      </c>
      <c r="Y18" s="17"/>
      <c r="Z18" s="17">
        <f t="shared" si="10"/>
        <v>825</v>
      </c>
      <c r="AA18" s="17">
        <f t="shared" si="6"/>
        <v>450</v>
      </c>
      <c r="AB18" s="17">
        <v>61.8</v>
      </c>
      <c r="AC18" s="17">
        <v>57.6</v>
      </c>
      <c r="AD18" s="17">
        <v>25.6</v>
      </c>
      <c r="AE18" s="17">
        <v>46.2</v>
      </c>
      <c r="AF18" s="17">
        <v>73</v>
      </c>
      <c r="AG18" s="17">
        <v>50.6</v>
      </c>
      <c r="AH18" s="17">
        <v>56.8</v>
      </c>
      <c r="AI18" s="17">
        <v>49.2</v>
      </c>
      <c r="AJ18" s="19" t="s">
        <v>52</v>
      </c>
      <c r="AK18" s="17">
        <f t="shared" si="11"/>
        <v>45</v>
      </c>
      <c r="AL18" s="17">
        <f t="shared" si="12"/>
        <v>30</v>
      </c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 x14ac:dyDescent="0.25">
      <c r="A19" s="17" t="s">
        <v>51</v>
      </c>
      <c r="B19" s="17" t="s">
        <v>36</v>
      </c>
      <c r="C19" s="17"/>
      <c r="D19" s="17"/>
      <c r="E19" s="17"/>
      <c r="F19" s="17"/>
      <c r="G19" s="7">
        <v>0.25</v>
      </c>
      <c r="H19" s="17">
        <v>120</v>
      </c>
      <c r="I19" s="17" t="s">
        <v>37</v>
      </c>
      <c r="J19" s="17"/>
      <c r="K19" s="17"/>
      <c r="L19" s="17">
        <f t="shared" si="3"/>
        <v>0</v>
      </c>
      <c r="M19" s="17">
        <f t="shared" si="4"/>
        <v>0</v>
      </c>
      <c r="N19" s="17"/>
      <c r="O19" s="17">
        <v>0</v>
      </c>
      <c r="P19" s="17"/>
      <c r="Q19" s="17">
        <f t="shared" si="5"/>
        <v>0</v>
      </c>
      <c r="R19" s="4">
        <v>50</v>
      </c>
      <c r="S19" s="4">
        <f t="shared" si="16"/>
        <v>100</v>
      </c>
      <c r="T19" s="4"/>
      <c r="U19" s="4">
        <f t="shared" si="8"/>
        <v>100</v>
      </c>
      <c r="V19" s="4">
        <f t="shared" si="9"/>
        <v>50</v>
      </c>
      <c r="W19" s="4">
        <v>50</v>
      </c>
      <c r="X19" s="4">
        <v>100</v>
      </c>
      <c r="Y19" s="17"/>
      <c r="Z19" s="17" t="e">
        <f t="shared" si="10"/>
        <v>#DIV/0!</v>
      </c>
      <c r="AA19" s="17" t="e">
        <f t="shared" si="6"/>
        <v>#DIV/0!</v>
      </c>
      <c r="AB19" s="17">
        <v>0</v>
      </c>
      <c r="AC19" s="17">
        <v>14.2</v>
      </c>
      <c r="AD19" s="17">
        <v>12.8</v>
      </c>
      <c r="AE19" s="17">
        <v>6.8</v>
      </c>
      <c r="AF19" s="17">
        <v>9.4</v>
      </c>
      <c r="AG19" s="17">
        <v>13</v>
      </c>
      <c r="AH19" s="17">
        <v>0</v>
      </c>
      <c r="AI19" s="17">
        <v>0</v>
      </c>
      <c r="AJ19" s="16" t="s">
        <v>52</v>
      </c>
      <c r="AK19" s="17">
        <f t="shared" si="11"/>
        <v>12.5</v>
      </c>
      <c r="AL19" s="17">
        <f t="shared" si="12"/>
        <v>12.5</v>
      </c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 x14ac:dyDescent="0.25">
      <c r="A20" s="17" t="s">
        <v>53</v>
      </c>
      <c r="B20" s="17" t="s">
        <v>39</v>
      </c>
      <c r="C20" s="17">
        <v>34.015999999999998</v>
      </c>
      <c r="D20" s="17">
        <v>9.3000000000000007</v>
      </c>
      <c r="E20" s="17">
        <v>36.121000000000002</v>
      </c>
      <c r="F20" s="17">
        <v>23.388000000000002</v>
      </c>
      <c r="G20" s="7">
        <v>1</v>
      </c>
      <c r="H20" s="17">
        <v>120</v>
      </c>
      <c r="I20" s="17" t="s">
        <v>37</v>
      </c>
      <c r="J20" s="17"/>
      <c r="K20" s="17">
        <v>16</v>
      </c>
      <c r="L20" s="17">
        <f t="shared" si="3"/>
        <v>20.121000000000002</v>
      </c>
      <c r="M20" s="17">
        <f t="shared" si="4"/>
        <v>16.445000000000004</v>
      </c>
      <c r="N20" s="17">
        <v>19.675999999999998</v>
      </c>
      <c r="O20" s="17">
        <v>40</v>
      </c>
      <c r="P20" s="17"/>
      <c r="Q20" s="17">
        <f t="shared" si="5"/>
        <v>3.2890000000000006</v>
      </c>
      <c r="R20" s="4"/>
      <c r="S20" s="4">
        <f t="shared" si="7"/>
        <v>0</v>
      </c>
      <c r="T20" s="4"/>
      <c r="U20" s="4">
        <f t="shared" si="8"/>
        <v>0</v>
      </c>
      <c r="V20" s="4">
        <f t="shared" si="9"/>
        <v>0</v>
      </c>
      <c r="W20" s="4"/>
      <c r="X20" s="4"/>
      <c r="Y20" s="17"/>
      <c r="Z20" s="17">
        <f t="shared" si="10"/>
        <v>19.27272727272727</v>
      </c>
      <c r="AA20" s="17">
        <f t="shared" si="6"/>
        <v>19.27272727272727</v>
      </c>
      <c r="AB20" s="17">
        <v>5.5347999999999997</v>
      </c>
      <c r="AC20" s="17">
        <v>4.4236000000000004</v>
      </c>
      <c r="AD20" s="17">
        <v>4.6758000000000006</v>
      </c>
      <c r="AE20" s="17">
        <v>4.3420000000000014</v>
      </c>
      <c r="AF20" s="17">
        <v>4.1029999999999998</v>
      </c>
      <c r="AG20" s="17">
        <v>4.3810000000000002</v>
      </c>
      <c r="AH20" s="17">
        <v>4.2796000000000003</v>
      </c>
      <c r="AI20" s="17">
        <v>2.8984000000000001</v>
      </c>
      <c r="AJ20" s="17"/>
      <c r="AK20" s="17">
        <f t="shared" si="11"/>
        <v>0</v>
      </c>
      <c r="AL20" s="17">
        <f t="shared" si="12"/>
        <v>0</v>
      </c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x14ac:dyDescent="0.25">
      <c r="A21" s="17" t="s">
        <v>54</v>
      </c>
      <c r="B21" s="17" t="s">
        <v>36</v>
      </c>
      <c r="C21" s="17"/>
      <c r="D21" s="17">
        <v>357</v>
      </c>
      <c r="E21" s="17">
        <v>105</v>
      </c>
      <c r="F21" s="17">
        <v>158</v>
      </c>
      <c r="G21" s="7">
        <v>0.4</v>
      </c>
      <c r="H21" s="17">
        <v>45</v>
      </c>
      <c r="I21" s="17" t="s">
        <v>37</v>
      </c>
      <c r="J21" s="17"/>
      <c r="K21" s="17">
        <v>116</v>
      </c>
      <c r="L21" s="17">
        <f t="shared" si="3"/>
        <v>-11</v>
      </c>
      <c r="M21" s="17">
        <f t="shared" si="4"/>
        <v>105</v>
      </c>
      <c r="N21" s="17"/>
      <c r="O21" s="17">
        <v>92</v>
      </c>
      <c r="P21" s="17">
        <v>80</v>
      </c>
      <c r="Q21" s="17">
        <f t="shared" si="5"/>
        <v>21</v>
      </c>
      <c r="R21" s="4"/>
      <c r="S21" s="4">
        <f t="shared" si="7"/>
        <v>0</v>
      </c>
      <c r="T21" s="4"/>
      <c r="U21" s="4">
        <f t="shared" si="8"/>
        <v>0</v>
      </c>
      <c r="V21" s="4">
        <f t="shared" si="9"/>
        <v>0</v>
      </c>
      <c r="W21" s="4"/>
      <c r="X21" s="4"/>
      <c r="Y21" s="17"/>
      <c r="Z21" s="17">
        <f t="shared" si="10"/>
        <v>15.714285714285714</v>
      </c>
      <c r="AA21" s="17">
        <f t="shared" si="6"/>
        <v>15.714285714285714</v>
      </c>
      <c r="AB21" s="17">
        <v>39.6</v>
      </c>
      <c r="AC21" s="17">
        <v>38.6</v>
      </c>
      <c r="AD21" s="17">
        <v>26.4</v>
      </c>
      <c r="AE21" s="17">
        <v>42.2</v>
      </c>
      <c r="AF21" s="17">
        <v>41</v>
      </c>
      <c r="AG21" s="17">
        <v>32.200000000000003</v>
      </c>
      <c r="AH21" s="17">
        <v>47.2</v>
      </c>
      <c r="AI21" s="17">
        <v>29</v>
      </c>
      <c r="AJ21" s="17"/>
      <c r="AK21" s="17">
        <f t="shared" si="11"/>
        <v>0</v>
      </c>
      <c r="AL21" s="17">
        <f t="shared" si="12"/>
        <v>0</v>
      </c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 x14ac:dyDescent="0.25">
      <c r="A22" s="17" t="s">
        <v>55</v>
      </c>
      <c r="B22" s="17" t="s">
        <v>39</v>
      </c>
      <c r="C22" s="17">
        <v>304.52499999999998</v>
      </c>
      <c r="D22" s="17">
        <v>177.26900000000001</v>
      </c>
      <c r="E22" s="17">
        <v>130.11099999999999</v>
      </c>
      <c r="F22" s="17">
        <v>237.749</v>
      </c>
      <c r="G22" s="7">
        <v>1</v>
      </c>
      <c r="H22" s="17">
        <v>60</v>
      </c>
      <c r="I22" s="17" t="s">
        <v>37</v>
      </c>
      <c r="J22" s="17"/>
      <c r="K22" s="17">
        <v>126.9</v>
      </c>
      <c r="L22" s="17">
        <f t="shared" si="3"/>
        <v>3.2109999999999843</v>
      </c>
      <c r="M22" s="17">
        <f t="shared" si="4"/>
        <v>130.11099999999999</v>
      </c>
      <c r="N22" s="17"/>
      <c r="O22" s="17">
        <v>0</v>
      </c>
      <c r="P22" s="17">
        <v>60</v>
      </c>
      <c r="Q22" s="17">
        <f t="shared" si="5"/>
        <v>26.022199999999998</v>
      </c>
      <c r="R22" s="4">
        <f t="shared" si="13"/>
        <v>66.561799999999977</v>
      </c>
      <c r="S22" s="4">
        <f t="shared" ref="S22:S23" si="17">X22</f>
        <v>100</v>
      </c>
      <c r="T22" s="4">
        <f>$T$1*Q22</f>
        <v>26.022199999999998</v>
      </c>
      <c r="U22" s="4">
        <f t="shared" si="8"/>
        <v>126</v>
      </c>
      <c r="V22" s="4">
        <f t="shared" si="9"/>
        <v>46</v>
      </c>
      <c r="W22" s="4">
        <v>80</v>
      </c>
      <c r="X22" s="4">
        <v>100</v>
      </c>
      <c r="Y22" s="17"/>
      <c r="Z22" s="17">
        <f t="shared" si="10"/>
        <v>16.284134316083961</v>
      </c>
      <c r="AA22" s="17">
        <f t="shared" si="6"/>
        <v>11.44211480966252</v>
      </c>
      <c r="AB22" s="17">
        <v>32.539200000000001</v>
      </c>
      <c r="AC22" s="17">
        <v>35.8842</v>
      </c>
      <c r="AD22" s="17">
        <v>37.9206</v>
      </c>
      <c r="AE22" s="17">
        <v>20.790800000000001</v>
      </c>
      <c r="AF22" s="17">
        <v>37.610399999999998</v>
      </c>
      <c r="AG22" s="17">
        <v>35.351999999999997</v>
      </c>
      <c r="AH22" s="17">
        <v>33.281599999999997</v>
      </c>
      <c r="AI22" s="17">
        <v>36.027000000000001</v>
      </c>
      <c r="AJ22" s="17"/>
      <c r="AK22" s="17">
        <f t="shared" si="11"/>
        <v>46</v>
      </c>
      <c r="AL22" s="17">
        <f t="shared" si="12"/>
        <v>80</v>
      </c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 x14ac:dyDescent="0.25">
      <c r="A23" s="17" t="s">
        <v>56</v>
      </c>
      <c r="B23" s="17" t="s">
        <v>36</v>
      </c>
      <c r="C23" s="17">
        <v>129</v>
      </c>
      <c r="D23" s="17">
        <v>245</v>
      </c>
      <c r="E23" s="17">
        <v>729</v>
      </c>
      <c r="F23" s="17">
        <v>163</v>
      </c>
      <c r="G23" s="7">
        <v>0.22</v>
      </c>
      <c r="H23" s="17">
        <v>120</v>
      </c>
      <c r="I23" s="17" t="s">
        <v>37</v>
      </c>
      <c r="J23" s="17"/>
      <c r="K23" s="17">
        <v>141</v>
      </c>
      <c r="L23" s="17">
        <f t="shared" si="3"/>
        <v>588</v>
      </c>
      <c r="M23" s="17">
        <f t="shared" si="4"/>
        <v>137</v>
      </c>
      <c r="N23" s="17">
        <v>592</v>
      </c>
      <c r="O23" s="17">
        <v>81</v>
      </c>
      <c r="P23" s="17">
        <v>48</v>
      </c>
      <c r="Q23" s="17">
        <f t="shared" si="5"/>
        <v>27.4</v>
      </c>
      <c r="R23" s="4">
        <f t="shared" si="13"/>
        <v>91.599999999999966</v>
      </c>
      <c r="S23" s="4">
        <f t="shared" si="17"/>
        <v>150</v>
      </c>
      <c r="T23" s="4"/>
      <c r="U23" s="4">
        <f t="shared" si="8"/>
        <v>150</v>
      </c>
      <c r="V23" s="4">
        <f t="shared" si="9"/>
        <v>60</v>
      </c>
      <c r="W23" s="4">
        <v>90</v>
      </c>
      <c r="X23" s="4">
        <v>150</v>
      </c>
      <c r="Y23" s="17"/>
      <c r="Z23" s="17">
        <f t="shared" si="10"/>
        <v>16.131386861313871</v>
      </c>
      <c r="AA23" s="17">
        <f t="shared" si="6"/>
        <v>10.656934306569344</v>
      </c>
      <c r="AB23" s="17">
        <v>30.2</v>
      </c>
      <c r="AC23" s="17">
        <v>29.8</v>
      </c>
      <c r="AD23" s="17">
        <v>19.8</v>
      </c>
      <c r="AE23" s="17">
        <v>26.6</v>
      </c>
      <c r="AF23" s="17">
        <v>21.8</v>
      </c>
      <c r="AG23" s="17">
        <v>22.6</v>
      </c>
      <c r="AH23" s="17">
        <v>27.6</v>
      </c>
      <c r="AI23" s="17">
        <v>25</v>
      </c>
      <c r="AJ23" s="17"/>
      <c r="AK23" s="17">
        <f t="shared" si="11"/>
        <v>13.2</v>
      </c>
      <c r="AL23" s="17">
        <f t="shared" si="12"/>
        <v>19.8</v>
      </c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 x14ac:dyDescent="0.25">
      <c r="A24" s="17" t="s">
        <v>57</v>
      </c>
      <c r="B24" s="17" t="s">
        <v>36</v>
      </c>
      <c r="C24" s="17">
        <v>2</v>
      </c>
      <c r="D24" s="17"/>
      <c r="E24" s="17">
        <v>-3</v>
      </c>
      <c r="F24" s="17">
        <v>1</v>
      </c>
      <c r="G24" s="7">
        <v>0.4</v>
      </c>
      <c r="H24" s="17">
        <v>60</v>
      </c>
      <c r="I24" s="17" t="s">
        <v>37</v>
      </c>
      <c r="J24" s="17"/>
      <c r="K24" s="17">
        <v>16</v>
      </c>
      <c r="L24" s="17">
        <f t="shared" si="3"/>
        <v>-19</v>
      </c>
      <c r="M24" s="17">
        <f t="shared" si="4"/>
        <v>-3</v>
      </c>
      <c r="N24" s="17"/>
      <c r="O24" s="17">
        <v>0</v>
      </c>
      <c r="P24" s="17">
        <v>8</v>
      </c>
      <c r="Q24" s="17">
        <f t="shared" si="5"/>
        <v>-0.6</v>
      </c>
      <c r="R24" s="4"/>
      <c r="S24" s="4">
        <f t="shared" si="7"/>
        <v>0</v>
      </c>
      <c r="T24" s="4"/>
      <c r="U24" s="4">
        <f t="shared" si="8"/>
        <v>0</v>
      </c>
      <c r="V24" s="4">
        <f t="shared" si="9"/>
        <v>0</v>
      </c>
      <c r="W24" s="4"/>
      <c r="X24" s="4"/>
      <c r="Y24" s="17"/>
      <c r="Z24" s="17">
        <f t="shared" si="10"/>
        <v>-15</v>
      </c>
      <c r="AA24" s="17">
        <f t="shared" si="6"/>
        <v>-15</v>
      </c>
      <c r="AB24" s="17">
        <v>1.8</v>
      </c>
      <c r="AC24" s="17">
        <v>3.6</v>
      </c>
      <c r="AD24" s="17">
        <v>2.6</v>
      </c>
      <c r="AE24" s="17">
        <v>4.4000000000000004</v>
      </c>
      <c r="AF24" s="17">
        <v>5.2</v>
      </c>
      <c r="AG24" s="17">
        <v>6.4</v>
      </c>
      <c r="AH24" s="17">
        <v>4.4000000000000004</v>
      </c>
      <c r="AI24" s="17">
        <v>4.8</v>
      </c>
      <c r="AJ24" s="17"/>
      <c r="AK24" s="17">
        <f t="shared" si="11"/>
        <v>0</v>
      </c>
      <c r="AL24" s="17">
        <f t="shared" si="12"/>
        <v>0</v>
      </c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x14ac:dyDescent="0.25">
      <c r="A25" s="17" t="s">
        <v>58</v>
      </c>
      <c r="B25" s="17" t="s">
        <v>36</v>
      </c>
      <c r="C25" s="17"/>
      <c r="D25" s="17"/>
      <c r="E25" s="17">
        <v>460</v>
      </c>
      <c r="F25" s="17"/>
      <c r="G25" s="7">
        <v>0.15</v>
      </c>
      <c r="H25" s="17">
        <v>45</v>
      </c>
      <c r="I25" s="17" t="s">
        <v>37</v>
      </c>
      <c r="J25" s="17"/>
      <c r="K25" s="17"/>
      <c r="L25" s="17">
        <f t="shared" si="3"/>
        <v>460</v>
      </c>
      <c r="M25" s="17">
        <f t="shared" si="4"/>
        <v>0</v>
      </c>
      <c r="N25" s="17">
        <v>460</v>
      </c>
      <c r="O25" s="17">
        <v>50</v>
      </c>
      <c r="P25" s="17"/>
      <c r="Q25" s="17">
        <f t="shared" si="5"/>
        <v>0</v>
      </c>
      <c r="R25" s="4"/>
      <c r="S25" s="4">
        <f t="shared" ref="S25:S29" si="18">X25</f>
        <v>100</v>
      </c>
      <c r="T25" s="4"/>
      <c r="U25" s="4">
        <f t="shared" si="8"/>
        <v>100</v>
      </c>
      <c r="V25" s="4">
        <f t="shared" si="9"/>
        <v>50</v>
      </c>
      <c r="W25" s="4">
        <v>50</v>
      </c>
      <c r="X25" s="4">
        <v>100</v>
      </c>
      <c r="Y25" s="17"/>
      <c r="Z25" s="17" t="e">
        <f t="shared" si="10"/>
        <v>#DIV/0!</v>
      </c>
      <c r="AA25" s="17" t="e">
        <f t="shared" si="6"/>
        <v>#DIV/0!</v>
      </c>
      <c r="AB25" s="17">
        <v>3.6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 t="s">
        <v>59</v>
      </c>
      <c r="AK25" s="17">
        <f t="shared" si="11"/>
        <v>7.5</v>
      </c>
      <c r="AL25" s="17">
        <f t="shared" si="12"/>
        <v>7.5</v>
      </c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x14ac:dyDescent="0.25">
      <c r="A26" s="17" t="s">
        <v>60</v>
      </c>
      <c r="B26" s="17" t="s">
        <v>39</v>
      </c>
      <c r="C26" s="17">
        <v>-0.20899999999999999</v>
      </c>
      <c r="D26" s="17">
        <v>0.20899999999999999</v>
      </c>
      <c r="E26" s="17"/>
      <c r="F26" s="17"/>
      <c r="G26" s="7">
        <v>1</v>
      </c>
      <c r="H26" s="17">
        <v>60</v>
      </c>
      <c r="I26" s="17" t="s">
        <v>37</v>
      </c>
      <c r="J26" s="17"/>
      <c r="K26" s="17">
        <v>9.1999999999999993</v>
      </c>
      <c r="L26" s="17">
        <f t="shared" si="3"/>
        <v>-9.1999999999999993</v>
      </c>
      <c r="M26" s="17">
        <f t="shared" si="4"/>
        <v>0</v>
      </c>
      <c r="N26" s="17"/>
      <c r="O26" s="17">
        <v>80</v>
      </c>
      <c r="P26" s="17">
        <v>60</v>
      </c>
      <c r="Q26" s="17">
        <f t="shared" si="5"/>
        <v>0</v>
      </c>
      <c r="R26" s="4"/>
      <c r="S26" s="4">
        <f t="shared" si="18"/>
        <v>150</v>
      </c>
      <c r="T26" s="4"/>
      <c r="U26" s="4">
        <f t="shared" si="8"/>
        <v>150</v>
      </c>
      <c r="V26" s="4">
        <f t="shared" si="9"/>
        <v>70</v>
      </c>
      <c r="W26" s="4">
        <v>80</v>
      </c>
      <c r="X26" s="4">
        <v>150</v>
      </c>
      <c r="Y26" s="17"/>
      <c r="Z26" s="17" t="e">
        <f t="shared" si="10"/>
        <v>#DIV/0!</v>
      </c>
      <c r="AA26" s="17" t="e">
        <f t="shared" si="6"/>
        <v>#DIV/0!</v>
      </c>
      <c r="AB26" s="17">
        <v>9.6677999999999997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 t="s">
        <v>59</v>
      </c>
      <c r="AK26" s="17">
        <f t="shared" si="11"/>
        <v>70</v>
      </c>
      <c r="AL26" s="17">
        <f t="shared" si="12"/>
        <v>80</v>
      </c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x14ac:dyDescent="0.25">
      <c r="A27" s="17" t="s">
        <v>61</v>
      </c>
      <c r="B27" s="17" t="s">
        <v>36</v>
      </c>
      <c r="C27" s="17">
        <v>59</v>
      </c>
      <c r="D27" s="17">
        <v>202</v>
      </c>
      <c r="E27" s="17">
        <v>810</v>
      </c>
      <c r="F27" s="17">
        <v>171</v>
      </c>
      <c r="G27" s="7">
        <v>0.09</v>
      </c>
      <c r="H27" s="17">
        <v>60</v>
      </c>
      <c r="I27" s="17" t="s">
        <v>37</v>
      </c>
      <c r="J27" s="17"/>
      <c r="K27" s="17">
        <v>79</v>
      </c>
      <c r="L27" s="17">
        <f t="shared" si="3"/>
        <v>731</v>
      </c>
      <c r="M27" s="17">
        <f t="shared" si="4"/>
        <v>70</v>
      </c>
      <c r="N27" s="17">
        <v>740</v>
      </c>
      <c r="O27" s="17">
        <v>0</v>
      </c>
      <c r="P27" s="17">
        <v>80</v>
      </c>
      <c r="Q27" s="17">
        <f t="shared" si="5"/>
        <v>14</v>
      </c>
      <c r="R27" s="4"/>
      <c r="S27" s="4">
        <v>80</v>
      </c>
      <c r="T27" s="4"/>
      <c r="U27" s="4">
        <f t="shared" si="8"/>
        <v>80</v>
      </c>
      <c r="V27" s="4">
        <f t="shared" si="9"/>
        <v>0</v>
      </c>
      <c r="W27" s="4">
        <v>80</v>
      </c>
      <c r="X27" s="4">
        <v>100</v>
      </c>
      <c r="Y27" s="17"/>
      <c r="Z27" s="17">
        <f t="shared" si="10"/>
        <v>23.642857142857142</v>
      </c>
      <c r="AA27" s="17">
        <f t="shared" si="6"/>
        <v>17.928571428571427</v>
      </c>
      <c r="AB27" s="17">
        <v>16.399999999999999</v>
      </c>
      <c r="AC27" s="17">
        <v>23.4</v>
      </c>
      <c r="AD27" s="17">
        <v>16.8</v>
      </c>
      <c r="AE27" s="17">
        <v>5.6</v>
      </c>
      <c r="AF27" s="17">
        <v>8.8000000000000007</v>
      </c>
      <c r="AG27" s="17">
        <v>27.2</v>
      </c>
      <c r="AH27" s="17">
        <v>9.6</v>
      </c>
      <c r="AI27" s="17">
        <v>1.4</v>
      </c>
      <c r="AJ27" s="17"/>
      <c r="AK27" s="17">
        <f t="shared" si="11"/>
        <v>0</v>
      </c>
      <c r="AL27" s="17">
        <f t="shared" si="12"/>
        <v>7.1999999999999993</v>
      </c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x14ac:dyDescent="0.25">
      <c r="A28" s="17" t="s">
        <v>62</v>
      </c>
      <c r="B28" s="17" t="s">
        <v>36</v>
      </c>
      <c r="C28" s="17">
        <v>71</v>
      </c>
      <c r="D28" s="17">
        <v>61</v>
      </c>
      <c r="E28" s="17">
        <v>691</v>
      </c>
      <c r="F28" s="17">
        <v>53</v>
      </c>
      <c r="G28" s="7">
        <v>0.09</v>
      </c>
      <c r="H28" s="17">
        <v>45</v>
      </c>
      <c r="I28" s="17" t="s">
        <v>37</v>
      </c>
      <c r="J28" s="17"/>
      <c r="K28" s="17">
        <v>58</v>
      </c>
      <c r="L28" s="17">
        <f t="shared" si="3"/>
        <v>633</v>
      </c>
      <c r="M28" s="17">
        <f t="shared" si="4"/>
        <v>51</v>
      </c>
      <c r="N28" s="17">
        <v>640</v>
      </c>
      <c r="O28" s="17">
        <v>50</v>
      </c>
      <c r="P28" s="17"/>
      <c r="Q28" s="17">
        <f t="shared" si="5"/>
        <v>10.199999999999999</v>
      </c>
      <c r="R28" s="4">
        <f t="shared" si="13"/>
        <v>39.799999999999983</v>
      </c>
      <c r="S28" s="4">
        <f t="shared" si="18"/>
        <v>50</v>
      </c>
      <c r="T28" s="4"/>
      <c r="U28" s="4">
        <f t="shared" si="8"/>
        <v>50</v>
      </c>
      <c r="V28" s="4">
        <f t="shared" si="9"/>
        <v>20</v>
      </c>
      <c r="W28" s="4">
        <v>30</v>
      </c>
      <c r="X28" s="4">
        <v>50</v>
      </c>
      <c r="Y28" s="17"/>
      <c r="Z28" s="17">
        <f t="shared" si="10"/>
        <v>15.000000000000002</v>
      </c>
      <c r="AA28" s="17">
        <f t="shared" si="6"/>
        <v>10.098039215686276</v>
      </c>
      <c r="AB28" s="17">
        <v>11.4</v>
      </c>
      <c r="AC28" s="17">
        <v>9.1999999999999993</v>
      </c>
      <c r="AD28" s="17">
        <v>10.6</v>
      </c>
      <c r="AE28" s="17">
        <v>15.8</v>
      </c>
      <c r="AF28" s="17">
        <v>10.4</v>
      </c>
      <c r="AG28" s="17">
        <v>19.2</v>
      </c>
      <c r="AH28" s="17">
        <v>24.2</v>
      </c>
      <c r="AI28" s="17">
        <v>1.6</v>
      </c>
      <c r="AJ28" s="17"/>
      <c r="AK28" s="17">
        <f t="shared" si="11"/>
        <v>1.7999999999999998</v>
      </c>
      <c r="AL28" s="17">
        <f t="shared" si="12"/>
        <v>2.6999999999999997</v>
      </c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x14ac:dyDescent="0.25">
      <c r="A29" s="17" t="s">
        <v>63</v>
      </c>
      <c r="B29" s="17" t="s">
        <v>36</v>
      </c>
      <c r="C29" s="17">
        <v>173</v>
      </c>
      <c r="D29" s="17">
        <v>269</v>
      </c>
      <c r="E29" s="17">
        <v>127</v>
      </c>
      <c r="F29" s="17">
        <v>225</v>
      </c>
      <c r="G29" s="7">
        <v>0.4</v>
      </c>
      <c r="H29" s="17" t="e">
        <v>#N/A</v>
      </c>
      <c r="I29" s="17" t="s">
        <v>37</v>
      </c>
      <c r="J29" s="17"/>
      <c r="K29" s="17">
        <v>131</v>
      </c>
      <c r="L29" s="17">
        <f t="shared" si="3"/>
        <v>-4</v>
      </c>
      <c r="M29" s="17">
        <f t="shared" si="4"/>
        <v>127</v>
      </c>
      <c r="N29" s="17"/>
      <c r="O29" s="17">
        <v>0</v>
      </c>
      <c r="P29" s="17">
        <v>80</v>
      </c>
      <c r="Q29" s="17">
        <f t="shared" si="5"/>
        <v>25.4</v>
      </c>
      <c r="R29" s="4">
        <f t="shared" si="13"/>
        <v>50.599999999999966</v>
      </c>
      <c r="S29" s="4">
        <f t="shared" si="18"/>
        <v>100</v>
      </c>
      <c r="T29" s="4"/>
      <c r="U29" s="4">
        <f t="shared" si="8"/>
        <v>100</v>
      </c>
      <c r="V29" s="4">
        <f t="shared" si="9"/>
        <v>0</v>
      </c>
      <c r="W29" s="4">
        <v>100</v>
      </c>
      <c r="X29" s="4">
        <v>100</v>
      </c>
      <c r="Y29" s="17"/>
      <c r="Z29" s="17">
        <f t="shared" si="10"/>
        <v>15.94488188976378</v>
      </c>
      <c r="AA29" s="17">
        <f t="shared" si="6"/>
        <v>12.007874015748031</v>
      </c>
      <c r="AB29" s="17">
        <v>22</v>
      </c>
      <c r="AC29" s="17">
        <v>34</v>
      </c>
      <c r="AD29" s="17">
        <v>31</v>
      </c>
      <c r="AE29" s="17">
        <v>27.4</v>
      </c>
      <c r="AF29" s="17">
        <v>25.2</v>
      </c>
      <c r="AG29" s="17">
        <v>29.6</v>
      </c>
      <c r="AH29" s="17">
        <v>32.4</v>
      </c>
      <c r="AI29" s="17">
        <v>19.8</v>
      </c>
      <c r="AJ29" s="17"/>
      <c r="AK29" s="17">
        <f t="shared" si="11"/>
        <v>0</v>
      </c>
      <c r="AL29" s="17">
        <f t="shared" si="12"/>
        <v>40</v>
      </c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x14ac:dyDescent="0.25">
      <c r="A30" s="17" t="s">
        <v>64</v>
      </c>
      <c r="B30" s="17" t="s">
        <v>36</v>
      </c>
      <c r="C30" s="17">
        <v>27</v>
      </c>
      <c r="D30" s="17">
        <v>204</v>
      </c>
      <c r="E30" s="17">
        <v>14</v>
      </c>
      <c r="F30" s="17">
        <v>194</v>
      </c>
      <c r="G30" s="7">
        <v>0.15</v>
      </c>
      <c r="H30" s="17">
        <v>45</v>
      </c>
      <c r="I30" s="17" t="s">
        <v>37</v>
      </c>
      <c r="J30" s="17"/>
      <c r="K30" s="17">
        <v>19</v>
      </c>
      <c r="L30" s="17">
        <f t="shared" si="3"/>
        <v>-5</v>
      </c>
      <c r="M30" s="17">
        <f t="shared" si="4"/>
        <v>14</v>
      </c>
      <c r="N30" s="17"/>
      <c r="O30" s="17">
        <v>0</v>
      </c>
      <c r="P30" s="17"/>
      <c r="Q30" s="17">
        <f t="shared" si="5"/>
        <v>2.8</v>
      </c>
      <c r="R30" s="4"/>
      <c r="S30" s="4">
        <f t="shared" si="7"/>
        <v>0</v>
      </c>
      <c r="T30" s="4"/>
      <c r="U30" s="4">
        <f t="shared" si="8"/>
        <v>0</v>
      </c>
      <c r="V30" s="4">
        <f t="shared" si="9"/>
        <v>0</v>
      </c>
      <c r="W30" s="4"/>
      <c r="X30" s="4"/>
      <c r="Y30" s="17"/>
      <c r="Z30" s="17">
        <f t="shared" si="10"/>
        <v>69.285714285714292</v>
      </c>
      <c r="AA30" s="17">
        <f t="shared" si="6"/>
        <v>69.285714285714292</v>
      </c>
      <c r="AB30" s="17">
        <v>4.8</v>
      </c>
      <c r="AC30" s="17">
        <v>17.399999999999999</v>
      </c>
      <c r="AD30" s="17">
        <v>8.4</v>
      </c>
      <c r="AE30" s="17">
        <v>10.8</v>
      </c>
      <c r="AF30" s="17">
        <v>9.8000000000000007</v>
      </c>
      <c r="AG30" s="17">
        <v>14</v>
      </c>
      <c r="AH30" s="17">
        <v>12.2</v>
      </c>
      <c r="AI30" s="17">
        <v>6.6</v>
      </c>
      <c r="AJ30" s="17"/>
      <c r="AK30" s="17">
        <f t="shared" si="11"/>
        <v>0</v>
      </c>
      <c r="AL30" s="17">
        <f t="shared" si="12"/>
        <v>0</v>
      </c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x14ac:dyDescent="0.25">
      <c r="A31" s="17" t="s">
        <v>65</v>
      </c>
      <c r="B31" s="17" t="s">
        <v>39</v>
      </c>
      <c r="C31" s="17">
        <v>331.911</v>
      </c>
      <c r="D31" s="17">
        <v>484.678</v>
      </c>
      <c r="E31" s="17">
        <v>809.78</v>
      </c>
      <c r="F31" s="17">
        <v>212.72800000000001</v>
      </c>
      <c r="G31" s="7">
        <v>1</v>
      </c>
      <c r="H31" s="17">
        <v>45</v>
      </c>
      <c r="I31" s="17" t="s">
        <v>37</v>
      </c>
      <c r="J31" s="17"/>
      <c r="K31" s="17">
        <v>250.5</v>
      </c>
      <c r="L31" s="17">
        <f t="shared" si="3"/>
        <v>559.28</v>
      </c>
      <c r="M31" s="17">
        <f t="shared" si="4"/>
        <v>246.38599999999997</v>
      </c>
      <c r="N31" s="17">
        <v>563.39400000000001</v>
      </c>
      <c r="O31" s="17">
        <v>169</v>
      </c>
      <c r="P31" s="17">
        <v>120</v>
      </c>
      <c r="Q31" s="17">
        <f t="shared" si="5"/>
        <v>49.277199999999993</v>
      </c>
      <c r="R31" s="4">
        <f t="shared" si="13"/>
        <v>188.1527999999999</v>
      </c>
      <c r="S31" s="4">
        <f>X31</f>
        <v>200</v>
      </c>
      <c r="T31" s="4"/>
      <c r="U31" s="4">
        <f t="shared" si="8"/>
        <v>200</v>
      </c>
      <c r="V31" s="4">
        <f t="shared" si="9"/>
        <v>40</v>
      </c>
      <c r="W31" s="4">
        <v>160</v>
      </c>
      <c r="X31" s="4">
        <v>200</v>
      </c>
      <c r="Y31" s="17"/>
      <c r="Z31" s="17">
        <f t="shared" si="10"/>
        <v>14.240419504354959</v>
      </c>
      <c r="AA31" s="17">
        <f t="shared" si="6"/>
        <v>10.181747339540397</v>
      </c>
      <c r="AB31" s="17">
        <v>58.217200000000012</v>
      </c>
      <c r="AC31" s="17">
        <v>51.249600000000008</v>
      </c>
      <c r="AD31" s="17">
        <v>53.863799999999991</v>
      </c>
      <c r="AE31" s="17">
        <v>39.744600000000013</v>
      </c>
      <c r="AF31" s="17">
        <v>52.104599999999991</v>
      </c>
      <c r="AG31" s="17">
        <v>60.456800000000001</v>
      </c>
      <c r="AH31" s="17">
        <v>36.925400000000003</v>
      </c>
      <c r="AI31" s="17">
        <v>39.936999999999998</v>
      </c>
      <c r="AJ31" s="17"/>
      <c r="AK31" s="17">
        <f t="shared" si="11"/>
        <v>40</v>
      </c>
      <c r="AL31" s="17">
        <f t="shared" si="12"/>
        <v>160</v>
      </c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x14ac:dyDescent="0.25">
      <c r="A32" s="17" t="s">
        <v>66</v>
      </c>
      <c r="B32" s="17" t="s">
        <v>36</v>
      </c>
      <c r="C32" s="17">
        <v>37</v>
      </c>
      <c r="D32" s="17">
        <v>42</v>
      </c>
      <c r="E32" s="17">
        <v>25</v>
      </c>
      <c r="F32" s="17">
        <v>46</v>
      </c>
      <c r="G32" s="7">
        <v>0.4</v>
      </c>
      <c r="H32" s="17" t="e">
        <v>#N/A</v>
      </c>
      <c r="I32" s="17" t="s">
        <v>37</v>
      </c>
      <c r="J32" s="17"/>
      <c r="K32" s="17">
        <v>25</v>
      </c>
      <c r="L32" s="17">
        <f t="shared" si="3"/>
        <v>0</v>
      </c>
      <c r="M32" s="17">
        <f t="shared" si="4"/>
        <v>25</v>
      </c>
      <c r="N32" s="17"/>
      <c r="O32" s="17">
        <v>30</v>
      </c>
      <c r="P32" s="17"/>
      <c r="Q32" s="17">
        <f t="shared" si="5"/>
        <v>5</v>
      </c>
      <c r="R32" s="4"/>
      <c r="S32" s="4">
        <f t="shared" si="7"/>
        <v>0</v>
      </c>
      <c r="T32" s="4"/>
      <c r="U32" s="4">
        <f t="shared" si="8"/>
        <v>0</v>
      </c>
      <c r="V32" s="4">
        <f t="shared" si="9"/>
        <v>0</v>
      </c>
      <c r="W32" s="4"/>
      <c r="X32" s="4"/>
      <c r="Y32" s="17"/>
      <c r="Z32" s="17">
        <f t="shared" si="10"/>
        <v>15.2</v>
      </c>
      <c r="AA32" s="17">
        <f t="shared" si="6"/>
        <v>15.2</v>
      </c>
      <c r="AB32" s="17">
        <v>6.8</v>
      </c>
      <c r="AC32" s="17">
        <v>5.6</v>
      </c>
      <c r="AD32" s="17">
        <v>7.4</v>
      </c>
      <c r="AE32" s="17">
        <v>1.2</v>
      </c>
      <c r="AF32" s="17">
        <v>5.6</v>
      </c>
      <c r="AG32" s="17">
        <v>8.8000000000000007</v>
      </c>
      <c r="AH32" s="17">
        <v>7</v>
      </c>
      <c r="AI32" s="17">
        <v>3.2</v>
      </c>
      <c r="AJ32" s="17"/>
      <c r="AK32" s="17">
        <f t="shared" si="11"/>
        <v>0</v>
      </c>
      <c r="AL32" s="17">
        <f t="shared" si="12"/>
        <v>0</v>
      </c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spans="1:52" x14ac:dyDescent="0.25">
      <c r="A33" s="17" t="s">
        <v>67</v>
      </c>
      <c r="B33" s="17" t="s">
        <v>36</v>
      </c>
      <c r="C33" s="17">
        <v>20</v>
      </c>
      <c r="D33" s="17">
        <v>80</v>
      </c>
      <c r="E33" s="17">
        <v>830</v>
      </c>
      <c r="F33" s="17">
        <v>66</v>
      </c>
      <c r="G33" s="7">
        <v>0.4</v>
      </c>
      <c r="H33" s="17">
        <v>60</v>
      </c>
      <c r="I33" s="17" t="s">
        <v>37</v>
      </c>
      <c r="J33" s="17"/>
      <c r="K33" s="17">
        <v>30</v>
      </c>
      <c r="L33" s="17">
        <f t="shared" si="3"/>
        <v>800</v>
      </c>
      <c r="M33" s="17">
        <f t="shared" si="4"/>
        <v>30</v>
      </c>
      <c r="N33" s="17">
        <v>800</v>
      </c>
      <c r="O33" s="17">
        <v>0</v>
      </c>
      <c r="P33" s="17"/>
      <c r="Q33" s="17">
        <f t="shared" si="5"/>
        <v>6</v>
      </c>
      <c r="R33" s="4">
        <f t="shared" si="13"/>
        <v>18</v>
      </c>
      <c r="S33" s="4">
        <f t="shared" ref="S33:S34" si="19">X33</f>
        <v>30</v>
      </c>
      <c r="T33" s="4"/>
      <c r="U33" s="4">
        <f t="shared" si="8"/>
        <v>30</v>
      </c>
      <c r="V33" s="4">
        <f t="shared" si="9"/>
        <v>30</v>
      </c>
      <c r="W33" s="4"/>
      <c r="X33" s="4">
        <v>30</v>
      </c>
      <c r="Y33" s="17"/>
      <c r="Z33" s="17">
        <f t="shared" si="10"/>
        <v>16</v>
      </c>
      <c r="AA33" s="17">
        <f t="shared" si="6"/>
        <v>11</v>
      </c>
      <c r="AB33" s="17">
        <v>6.4</v>
      </c>
      <c r="AC33" s="17">
        <v>8.4</v>
      </c>
      <c r="AD33" s="17">
        <v>5</v>
      </c>
      <c r="AE33" s="17">
        <v>8.4</v>
      </c>
      <c r="AF33" s="17">
        <v>6</v>
      </c>
      <c r="AG33" s="17">
        <v>4.4000000000000004</v>
      </c>
      <c r="AH33" s="17">
        <v>12</v>
      </c>
      <c r="AI33" s="17">
        <v>6.8</v>
      </c>
      <c r="AJ33" s="17"/>
      <c r="AK33" s="17">
        <f t="shared" si="11"/>
        <v>12</v>
      </c>
      <c r="AL33" s="17">
        <f t="shared" si="12"/>
        <v>0</v>
      </c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x14ac:dyDescent="0.25">
      <c r="A34" s="17" t="s">
        <v>68</v>
      </c>
      <c r="B34" s="17" t="s">
        <v>36</v>
      </c>
      <c r="C34" s="17">
        <v>146</v>
      </c>
      <c r="D34" s="17">
        <v>664</v>
      </c>
      <c r="E34" s="17">
        <v>800</v>
      </c>
      <c r="F34" s="17">
        <v>323</v>
      </c>
      <c r="G34" s="7">
        <v>0.4</v>
      </c>
      <c r="H34" s="17">
        <v>60</v>
      </c>
      <c r="I34" s="17" t="s">
        <v>37</v>
      </c>
      <c r="J34" s="17"/>
      <c r="K34" s="17">
        <v>406</v>
      </c>
      <c r="L34" s="17">
        <f t="shared" si="3"/>
        <v>394</v>
      </c>
      <c r="M34" s="17">
        <f t="shared" si="4"/>
        <v>400</v>
      </c>
      <c r="N34" s="17">
        <v>400</v>
      </c>
      <c r="O34" s="17">
        <v>332</v>
      </c>
      <c r="P34" s="17">
        <v>300</v>
      </c>
      <c r="Q34" s="17">
        <f t="shared" si="5"/>
        <v>80</v>
      </c>
      <c r="R34" s="4">
        <f t="shared" si="13"/>
        <v>165</v>
      </c>
      <c r="S34" s="4">
        <f t="shared" si="19"/>
        <v>200</v>
      </c>
      <c r="T34" s="4">
        <f>$T$1*Q34</f>
        <v>80</v>
      </c>
      <c r="U34" s="4">
        <f t="shared" si="8"/>
        <v>280</v>
      </c>
      <c r="V34" s="4">
        <f t="shared" si="9"/>
        <v>0</v>
      </c>
      <c r="W34" s="4">
        <v>280</v>
      </c>
      <c r="X34" s="4">
        <v>200</v>
      </c>
      <c r="Y34" s="17"/>
      <c r="Z34" s="17">
        <f t="shared" si="10"/>
        <v>15.4375</v>
      </c>
      <c r="AA34" s="17">
        <f t="shared" si="6"/>
        <v>11.9375</v>
      </c>
      <c r="AB34" s="17">
        <v>97.6</v>
      </c>
      <c r="AC34" s="17">
        <v>87</v>
      </c>
      <c r="AD34" s="17">
        <v>70.2</v>
      </c>
      <c r="AE34" s="17">
        <v>94.8</v>
      </c>
      <c r="AF34" s="17">
        <v>76.2</v>
      </c>
      <c r="AG34" s="17">
        <v>78</v>
      </c>
      <c r="AH34" s="17">
        <v>85.4</v>
      </c>
      <c r="AI34" s="17">
        <v>87.6</v>
      </c>
      <c r="AJ34" s="17"/>
      <c r="AK34" s="17">
        <f t="shared" si="11"/>
        <v>0</v>
      </c>
      <c r="AL34" s="17">
        <f t="shared" si="12"/>
        <v>112</v>
      </c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x14ac:dyDescent="0.25">
      <c r="A35" s="17" t="s">
        <v>69</v>
      </c>
      <c r="B35" s="17" t="s">
        <v>36</v>
      </c>
      <c r="C35" s="17">
        <v>3</v>
      </c>
      <c r="D35" s="17">
        <v>253</v>
      </c>
      <c r="E35" s="17">
        <v>628</v>
      </c>
      <c r="F35" s="17">
        <v>37</v>
      </c>
      <c r="G35" s="7">
        <v>0.4</v>
      </c>
      <c r="H35" s="17">
        <v>60</v>
      </c>
      <c r="I35" s="17" t="s">
        <v>37</v>
      </c>
      <c r="J35" s="17"/>
      <c r="K35" s="17">
        <v>158</v>
      </c>
      <c r="L35" s="17">
        <f t="shared" si="3"/>
        <v>470</v>
      </c>
      <c r="M35" s="17">
        <f t="shared" si="4"/>
        <v>124</v>
      </c>
      <c r="N35" s="17">
        <v>504</v>
      </c>
      <c r="O35" s="17">
        <v>297</v>
      </c>
      <c r="P35" s="17">
        <v>260</v>
      </c>
      <c r="Q35" s="17">
        <f t="shared" si="5"/>
        <v>24.8</v>
      </c>
      <c r="R35" s="4"/>
      <c r="S35" s="4">
        <f t="shared" si="7"/>
        <v>0</v>
      </c>
      <c r="T35" s="4"/>
      <c r="U35" s="4">
        <f t="shared" si="8"/>
        <v>0</v>
      </c>
      <c r="V35" s="4">
        <f t="shared" si="9"/>
        <v>0</v>
      </c>
      <c r="W35" s="4"/>
      <c r="X35" s="4"/>
      <c r="Y35" s="17"/>
      <c r="Z35" s="17">
        <f t="shared" si="10"/>
        <v>23.951612903225804</v>
      </c>
      <c r="AA35" s="17">
        <f t="shared" si="6"/>
        <v>23.951612903225804</v>
      </c>
      <c r="AB35" s="17">
        <v>62</v>
      </c>
      <c r="AC35" s="17">
        <v>35</v>
      </c>
      <c r="AD35" s="17">
        <v>33.799999999999997</v>
      </c>
      <c r="AE35" s="17">
        <v>41</v>
      </c>
      <c r="AF35" s="17">
        <v>22</v>
      </c>
      <c r="AG35" s="17">
        <v>38.799999999999997</v>
      </c>
      <c r="AH35" s="17">
        <v>33.4</v>
      </c>
      <c r="AI35" s="17">
        <v>59.8</v>
      </c>
      <c r="AJ35" s="17"/>
      <c r="AK35" s="17">
        <f t="shared" si="11"/>
        <v>0</v>
      </c>
      <c r="AL35" s="17">
        <f t="shared" si="12"/>
        <v>0</v>
      </c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x14ac:dyDescent="0.25">
      <c r="A36" s="17" t="s">
        <v>70</v>
      </c>
      <c r="B36" s="17" t="s">
        <v>36</v>
      </c>
      <c r="C36" s="17">
        <v>114</v>
      </c>
      <c r="D36" s="17">
        <v>684</v>
      </c>
      <c r="E36" s="17">
        <v>1266</v>
      </c>
      <c r="F36" s="17">
        <v>318</v>
      </c>
      <c r="G36" s="7">
        <v>0.4</v>
      </c>
      <c r="H36" s="17">
        <v>60</v>
      </c>
      <c r="I36" s="17" t="s">
        <v>37</v>
      </c>
      <c r="J36" s="17"/>
      <c r="K36" s="17">
        <v>400</v>
      </c>
      <c r="L36" s="17">
        <f t="shared" si="3"/>
        <v>866</v>
      </c>
      <c r="M36" s="17">
        <f t="shared" si="4"/>
        <v>370</v>
      </c>
      <c r="N36" s="17">
        <v>896</v>
      </c>
      <c r="O36" s="17">
        <v>330</v>
      </c>
      <c r="P36" s="17">
        <v>300</v>
      </c>
      <c r="Q36" s="17">
        <f t="shared" si="5"/>
        <v>74</v>
      </c>
      <c r="R36" s="4">
        <f t="shared" si="13"/>
        <v>88</v>
      </c>
      <c r="S36" s="4">
        <f t="shared" ref="S36:S51" si="20">X36</f>
        <v>150</v>
      </c>
      <c r="T36" s="4">
        <f>$T$1*Q36</f>
        <v>74</v>
      </c>
      <c r="U36" s="4">
        <f t="shared" si="8"/>
        <v>224</v>
      </c>
      <c r="V36" s="4">
        <v>240</v>
      </c>
      <c r="W36" s="4">
        <v>240</v>
      </c>
      <c r="X36" s="4">
        <v>150</v>
      </c>
      <c r="Y36" s="17"/>
      <c r="Z36" s="17">
        <f t="shared" si="10"/>
        <v>15.837837837837839</v>
      </c>
      <c r="AA36" s="17">
        <f t="shared" si="6"/>
        <v>12.810810810810811</v>
      </c>
      <c r="AB36" s="17">
        <v>99.6</v>
      </c>
      <c r="AC36" s="17">
        <v>81.8</v>
      </c>
      <c r="AD36" s="17">
        <v>67.400000000000006</v>
      </c>
      <c r="AE36" s="17">
        <v>78.599999999999994</v>
      </c>
      <c r="AF36" s="17">
        <v>66.8</v>
      </c>
      <c r="AG36" s="17">
        <v>78.2</v>
      </c>
      <c r="AH36" s="17">
        <v>91.8</v>
      </c>
      <c r="AI36" s="17">
        <v>70.8</v>
      </c>
      <c r="AJ36" s="17"/>
      <c r="AK36" s="17">
        <f t="shared" si="11"/>
        <v>96</v>
      </c>
      <c r="AL36" s="17">
        <f t="shared" si="12"/>
        <v>96</v>
      </c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x14ac:dyDescent="0.25">
      <c r="A37" s="17" t="s">
        <v>71</v>
      </c>
      <c r="B37" s="17" t="s">
        <v>36</v>
      </c>
      <c r="C37" s="17">
        <v>75</v>
      </c>
      <c r="D37" s="17">
        <v>50</v>
      </c>
      <c r="E37" s="17">
        <v>73</v>
      </c>
      <c r="F37" s="17">
        <v>38</v>
      </c>
      <c r="G37" s="7">
        <v>0.1</v>
      </c>
      <c r="H37" s="17">
        <v>45</v>
      </c>
      <c r="I37" s="17" t="s">
        <v>37</v>
      </c>
      <c r="J37" s="17"/>
      <c r="K37" s="17">
        <v>82</v>
      </c>
      <c r="L37" s="17">
        <f t="shared" si="3"/>
        <v>-9</v>
      </c>
      <c r="M37" s="17">
        <f t="shared" si="4"/>
        <v>73</v>
      </c>
      <c r="N37" s="17"/>
      <c r="O37" s="17">
        <v>0</v>
      </c>
      <c r="P37" s="17"/>
      <c r="Q37" s="17">
        <f t="shared" si="5"/>
        <v>14.6</v>
      </c>
      <c r="R37" s="4">
        <f>12*Q37-P37-O37-F37</f>
        <v>137.19999999999999</v>
      </c>
      <c r="S37" s="4">
        <f t="shared" si="20"/>
        <v>150</v>
      </c>
      <c r="T37" s="4"/>
      <c r="U37" s="4">
        <f t="shared" si="8"/>
        <v>150</v>
      </c>
      <c r="V37" s="4">
        <f t="shared" si="9"/>
        <v>80</v>
      </c>
      <c r="W37" s="4">
        <v>70</v>
      </c>
      <c r="X37" s="4">
        <v>150</v>
      </c>
      <c r="Y37" s="17"/>
      <c r="Z37" s="17">
        <f t="shared" si="10"/>
        <v>12.876712328767123</v>
      </c>
      <c r="AA37" s="17">
        <f t="shared" si="6"/>
        <v>2.6027397260273974</v>
      </c>
      <c r="AB37" s="17">
        <v>0.6</v>
      </c>
      <c r="AC37" s="17">
        <v>-1.6</v>
      </c>
      <c r="AD37" s="17">
        <v>14.8</v>
      </c>
      <c r="AE37" s="17">
        <v>26</v>
      </c>
      <c r="AF37" s="17">
        <v>13.8</v>
      </c>
      <c r="AG37" s="17">
        <v>15.8</v>
      </c>
      <c r="AH37" s="17">
        <v>25.8</v>
      </c>
      <c r="AI37" s="17">
        <v>7.2</v>
      </c>
      <c r="AJ37" s="17"/>
      <c r="AK37" s="17">
        <f t="shared" si="11"/>
        <v>8</v>
      </c>
      <c r="AL37" s="17">
        <f t="shared" si="12"/>
        <v>7</v>
      </c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x14ac:dyDescent="0.25">
      <c r="A38" s="17" t="s">
        <v>72</v>
      </c>
      <c r="B38" s="17" t="s">
        <v>36</v>
      </c>
      <c r="C38" s="17">
        <v>350</v>
      </c>
      <c r="D38" s="17">
        <v>153</v>
      </c>
      <c r="E38" s="17">
        <v>186</v>
      </c>
      <c r="F38" s="17">
        <v>129</v>
      </c>
      <c r="G38" s="7">
        <v>0.1</v>
      </c>
      <c r="H38" s="17">
        <v>60</v>
      </c>
      <c r="I38" s="17" t="s">
        <v>37</v>
      </c>
      <c r="J38" s="17"/>
      <c r="K38" s="17">
        <v>182</v>
      </c>
      <c r="L38" s="17">
        <f t="shared" ref="L38:L69" si="21">E38-K38</f>
        <v>4</v>
      </c>
      <c r="M38" s="17">
        <f t="shared" ref="M38:M69" si="22">E38-N38</f>
        <v>186</v>
      </c>
      <c r="N38" s="17"/>
      <c r="O38" s="17">
        <v>0</v>
      </c>
      <c r="P38" s="17"/>
      <c r="Q38" s="17">
        <f t="shared" ref="Q38:Q69" si="23">M38/5</f>
        <v>37.200000000000003</v>
      </c>
      <c r="R38" s="4">
        <f>12*Q38-P38-O38-F38</f>
        <v>317.40000000000003</v>
      </c>
      <c r="S38" s="4">
        <f t="shared" si="20"/>
        <v>350</v>
      </c>
      <c r="T38" s="4">
        <f t="shared" ref="T38:T39" si="24">$T$1*Q38</f>
        <v>37.200000000000003</v>
      </c>
      <c r="U38" s="4">
        <f t="shared" si="8"/>
        <v>387</v>
      </c>
      <c r="V38" s="4">
        <f t="shared" si="9"/>
        <v>207</v>
      </c>
      <c r="W38" s="4">
        <v>180</v>
      </c>
      <c r="X38" s="4">
        <v>350</v>
      </c>
      <c r="Y38" s="17"/>
      <c r="Z38" s="17">
        <f t="shared" si="10"/>
        <v>13.870967741935482</v>
      </c>
      <c r="AA38" s="17">
        <f t="shared" ref="AA38:AA69" si="25">(F38+O38+P38)/Q38</f>
        <v>3.4677419354838706</v>
      </c>
      <c r="AB38" s="17">
        <v>19.399999999999999</v>
      </c>
      <c r="AC38" s="17">
        <v>30.2</v>
      </c>
      <c r="AD38" s="17">
        <v>39.4</v>
      </c>
      <c r="AE38" s="17">
        <v>8.4</v>
      </c>
      <c r="AF38" s="17">
        <v>27.4</v>
      </c>
      <c r="AG38" s="17">
        <v>49.4</v>
      </c>
      <c r="AH38" s="17">
        <v>9.6</v>
      </c>
      <c r="AI38" s="17">
        <v>22.8</v>
      </c>
      <c r="AJ38" s="17"/>
      <c r="AK38" s="17">
        <f t="shared" si="11"/>
        <v>20.700000000000003</v>
      </c>
      <c r="AL38" s="17">
        <f t="shared" si="12"/>
        <v>18</v>
      </c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x14ac:dyDescent="0.25">
      <c r="A39" s="17" t="s">
        <v>73</v>
      </c>
      <c r="B39" s="17" t="s">
        <v>36</v>
      </c>
      <c r="C39" s="17">
        <v>373</v>
      </c>
      <c r="D39" s="17">
        <v>147</v>
      </c>
      <c r="E39" s="17">
        <v>346</v>
      </c>
      <c r="F39" s="17">
        <v>151</v>
      </c>
      <c r="G39" s="7">
        <v>0.1</v>
      </c>
      <c r="H39" s="17">
        <v>60</v>
      </c>
      <c r="I39" s="17" t="s">
        <v>37</v>
      </c>
      <c r="J39" s="17"/>
      <c r="K39" s="17">
        <v>199</v>
      </c>
      <c r="L39" s="17">
        <f t="shared" si="21"/>
        <v>147</v>
      </c>
      <c r="M39" s="17">
        <f t="shared" si="22"/>
        <v>196</v>
      </c>
      <c r="N39" s="17">
        <v>150</v>
      </c>
      <c r="O39" s="17">
        <v>0</v>
      </c>
      <c r="P39" s="17"/>
      <c r="Q39" s="17">
        <f t="shared" si="23"/>
        <v>39.200000000000003</v>
      </c>
      <c r="R39" s="4">
        <f>13*Q39-P39-O39-F39</f>
        <v>358.6</v>
      </c>
      <c r="S39" s="4">
        <f t="shared" si="20"/>
        <v>400</v>
      </c>
      <c r="T39" s="4">
        <f t="shared" si="24"/>
        <v>39.200000000000003</v>
      </c>
      <c r="U39" s="4">
        <f t="shared" si="8"/>
        <v>439</v>
      </c>
      <c r="V39" s="4">
        <f t="shared" si="9"/>
        <v>229</v>
      </c>
      <c r="W39" s="4">
        <v>210</v>
      </c>
      <c r="X39" s="4">
        <v>400</v>
      </c>
      <c r="Y39" s="17"/>
      <c r="Z39" s="17">
        <f t="shared" si="10"/>
        <v>15.051020408163264</v>
      </c>
      <c r="AA39" s="17">
        <f t="shared" si="25"/>
        <v>3.8520408163265305</v>
      </c>
      <c r="AB39" s="17">
        <v>15.2</v>
      </c>
      <c r="AC39" s="17">
        <v>20.8</v>
      </c>
      <c r="AD39" s="17">
        <v>38.6</v>
      </c>
      <c r="AE39" s="17">
        <v>13.6</v>
      </c>
      <c r="AF39" s="17">
        <v>25.8</v>
      </c>
      <c r="AG39" s="17">
        <v>40.6</v>
      </c>
      <c r="AH39" s="17">
        <v>-0.6</v>
      </c>
      <c r="AI39" s="17">
        <v>32.200000000000003</v>
      </c>
      <c r="AJ39" s="17"/>
      <c r="AK39" s="17">
        <f t="shared" si="11"/>
        <v>22.900000000000002</v>
      </c>
      <c r="AL39" s="17">
        <f t="shared" si="12"/>
        <v>21</v>
      </c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x14ac:dyDescent="0.25">
      <c r="A40" s="17" t="s">
        <v>74</v>
      </c>
      <c r="B40" s="17" t="s">
        <v>36</v>
      </c>
      <c r="C40" s="17">
        <v>123</v>
      </c>
      <c r="D40" s="17">
        <v>51</v>
      </c>
      <c r="E40" s="17">
        <v>63</v>
      </c>
      <c r="F40" s="17">
        <v>102</v>
      </c>
      <c r="G40" s="7">
        <v>0.1</v>
      </c>
      <c r="H40" s="17">
        <v>45</v>
      </c>
      <c r="I40" s="17" t="s">
        <v>37</v>
      </c>
      <c r="J40" s="17"/>
      <c r="K40" s="17">
        <v>64</v>
      </c>
      <c r="L40" s="17">
        <f t="shared" si="21"/>
        <v>-1</v>
      </c>
      <c r="M40" s="17">
        <f t="shared" si="22"/>
        <v>63</v>
      </c>
      <c r="N40" s="17"/>
      <c r="O40" s="17">
        <v>40</v>
      </c>
      <c r="P40" s="17">
        <v>40</v>
      </c>
      <c r="Q40" s="17">
        <f t="shared" si="23"/>
        <v>12.6</v>
      </c>
      <c r="R40" s="4"/>
      <c r="S40" s="4">
        <f t="shared" si="20"/>
        <v>50</v>
      </c>
      <c r="T40" s="4"/>
      <c r="U40" s="4">
        <f t="shared" si="8"/>
        <v>50</v>
      </c>
      <c r="V40" s="4">
        <f t="shared" si="9"/>
        <v>50</v>
      </c>
      <c r="W40" s="4"/>
      <c r="X40" s="4">
        <v>50</v>
      </c>
      <c r="Y40" s="17"/>
      <c r="Z40" s="17">
        <f t="shared" si="10"/>
        <v>18.412698412698415</v>
      </c>
      <c r="AA40" s="17">
        <f t="shared" si="25"/>
        <v>14.444444444444445</v>
      </c>
      <c r="AB40" s="17">
        <v>16.600000000000001</v>
      </c>
      <c r="AC40" s="17">
        <v>14.8</v>
      </c>
      <c r="AD40" s="17">
        <v>8</v>
      </c>
      <c r="AE40" s="17">
        <v>23.4</v>
      </c>
      <c r="AF40" s="17">
        <v>12.2</v>
      </c>
      <c r="AG40" s="17">
        <v>22.8</v>
      </c>
      <c r="AH40" s="17">
        <v>14.6</v>
      </c>
      <c r="AI40" s="17">
        <v>3.2</v>
      </c>
      <c r="AJ40" s="17"/>
      <c r="AK40" s="17">
        <f t="shared" si="11"/>
        <v>5</v>
      </c>
      <c r="AL40" s="17">
        <f t="shared" si="12"/>
        <v>0</v>
      </c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x14ac:dyDescent="0.25">
      <c r="A41" s="17" t="s">
        <v>75</v>
      </c>
      <c r="B41" s="17" t="s">
        <v>36</v>
      </c>
      <c r="C41" s="17">
        <v>117</v>
      </c>
      <c r="D41" s="17">
        <v>300</v>
      </c>
      <c r="E41" s="17">
        <v>787</v>
      </c>
      <c r="F41" s="17">
        <v>118</v>
      </c>
      <c r="G41" s="7">
        <v>0.4</v>
      </c>
      <c r="H41" s="17">
        <v>45</v>
      </c>
      <c r="I41" s="17" t="s">
        <v>37</v>
      </c>
      <c r="J41" s="17"/>
      <c r="K41" s="17">
        <v>252</v>
      </c>
      <c r="L41" s="17">
        <f t="shared" si="21"/>
        <v>535</v>
      </c>
      <c r="M41" s="17">
        <f t="shared" si="22"/>
        <v>217</v>
      </c>
      <c r="N41" s="17">
        <v>570</v>
      </c>
      <c r="O41" s="17">
        <v>196</v>
      </c>
      <c r="P41" s="17">
        <v>160</v>
      </c>
      <c r="Q41" s="17">
        <f t="shared" si="23"/>
        <v>43.4</v>
      </c>
      <c r="R41" s="4">
        <f t="shared" si="13"/>
        <v>133.60000000000002</v>
      </c>
      <c r="S41" s="4">
        <f t="shared" si="20"/>
        <v>150</v>
      </c>
      <c r="T41" s="4"/>
      <c r="U41" s="4">
        <f t="shared" si="8"/>
        <v>150</v>
      </c>
      <c r="V41" s="4">
        <f t="shared" si="9"/>
        <v>50</v>
      </c>
      <c r="W41" s="4">
        <v>100</v>
      </c>
      <c r="X41" s="4">
        <v>150</v>
      </c>
      <c r="Y41" s="17"/>
      <c r="Z41" s="17">
        <f t="shared" si="10"/>
        <v>14.377880184331797</v>
      </c>
      <c r="AA41" s="17">
        <f t="shared" si="25"/>
        <v>10.921658986175116</v>
      </c>
      <c r="AB41" s="17">
        <v>62.8</v>
      </c>
      <c r="AC41" s="17">
        <v>45</v>
      </c>
      <c r="AD41" s="17">
        <v>37.799999999999997</v>
      </c>
      <c r="AE41" s="17">
        <v>54.829199999999993</v>
      </c>
      <c r="AF41" s="17">
        <v>51.8</v>
      </c>
      <c r="AG41" s="17">
        <v>39.6</v>
      </c>
      <c r="AH41" s="17">
        <v>57.6</v>
      </c>
      <c r="AI41" s="17">
        <v>16.600000000000001</v>
      </c>
      <c r="AJ41" s="17"/>
      <c r="AK41" s="17">
        <f t="shared" si="11"/>
        <v>20</v>
      </c>
      <c r="AL41" s="17">
        <f t="shared" si="12"/>
        <v>40</v>
      </c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x14ac:dyDescent="0.25">
      <c r="A42" s="17" t="s">
        <v>76</v>
      </c>
      <c r="B42" s="17" t="s">
        <v>39</v>
      </c>
      <c r="C42" s="17">
        <v>208.90899999999999</v>
      </c>
      <c r="D42" s="17">
        <v>74.436000000000007</v>
      </c>
      <c r="E42" s="17">
        <v>131.03899999999999</v>
      </c>
      <c r="F42" s="17">
        <v>104.122</v>
      </c>
      <c r="G42" s="7">
        <v>1</v>
      </c>
      <c r="H42" s="17">
        <v>60</v>
      </c>
      <c r="I42" s="17" t="s">
        <v>37</v>
      </c>
      <c r="J42" s="17"/>
      <c r="K42" s="17">
        <v>129.1</v>
      </c>
      <c r="L42" s="17">
        <f t="shared" si="21"/>
        <v>1.938999999999993</v>
      </c>
      <c r="M42" s="17">
        <f t="shared" si="22"/>
        <v>131.03899999999999</v>
      </c>
      <c r="N42" s="17"/>
      <c r="O42" s="17">
        <v>60</v>
      </c>
      <c r="P42" s="17">
        <v>40</v>
      </c>
      <c r="Q42" s="17">
        <f t="shared" si="23"/>
        <v>26.207799999999999</v>
      </c>
      <c r="R42" s="4">
        <f t="shared" si="13"/>
        <v>162.78719999999998</v>
      </c>
      <c r="S42" s="4">
        <f t="shared" si="20"/>
        <v>100</v>
      </c>
      <c r="T42" s="4">
        <f>$T$1*Q42</f>
        <v>26.207799999999999</v>
      </c>
      <c r="U42" s="4">
        <f t="shared" si="8"/>
        <v>126</v>
      </c>
      <c r="V42" s="4">
        <f t="shared" si="9"/>
        <v>96</v>
      </c>
      <c r="W42" s="4">
        <v>30</v>
      </c>
      <c r="X42" s="4">
        <v>100</v>
      </c>
      <c r="Y42" s="17"/>
      <c r="Z42" s="17">
        <f t="shared" si="10"/>
        <v>12.596326284541245</v>
      </c>
      <c r="AA42" s="17">
        <f t="shared" si="25"/>
        <v>7.7885972878303411</v>
      </c>
      <c r="AB42" s="17">
        <v>24.388000000000002</v>
      </c>
      <c r="AC42" s="17">
        <v>26.569199999999999</v>
      </c>
      <c r="AD42" s="17">
        <v>33.116999999999997</v>
      </c>
      <c r="AE42" s="17">
        <v>21.5748</v>
      </c>
      <c r="AF42" s="17">
        <v>27.645800000000001</v>
      </c>
      <c r="AG42" s="17">
        <v>30.088999999999999</v>
      </c>
      <c r="AH42" s="17">
        <v>31.218599999999999</v>
      </c>
      <c r="AI42" s="17">
        <v>28.343599999999999</v>
      </c>
      <c r="AJ42" s="17"/>
      <c r="AK42" s="17">
        <f t="shared" si="11"/>
        <v>96</v>
      </c>
      <c r="AL42" s="17">
        <f t="shared" si="12"/>
        <v>30</v>
      </c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x14ac:dyDescent="0.25">
      <c r="A43" s="17" t="s">
        <v>77</v>
      </c>
      <c r="B43" s="17" t="s">
        <v>39</v>
      </c>
      <c r="C43" s="17">
        <v>242.65899999999999</v>
      </c>
      <c r="D43" s="17">
        <v>287.005</v>
      </c>
      <c r="E43" s="17">
        <v>131.518</v>
      </c>
      <c r="F43" s="17">
        <v>184.91499999999999</v>
      </c>
      <c r="G43" s="7">
        <v>1</v>
      </c>
      <c r="H43" s="17">
        <v>45</v>
      </c>
      <c r="I43" s="17" t="s">
        <v>37</v>
      </c>
      <c r="J43" s="17"/>
      <c r="K43" s="17">
        <v>132.30000000000001</v>
      </c>
      <c r="L43" s="17">
        <f t="shared" si="21"/>
        <v>-0.78200000000001069</v>
      </c>
      <c r="M43" s="17">
        <f t="shared" si="22"/>
        <v>131.518</v>
      </c>
      <c r="N43" s="17"/>
      <c r="O43" s="17">
        <v>49</v>
      </c>
      <c r="P43" s="17">
        <v>30</v>
      </c>
      <c r="Q43" s="17">
        <f t="shared" si="23"/>
        <v>26.303599999999999</v>
      </c>
      <c r="R43" s="4">
        <f t="shared" si="13"/>
        <v>104.33540000000002</v>
      </c>
      <c r="S43" s="4">
        <f t="shared" si="20"/>
        <v>100</v>
      </c>
      <c r="T43" s="4"/>
      <c r="U43" s="4">
        <f t="shared" si="8"/>
        <v>100</v>
      </c>
      <c r="V43" s="4">
        <f t="shared" si="9"/>
        <v>70</v>
      </c>
      <c r="W43" s="4">
        <v>30</v>
      </c>
      <c r="X43" s="4">
        <v>100</v>
      </c>
      <c r="Y43" s="17"/>
      <c r="Z43" s="17">
        <f t="shared" si="10"/>
        <v>13.835178454660198</v>
      </c>
      <c r="AA43" s="17">
        <f t="shared" si="25"/>
        <v>10.033417478976261</v>
      </c>
      <c r="AB43" s="17">
        <v>29.85</v>
      </c>
      <c r="AC43" s="17">
        <v>32.853400000000001</v>
      </c>
      <c r="AD43" s="17">
        <v>36.1952</v>
      </c>
      <c r="AE43" s="17">
        <v>33.2834</v>
      </c>
      <c r="AF43" s="17">
        <v>30.3398</v>
      </c>
      <c r="AG43" s="17">
        <v>34.756599999999999</v>
      </c>
      <c r="AH43" s="17">
        <v>42.209200000000003</v>
      </c>
      <c r="AI43" s="17">
        <v>13.7354</v>
      </c>
      <c r="AJ43" s="17"/>
      <c r="AK43" s="17">
        <f t="shared" si="11"/>
        <v>70</v>
      </c>
      <c r="AL43" s="17">
        <f t="shared" si="12"/>
        <v>30</v>
      </c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x14ac:dyDescent="0.25">
      <c r="A44" s="17" t="s">
        <v>78</v>
      </c>
      <c r="B44" s="17" t="s">
        <v>39</v>
      </c>
      <c r="C44" s="17">
        <v>142.792</v>
      </c>
      <c r="D44" s="17">
        <v>333.05</v>
      </c>
      <c r="E44" s="17">
        <v>139.4</v>
      </c>
      <c r="F44" s="17">
        <v>230.39400000000001</v>
      </c>
      <c r="G44" s="7">
        <v>1</v>
      </c>
      <c r="H44" s="17">
        <v>45</v>
      </c>
      <c r="I44" s="17" t="s">
        <v>37</v>
      </c>
      <c r="J44" s="17"/>
      <c r="K44" s="17">
        <v>142.30000000000001</v>
      </c>
      <c r="L44" s="17">
        <f t="shared" si="21"/>
        <v>-2.9000000000000057</v>
      </c>
      <c r="M44" s="17">
        <f t="shared" si="22"/>
        <v>139.4</v>
      </c>
      <c r="N44" s="17"/>
      <c r="O44" s="17">
        <v>30</v>
      </c>
      <c r="P44" s="17">
        <v>50</v>
      </c>
      <c r="Q44" s="17">
        <f t="shared" si="23"/>
        <v>27.880000000000003</v>
      </c>
      <c r="R44" s="4">
        <f t="shared" si="13"/>
        <v>79.926000000000045</v>
      </c>
      <c r="S44" s="4">
        <f t="shared" si="20"/>
        <v>100</v>
      </c>
      <c r="T44" s="4"/>
      <c r="U44" s="4">
        <f t="shared" si="8"/>
        <v>100</v>
      </c>
      <c r="V44" s="4">
        <f t="shared" si="9"/>
        <v>70</v>
      </c>
      <c r="W44" s="4">
        <v>30</v>
      </c>
      <c r="X44" s="4">
        <v>100</v>
      </c>
      <c r="Y44" s="17"/>
      <c r="Z44" s="17">
        <f t="shared" si="10"/>
        <v>14.720014347202294</v>
      </c>
      <c r="AA44" s="17">
        <f t="shared" si="25"/>
        <v>11.133213773314203</v>
      </c>
      <c r="AB44" s="17">
        <v>31.876200000000001</v>
      </c>
      <c r="AC44" s="17">
        <v>36.763599999999997</v>
      </c>
      <c r="AD44" s="17">
        <v>31.847999999999999</v>
      </c>
      <c r="AE44" s="17">
        <v>30.515000000000001</v>
      </c>
      <c r="AF44" s="17">
        <v>29.633199999999999</v>
      </c>
      <c r="AG44" s="17">
        <v>38.248199999999997</v>
      </c>
      <c r="AH44" s="17">
        <v>39.535400000000003</v>
      </c>
      <c r="AI44" s="17">
        <v>40.017600000000002</v>
      </c>
      <c r="AJ44" s="17"/>
      <c r="AK44" s="17">
        <f t="shared" si="11"/>
        <v>70</v>
      </c>
      <c r="AL44" s="17">
        <f t="shared" si="12"/>
        <v>30</v>
      </c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 t="s">
        <v>79</v>
      </c>
      <c r="B45" s="17" t="s">
        <v>36</v>
      </c>
      <c r="C45" s="17">
        <v>35</v>
      </c>
      <c r="D45" s="17">
        <v>102</v>
      </c>
      <c r="E45" s="17">
        <v>80</v>
      </c>
      <c r="F45" s="17">
        <v>50</v>
      </c>
      <c r="G45" s="7">
        <v>0.35</v>
      </c>
      <c r="H45" s="17">
        <v>45</v>
      </c>
      <c r="I45" s="17" t="s">
        <v>37</v>
      </c>
      <c r="J45" s="17"/>
      <c r="K45" s="17">
        <v>83</v>
      </c>
      <c r="L45" s="17">
        <f t="shared" si="21"/>
        <v>-3</v>
      </c>
      <c r="M45" s="17">
        <f t="shared" si="22"/>
        <v>80</v>
      </c>
      <c r="N45" s="17"/>
      <c r="O45" s="17">
        <v>0</v>
      </c>
      <c r="P45" s="17"/>
      <c r="Q45" s="17">
        <f t="shared" si="23"/>
        <v>16</v>
      </c>
      <c r="R45" s="4">
        <f>12*Q45-P45-O45-F45</f>
        <v>142</v>
      </c>
      <c r="S45" s="4">
        <f t="shared" si="20"/>
        <v>100</v>
      </c>
      <c r="T45" s="4"/>
      <c r="U45" s="4">
        <f t="shared" si="8"/>
        <v>100</v>
      </c>
      <c r="V45" s="4">
        <f t="shared" si="9"/>
        <v>100</v>
      </c>
      <c r="W45" s="4"/>
      <c r="X45" s="4">
        <v>100</v>
      </c>
      <c r="Y45" s="17"/>
      <c r="Z45" s="17">
        <f t="shared" si="10"/>
        <v>9.375</v>
      </c>
      <c r="AA45" s="17">
        <f t="shared" si="25"/>
        <v>3.125</v>
      </c>
      <c r="AB45" s="17">
        <v>5</v>
      </c>
      <c r="AC45" s="17">
        <v>12.2</v>
      </c>
      <c r="AD45" s="17">
        <v>8.4</v>
      </c>
      <c r="AE45" s="17">
        <v>10.6</v>
      </c>
      <c r="AF45" s="17">
        <v>12.8</v>
      </c>
      <c r="AG45" s="17">
        <v>12.6</v>
      </c>
      <c r="AH45" s="17">
        <v>16.2</v>
      </c>
      <c r="AI45" s="17">
        <v>8.6</v>
      </c>
      <c r="AJ45" s="17" t="s">
        <v>80</v>
      </c>
      <c r="AK45" s="17">
        <f t="shared" si="11"/>
        <v>35</v>
      </c>
      <c r="AL45" s="17">
        <f t="shared" si="12"/>
        <v>0</v>
      </c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 t="s">
        <v>81</v>
      </c>
      <c r="B46" s="17" t="s">
        <v>39</v>
      </c>
      <c r="C46" s="17">
        <v>64.144000000000005</v>
      </c>
      <c r="D46" s="17">
        <v>229.44499999999999</v>
      </c>
      <c r="E46" s="17">
        <v>297.24700000000001</v>
      </c>
      <c r="F46" s="17">
        <v>167.083</v>
      </c>
      <c r="G46" s="7">
        <v>1</v>
      </c>
      <c r="H46" s="17">
        <v>45</v>
      </c>
      <c r="I46" s="17" t="s">
        <v>37</v>
      </c>
      <c r="J46" s="17"/>
      <c r="K46" s="17">
        <v>92</v>
      </c>
      <c r="L46" s="17">
        <f t="shared" si="21"/>
        <v>205.24700000000001</v>
      </c>
      <c r="M46" s="17">
        <f t="shared" si="22"/>
        <v>88.965000000000003</v>
      </c>
      <c r="N46" s="17">
        <v>208.28200000000001</v>
      </c>
      <c r="O46" s="17">
        <v>0</v>
      </c>
      <c r="P46" s="17"/>
      <c r="Q46" s="17">
        <f t="shared" si="23"/>
        <v>17.792999999999999</v>
      </c>
      <c r="R46" s="4">
        <f t="shared" si="13"/>
        <v>82.018999999999977</v>
      </c>
      <c r="S46" s="4">
        <f t="shared" si="20"/>
        <v>100</v>
      </c>
      <c r="T46" s="4"/>
      <c r="U46" s="4">
        <f t="shared" si="8"/>
        <v>100</v>
      </c>
      <c r="V46" s="4">
        <f t="shared" si="9"/>
        <v>60</v>
      </c>
      <c r="W46" s="4">
        <v>40</v>
      </c>
      <c r="X46" s="4">
        <v>100</v>
      </c>
      <c r="Y46" s="17"/>
      <c r="Z46" s="17">
        <f t="shared" si="10"/>
        <v>15.010565952902827</v>
      </c>
      <c r="AA46" s="17">
        <f t="shared" si="25"/>
        <v>9.3903782386331702</v>
      </c>
      <c r="AB46" s="17">
        <v>13.156599999999999</v>
      </c>
      <c r="AC46" s="17">
        <v>23.368600000000001</v>
      </c>
      <c r="AD46" s="17">
        <v>17.3978</v>
      </c>
      <c r="AE46" s="17">
        <v>23.3308</v>
      </c>
      <c r="AF46" s="17">
        <v>25.700800000000001</v>
      </c>
      <c r="AG46" s="17">
        <v>28.7956</v>
      </c>
      <c r="AH46" s="17">
        <v>28.547599999999999</v>
      </c>
      <c r="AI46" s="17">
        <v>33.108600000000003</v>
      </c>
      <c r="AJ46" s="17"/>
      <c r="AK46" s="17">
        <f t="shared" si="11"/>
        <v>60</v>
      </c>
      <c r="AL46" s="17">
        <f t="shared" si="12"/>
        <v>40</v>
      </c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A47" s="17" t="s">
        <v>82</v>
      </c>
      <c r="B47" s="17" t="s">
        <v>36</v>
      </c>
      <c r="C47" s="17">
        <v>54</v>
      </c>
      <c r="D47" s="17">
        <v>4</v>
      </c>
      <c r="E47" s="17">
        <v>51</v>
      </c>
      <c r="F47" s="17">
        <v>-1</v>
      </c>
      <c r="G47" s="7">
        <v>0.4</v>
      </c>
      <c r="H47" s="17">
        <v>45</v>
      </c>
      <c r="I47" s="17" t="s">
        <v>37</v>
      </c>
      <c r="J47" s="17"/>
      <c r="K47" s="17">
        <v>52</v>
      </c>
      <c r="L47" s="17">
        <f t="shared" si="21"/>
        <v>-1</v>
      </c>
      <c r="M47" s="17">
        <f t="shared" si="22"/>
        <v>51</v>
      </c>
      <c r="N47" s="17"/>
      <c r="O47" s="17">
        <v>68</v>
      </c>
      <c r="P47" s="17">
        <v>32</v>
      </c>
      <c r="Q47" s="17">
        <f t="shared" si="23"/>
        <v>10.199999999999999</v>
      </c>
      <c r="R47" s="4">
        <f t="shared" si="13"/>
        <v>43.799999999999983</v>
      </c>
      <c r="S47" s="4">
        <f t="shared" si="20"/>
        <v>60</v>
      </c>
      <c r="T47" s="4"/>
      <c r="U47" s="4">
        <f t="shared" si="8"/>
        <v>60</v>
      </c>
      <c r="V47" s="4">
        <f t="shared" si="9"/>
        <v>60</v>
      </c>
      <c r="W47" s="4"/>
      <c r="X47" s="4">
        <v>60</v>
      </c>
      <c r="Y47" s="17"/>
      <c r="Z47" s="17">
        <f t="shared" si="10"/>
        <v>15.588235294117649</v>
      </c>
      <c r="AA47" s="17">
        <f t="shared" si="25"/>
        <v>9.7058823529411775</v>
      </c>
      <c r="AB47" s="17">
        <v>13</v>
      </c>
      <c r="AC47" s="17">
        <v>7.2</v>
      </c>
      <c r="AD47" s="17">
        <v>16.600000000000001</v>
      </c>
      <c r="AE47" s="17">
        <v>21.4</v>
      </c>
      <c r="AF47" s="17">
        <v>15.6</v>
      </c>
      <c r="AG47" s="17">
        <v>19.399999999999999</v>
      </c>
      <c r="AH47" s="17">
        <v>18.399999999999999</v>
      </c>
      <c r="AI47" s="17">
        <v>7.6</v>
      </c>
      <c r="AJ47" s="17"/>
      <c r="AK47" s="17">
        <f t="shared" si="11"/>
        <v>24</v>
      </c>
      <c r="AL47" s="17">
        <f t="shared" si="12"/>
        <v>0</v>
      </c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x14ac:dyDescent="0.25">
      <c r="A48" s="17" t="s">
        <v>83</v>
      </c>
      <c r="B48" s="17" t="s">
        <v>36</v>
      </c>
      <c r="C48" s="17">
        <v>325</v>
      </c>
      <c r="D48" s="17">
        <v>262</v>
      </c>
      <c r="E48" s="17">
        <v>262</v>
      </c>
      <c r="F48" s="17">
        <v>263</v>
      </c>
      <c r="G48" s="7">
        <v>0.3</v>
      </c>
      <c r="H48" s="17" t="e">
        <v>#N/A</v>
      </c>
      <c r="I48" s="17" t="s">
        <v>37</v>
      </c>
      <c r="J48" s="17"/>
      <c r="K48" s="17">
        <v>268</v>
      </c>
      <c r="L48" s="17">
        <f t="shared" si="21"/>
        <v>-6</v>
      </c>
      <c r="M48" s="17">
        <f t="shared" si="22"/>
        <v>262</v>
      </c>
      <c r="N48" s="17"/>
      <c r="O48" s="17">
        <v>98</v>
      </c>
      <c r="P48" s="17">
        <v>70</v>
      </c>
      <c r="Q48" s="17">
        <f t="shared" si="23"/>
        <v>52.4</v>
      </c>
      <c r="R48" s="4">
        <f t="shared" si="13"/>
        <v>302.60000000000002</v>
      </c>
      <c r="S48" s="4">
        <f t="shared" si="20"/>
        <v>400</v>
      </c>
      <c r="T48" s="4"/>
      <c r="U48" s="4">
        <f t="shared" si="8"/>
        <v>400</v>
      </c>
      <c r="V48" s="4">
        <f t="shared" si="9"/>
        <v>400</v>
      </c>
      <c r="W48" s="4"/>
      <c r="X48" s="4">
        <v>400</v>
      </c>
      <c r="Y48" s="17"/>
      <c r="Z48" s="17">
        <f t="shared" si="10"/>
        <v>15.8587786259542</v>
      </c>
      <c r="AA48" s="17">
        <f t="shared" si="25"/>
        <v>8.2251908396946565</v>
      </c>
      <c r="AB48" s="17">
        <v>46.4</v>
      </c>
      <c r="AC48" s="17">
        <v>55.963999999999999</v>
      </c>
      <c r="AD48" s="17">
        <v>56.2</v>
      </c>
      <c r="AE48" s="17">
        <v>44.6</v>
      </c>
      <c r="AF48" s="17">
        <v>51.2</v>
      </c>
      <c r="AG48" s="17">
        <v>54.4</v>
      </c>
      <c r="AH48" s="17">
        <v>68.2</v>
      </c>
      <c r="AI48" s="17">
        <v>60.2</v>
      </c>
      <c r="AJ48" s="17"/>
      <c r="AK48" s="17">
        <f t="shared" si="11"/>
        <v>120</v>
      </c>
      <c r="AL48" s="17">
        <f t="shared" si="12"/>
        <v>0</v>
      </c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x14ac:dyDescent="0.25">
      <c r="A49" s="17" t="s">
        <v>84</v>
      </c>
      <c r="B49" s="17" t="s">
        <v>39</v>
      </c>
      <c r="C49" s="17">
        <v>202.642</v>
      </c>
      <c r="D49" s="17">
        <v>1.1739999999999999</v>
      </c>
      <c r="E49" s="17">
        <v>128.53</v>
      </c>
      <c r="F49" s="17">
        <v>14.513999999999999</v>
      </c>
      <c r="G49" s="7">
        <v>1</v>
      </c>
      <c r="H49" s="17">
        <v>45</v>
      </c>
      <c r="I49" s="17" t="s">
        <v>37</v>
      </c>
      <c r="J49" s="17"/>
      <c r="K49" s="17">
        <v>124.5</v>
      </c>
      <c r="L49" s="17">
        <f t="shared" si="21"/>
        <v>4.0300000000000011</v>
      </c>
      <c r="M49" s="17">
        <f t="shared" si="22"/>
        <v>128.53</v>
      </c>
      <c r="N49" s="17"/>
      <c r="O49" s="17">
        <v>179</v>
      </c>
      <c r="P49" s="17"/>
      <c r="Q49" s="17">
        <f t="shared" si="23"/>
        <v>25.706</v>
      </c>
      <c r="R49" s="4">
        <f t="shared" si="13"/>
        <v>166.37</v>
      </c>
      <c r="S49" s="4">
        <f t="shared" si="20"/>
        <v>150</v>
      </c>
      <c r="T49" s="4"/>
      <c r="U49" s="4">
        <f t="shared" si="8"/>
        <v>150</v>
      </c>
      <c r="V49" s="4">
        <f t="shared" si="9"/>
        <v>150</v>
      </c>
      <c r="W49" s="4"/>
      <c r="X49" s="4">
        <v>150</v>
      </c>
      <c r="Y49" s="17"/>
      <c r="Z49" s="17">
        <f t="shared" si="10"/>
        <v>13.363183692523148</v>
      </c>
      <c r="AA49" s="17">
        <f t="shared" si="25"/>
        <v>7.5279701237065284</v>
      </c>
      <c r="AB49" s="17">
        <v>30.495200000000001</v>
      </c>
      <c r="AC49" s="17">
        <v>18.703800000000001</v>
      </c>
      <c r="AD49" s="17">
        <v>22.310400000000001</v>
      </c>
      <c r="AE49" s="17">
        <v>39.084200000000003</v>
      </c>
      <c r="AF49" s="17">
        <v>17.9542</v>
      </c>
      <c r="AG49" s="17">
        <v>34.256399999999999</v>
      </c>
      <c r="AH49" s="17">
        <v>27.555599999999998</v>
      </c>
      <c r="AI49" s="17">
        <v>24.4008</v>
      </c>
      <c r="AJ49" s="17"/>
      <c r="AK49" s="17">
        <f t="shared" si="11"/>
        <v>150</v>
      </c>
      <c r="AL49" s="17">
        <f t="shared" si="12"/>
        <v>0</v>
      </c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x14ac:dyDescent="0.25">
      <c r="A50" s="17" t="s">
        <v>85</v>
      </c>
      <c r="B50" s="17" t="s">
        <v>36</v>
      </c>
      <c r="C50" s="17">
        <v>391</v>
      </c>
      <c r="D50" s="17">
        <v>748</v>
      </c>
      <c r="E50" s="17">
        <v>841</v>
      </c>
      <c r="F50" s="17">
        <v>429</v>
      </c>
      <c r="G50" s="7">
        <v>0.35</v>
      </c>
      <c r="H50" s="17">
        <v>45</v>
      </c>
      <c r="I50" s="17" t="s">
        <v>37</v>
      </c>
      <c r="J50" s="17"/>
      <c r="K50" s="17">
        <v>459</v>
      </c>
      <c r="L50" s="17">
        <f t="shared" si="21"/>
        <v>382</v>
      </c>
      <c r="M50" s="17">
        <f t="shared" si="22"/>
        <v>441</v>
      </c>
      <c r="N50" s="17">
        <v>400</v>
      </c>
      <c r="O50" s="17">
        <v>323</v>
      </c>
      <c r="P50" s="17">
        <v>250</v>
      </c>
      <c r="Q50" s="17">
        <f t="shared" si="23"/>
        <v>88.2</v>
      </c>
      <c r="R50" s="4">
        <f t="shared" si="13"/>
        <v>232.79999999999995</v>
      </c>
      <c r="S50" s="4">
        <f t="shared" si="20"/>
        <v>300</v>
      </c>
      <c r="T50" s="4"/>
      <c r="U50" s="4">
        <f t="shared" si="8"/>
        <v>300</v>
      </c>
      <c r="V50" s="4">
        <f t="shared" si="9"/>
        <v>300</v>
      </c>
      <c r="W50" s="4"/>
      <c r="X50" s="4">
        <v>300</v>
      </c>
      <c r="Y50" s="17"/>
      <c r="Z50" s="17">
        <f t="shared" si="10"/>
        <v>14.761904761904761</v>
      </c>
      <c r="AA50" s="17">
        <f t="shared" si="25"/>
        <v>11.360544217687075</v>
      </c>
      <c r="AB50" s="17">
        <v>109.6</v>
      </c>
      <c r="AC50" s="17">
        <v>109.4</v>
      </c>
      <c r="AD50" s="17">
        <v>103</v>
      </c>
      <c r="AE50" s="17">
        <v>110.6</v>
      </c>
      <c r="AF50" s="17">
        <v>109</v>
      </c>
      <c r="AG50" s="17">
        <v>73.8</v>
      </c>
      <c r="AH50" s="17">
        <v>130.19999999999999</v>
      </c>
      <c r="AI50" s="17">
        <v>111.6</v>
      </c>
      <c r="AJ50" s="17"/>
      <c r="AK50" s="17">
        <f t="shared" si="11"/>
        <v>105</v>
      </c>
      <c r="AL50" s="17">
        <f t="shared" si="12"/>
        <v>0</v>
      </c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x14ac:dyDescent="0.25">
      <c r="A51" s="17" t="s">
        <v>86</v>
      </c>
      <c r="B51" s="17" t="s">
        <v>36</v>
      </c>
      <c r="C51" s="17">
        <v>100</v>
      </c>
      <c r="D51" s="17">
        <v>383</v>
      </c>
      <c r="E51" s="17">
        <v>1081</v>
      </c>
      <c r="F51" s="17">
        <v>20</v>
      </c>
      <c r="G51" s="7">
        <v>0.41</v>
      </c>
      <c r="H51" s="17">
        <v>45</v>
      </c>
      <c r="I51" s="17" t="s">
        <v>37</v>
      </c>
      <c r="J51" s="17"/>
      <c r="K51" s="17">
        <v>320</v>
      </c>
      <c r="L51" s="17">
        <f t="shared" si="21"/>
        <v>761</v>
      </c>
      <c r="M51" s="17">
        <f t="shared" si="22"/>
        <v>289</v>
      </c>
      <c r="N51" s="17">
        <v>792</v>
      </c>
      <c r="O51" s="17">
        <v>346</v>
      </c>
      <c r="P51" s="17">
        <v>250</v>
      </c>
      <c r="Q51" s="17">
        <f t="shared" si="23"/>
        <v>57.8</v>
      </c>
      <c r="R51" s="4">
        <f t="shared" si="13"/>
        <v>193.19999999999993</v>
      </c>
      <c r="S51" s="4">
        <f t="shared" si="20"/>
        <v>200</v>
      </c>
      <c r="T51" s="4"/>
      <c r="U51" s="4">
        <f t="shared" si="8"/>
        <v>200</v>
      </c>
      <c r="V51" s="4">
        <f t="shared" si="9"/>
        <v>200</v>
      </c>
      <c r="W51" s="4"/>
      <c r="X51" s="4">
        <v>200</v>
      </c>
      <c r="Y51" s="17"/>
      <c r="Z51" s="17">
        <f t="shared" si="10"/>
        <v>14.117647058823531</v>
      </c>
      <c r="AA51" s="17">
        <f t="shared" si="25"/>
        <v>10.657439446366782</v>
      </c>
      <c r="AB51" s="17">
        <v>77.8</v>
      </c>
      <c r="AC51" s="17">
        <v>56.8</v>
      </c>
      <c r="AD51" s="17">
        <v>57.2</v>
      </c>
      <c r="AE51" s="17">
        <v>56.2</v>
      </c>
      <c r="AF51" s="17">
        <v>82.4</v>
      </c>
      <c r="AG51" s="17">
        <v>22</v>
      </c>
      <c r="AH51" s="17">
        <v>74.8</v>
      </c>
      <c r="AI51" s="17">
        <v>68.8</v>
      </c>
      <c r="AJ51" s="17"/>
      <c r="AK51" s="17">
        <f t="shared" si="11"/>
        <v>82</v>
      </c>
      <c r="AL51" s="17">
        <f t="shared" si="12"/>
        <v>0</v>
      </c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x14ac:dyDescent="0.25">
      <c r="A52" s="17" t="s">
        <v>87</v>
      </c>
      <c r="B52" s="17" t="s">
        <v>36</v>
      </c>
      <c r="C52" s="17"/>
      <c r="D52" s="17">
        <v>253</v>
      </c>
      <c r="E52" s="17">
        <v>53</v>
      </c>
      <c r="F52" s="17">
        <v>173</v>
      </c>
      <c r="G52" s="7">
        <v>0.41</v>
      </c>
      <c r="H52" s="17">
        <v>45</v>
      </c>
      <c r="I52" s="17" t="s">
        <v>37</v>
      </c>
      <c r="J52" s="17"/>
      <c r="K52" s="17">
        <v>56</v>
      </c>
      <c r="L52" s="17">
        <f t="shared" si="21"/>
        <v>-3</v>
      </c>
      <c r="M52" s="17">
        <f t="shared" si="22"/>
        <v>53</v>
      </c>
      <c r="N52" s="17"/>
      <c r="O52" s="17">
        <v>0</v>
      </c>
      <c r="P52" s="17"/>
      <c r="Q52" s="17">
        <f t="shared" si="23"/>
        <v>10.6</v>
      </c>
      <c r="R52" s="4"/>
      <c r="S52" s="4">
        <f t="shared" si="7"/>
        <v>0</v>
      </c>
      <c r="T52" s="4"/>
      <c r="U52" s="4">
        <f t="shared" si="8"/>
        <v>0</v>
      </c>
      <c r="V52" s="4">
        <f t="shared" si="9"/>
        <v>0</v>
      </c>
      <c r="W52" s="4"/>
      <c r="X52" s="4"/>
      <c r="Y52" s="17"/>
      <c r="Z52" s="17">
        <f t="shared" si="10"/>
        <v>16.320754716981131</v>
      </c>
      <c r="AA52" s="17">
        <f t="shared" si="25"/>
        <v>16.320754716981131</v>
      </c>
      <c r="AB52" s="17">
        <v>10.199999999999999</v>
      </c>
      <c r="AC52" s="17">
        <v>23.8</v>
      </c>
      <c r="AD52" s="17">
        <v>12</v>
      </c>
      <c r="AE52" s="17">
        <v>15.6</v>
      </c>
      <c r="AF52" s="17">
        <v>9.6</v>
      </c>
      <c r="AG52" s="17">
        <v>22.4</v>
      </c>
      <c r="AH52" s="17">
        <v>22</v>
      </c>
      <c r="AI52" s="17">
        <v>2.4</v>
      </c>
      <c r="AJ52" s="17"/>
      <c r="AK52" s="17">
        <f t="shared" si="11"/>
        <v>0</v>
      </c>
      <c r="AL52" s="17">
        <f t="shared" si="12"/>
        <v>0</v>
      </c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x14ac:dyDescent="0.25">
      <c r="A53" s="17" t="s">
        <v>88</v>
      </c>
      <c r="B53" s="17" t="s">
        <v>36</v>
      </c>
      <c r="C53" s="17"/>
      <c r="D53" s="17">
        <v>300</v>
      </c>
      <c r="E53" s="17">
        <v>50</v>
      </c>
      <c r="F53" s="17">
        <v>208</v>
      </c>
      <c r="G53" s="7">
        <v>0.36</v>
      </c>
      <c r="H53" s="17">
        <v>45</v>
      </c>
      <c r="I53" s="17" t="s">
        <v>37</v>
      </c>
      <c r="J53" s="17"/>
      <c r="K53" s="17">
        <v>63</v>
      </c>
      <c r="L53" s="17">
        <f t="shared" si="21"/>
        <v>-13</v>
      </c>
      <c r="M53" s="17">
        <f t="shared" si="22"/>
        <v>50</v>
      </c>
      <c r="N53" s="17"/>
      <c r="O53" s="17">
        <v>168</v>
      </c>
      <c r="P53" s="17">
        <v>150</v>
      </c>
      <c r="Q53" s="17">
        <f t="shared" si="23"/>
        <v>10</v>
      </c>
      <c r="R53" s="4"/>
      <c r="S53" s="4">
        <f t="shared" si="7"/>
        <v>0</v>
      </c>
      <c r="T53" s="4"/>
      <c r="U53" s="4">
        <f t="shared" si="8"/>
        <v>0</v>
      </c>
      <c r="V53" s="4">
        <f t="shared" si="9"/>
        <v>0</v>
      </c>
      <c r="W53" s="4"/>
      <c r="X53" s="4"/>
      <c r="Y53" s="17"/>
      <c r="Z53" s="17">
        <f t="shared" si="10"/>
        <v>52.6</v>
      </c>
      <c r="AA53" s="17">
        <f t="shared" si="25"/>
        <v>52.6</v>
      </c>
      <c r="AB53" s="17">
        <v>46</v>
      </c>
      <c r="AC53" s="17">
        <v>32.6</v>
      </c>
      <c r="AD53" s="17">
        <v>20.399999999999999</v>
      </c>
      <c r="AE53" s="17">
        <v>33.4</v>
      </c>
      <c r="AF53" s="17">
        <v>35.4</v>
      </c>
      <c r="AG53" s="17">
        <v>27.4</v>
      </c>
      <c r="AH53" s="17">
        <v>24</v>
      </c>
      <c r="AI53" s="17">
        <v>47</v>
      </c>
      <c r="AJ53" s="17"/>
      <c r="AK53" s="17">
        <f t="shared" si="11"/>
        <v>0</v>
      </c>
      <c r="AL53" s="17">
        <f t="shared" si="12"/>
        <v>0</v>
      </c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x14ac:dyDescent="0.25">
      <c r="A54" s="17" t="s">
        <v>89</v>
      </c>
      <c r="B54" s="17" t="s">
        <v>36</v>
      </c>
      <c r="C54" s="17">
        <v>30</v>
      </c>
      <c r="D54" s="17"/>
      <c r="E54" s="17">
        <v>-4</v>
      </c>
      <c r="F54" s="17">
        <v>6</v>
      </c>
      <c r="G54" s="7">
        <v>0.41</v>
      </c>
      <c r="H54" s="17">
        <v>45</v>
      </c>
      <c r="I54" s="17" t="s">
        <v>37</v>
      </c>
      <c r="J54" s="17"/>
      <c r="K54" s="17">
        <v>14</v>
      </c>
      <c r="L54" s="17">
        <f t="shared" si="21"/>
        <v>-18</v>
      </c>
      <c r="M54" s="17">
        <f t="shared" si="22"/>
        <v>-4</v>
      </c>
      <c r="N54" s="17"/>
      <c r="O54" s="17">
        <v>0</v>
      </c>
      <c r="P54" s="17"/>
      <c r="Q54" s="17">
        <f t="shared" si="23"/>
        <v>-0.8</v>
      </c>
      <c r="R54" s="4">
        <v>18</v>
      </c>
      <c r="S54" s="4">
        <f t="shared" si="7"/>
        <v>18</v>
      </c>
      <c r="T54" s="4"/>
      <c r="U54" s="4">
        <f t="shared" si="8"/>
        <v>18</v>
      </c>
      <c r="V54" s="4">
        <f t="shared" si="9"/>
        <v>18</v>
      </c>
      <c r="W54" s="4"/>
      <c r="X54" s="4"/>
      <c r="Y54" s="17"/>
      <c r="Z54" s="17">
        <f t="shared" si="10"/>
        <v>-30</v>
      </c>
      <c r="AA54" s="17">
        <f t="shared" si="25"/>
        <v>-7.5</v>
      </c>
      <c r="AB54" s="17">
        <v>0.2</v>
      </c>
      <c r="AC54" s="17">
        <v>8</v>
      </c>
      <c r="AD54" s="17">
        <v>6.2</v>
      </c>
      <c r="AE54" s="17">
        <v>8.4</v>
      </c>
      <c r="AF54" s="17">
        <v>5.6</v>
      </c>
      <c r="AG54" s="17">
        <v>5.4</v>
      </c>
      <c r="AH54" s="17">
        <v>8.4</v>
      </c>
      <c r="AI54" s="17">
        <v>17.399999999999999</v>
      </c>
      <c r="AJ54" s="17" t="s">
        <v>140</v>
      </c>
      <c r="AK54" s="17">
        <f t="shared" si="11"/>
        <v>7.38</v>
      </c>
      <c r="AL54" s="17">
        <f t="shared" si="12"/>
        <v>0</v>
      </c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x14ac:dyDescent="0.25">
      <c r="A55" s="17" t="s">
        <v>90</v>
      </c>
      <c r="B55" s="17" t="s">
        <v>36</v>
      </c>
      <c r="C55" s="17"/>
      <c r="D55" s="17"/>
      <c r="E55" s="17">
        <v>-2</v>
      </c>
      <c r="F55" s="17"/>
      <c r="G55" s="7">
        <v>0.41</v>
      </c>
      <c r="H55" s="17">
        <v>45</v>
      </c>
      <c r="I55" s="17" t="s">
        <v>37</v>
      </c>
      <c r="J55" s="17"/>
      <c r="K55" s="17"/>
      <c r="L55" s="17">
        <f t="shared" si="21"/>
        <v>-2</v>
      </c>
      <c r="M55" s="17">
        <f t="shared" si="22"/>
        <v>-2</v>
      </c>
      <c r="N55" s="17"/>
      <c r="O55" s="17">
        <v>50</v>
      </c>
      <c r="P55" s="17"/>
      <c r="Q55" s="17">
        <f t="shared" si="23"/>
        <v>-0.4</v>
      </c>
      <c r="R55" s="4">
        <v>12</v>
      </c>
      <c r="S55" s="4">
        <f t="shared" si="7"/>
        <v>12</v>
      </c>
      <c r="T55" s="4"/>
      <c r="U55" s="4">
        <f t="shared" si="8"/>
        <v>12</v>
      </c>
      <c r="V55" s="4">
        <f t="shared" si="9"/>
        <v>12</v>
      </c>
      <c r="W55" s="4"/>
      <c r="X55" s="4"/>
      <c r="Y55" s="17"/>
      <c r="Z55" s="17">
        <f t="shared" si="10"/>
        <v>-155</v>
      </c>
      <c r="AA55" s="17">
        <f t="shared" si="25"/>
        <v>-125</v>
      </c>
      <c r="AB55" s="17">
        <v>-0.6</v>
      </c>
      <c r="AC55" s="17">
        <v>-3.2</v>
      </c>
      <c r="AD55" s="17">
        <v>1.2</v>
      </c>
      <c r="AE55" s="17">
        <v>10</v>
      </c>
      <c r="AF55" s="17">
        <v>3.4</v>
      </c>
      <c r="AG55" s="17">
        <v>3.8</v>
      </c>
      <c r="AH55" s="17">
        <v>6.2</v>
      </c>
      <c r="AI55" s="17">
        <v>4</v>
      </c>
      <c r="AJ55" s="16" t="s">
        <v>91</v>
      </c>
      <c r="AK55" s="17">
        <f t="shared" si="11"/>
        <v>4.92</v>
      </c>
      <c r="AL55" s="17">
        <f t="shared" si="12"/>
        <v>0</v>
      </c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x14ac:dyDescent="0.25">
      <c r="A56" s="17" t="s">
        <v>92</v>
      </c>
      <c r="B56" s="17" t="s">
        <v>36</v>
      </c>
      <c r="C56" s="17">
        <v>6</v>
      </c>
      <c r="D56" s="17">
        <v>51</v>
      </c>
      <c r="E56" s="17">
        <v>12</v>
      </c>
      <c r="F56" s="17">
        <v>30</v>
      </c>
      <c r="G56" s="7">
        <v>0.33</v>
      </c>
      <c r="H56" s="17" t="e">
        <v>#N/A</v>
      </c>
      <c r="I56" s="17" t="s">
        <v>37</v>
      </c>
      <c r="J56" s="17"/>
      <c r="K56" s="17">
        <v>12</v>
      </c>
      <c r="L56" s="17">
        <f t="shared" si="21"/>
        <v>0</v>
      </c>
      <c r="M56" s="17">
        <f t="shared" si="22"/>
        <v>12</v>
      </c>
      <c r="N56" s="17"/>
      <c r="O56" s="17">
        <v>50</v>
      </c>
      <c r="P56" s="17"/>
      <c r="Q56" s="17">
        <f t="shared" si="23"/>
        <v>2.4</v>
      </c>
      <c r="R56" s="4"/>
      <c r="S56" s="4">
        <v>24</v>
      </c>
      <c r="T56" s="4"/>
      <c r="U56" s="4">
        <f t="shared" si="8"/>
        <v>24</v>
      </c>
      <c r="V56" s="4">
        <f t="shared" si="9"/>
        <v>24</v>
      </c>
      <c r="W56" s="4"/>
      <c r="X56" s="4">
        <v>30</v>
      </c>
      <c r="Y56" s="17"/>
      <c r="Z56" s="17">
        <f t="shared" si="10"/>
        <v>43.333333333333336</v>
      </c>
      <c r="AA56" s="17">
        <f t="shared" si="25"/>
        <v>33.333333333333336</v>
      </c>
      <c r="AB56" s="17">
        <v>6</v>
      </c>
      <c r="AC56" s="17">
        <v>5.4</v>
      </c>
      <c r="AD56" s="17">
        <v>4</v>
      </c>
      <c r="AE56" s="17">
        <v>4.2</v>
      </c>
      <c r="AF56" s="17">
        <v>5.6</v>
      </c>
      <c r="AG56" s="17">
        <v>6.6</v>
      </c>
      <c r="AH56" s="17">
        <v>5.2</v>
      </c>
      <c r="AI56" s="17">
        <v>7.4</v>
      </c>
      <c r="AJ56" s="17"/>
      <c r="AK56" s="17">
        <f t="shared" si="11"/>
        <v>7.92</v>
      </c>
      <c r="AL56" s="17">
        <f t="shared" si="12"/>
        <v>0</v>
      </c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x14ac:dyDescent="0.25">
      <c r="A57" s="17" t="s">
        <v>93</v>
      </c>
      <c r="B57" s="17" t="s">
        <v>36</v>
      </c>
      <c r="C57" s="17"/>
      <c r="D57" s="17">
        <v>24</v>
      </c>
      <c r="E57" s="17">
        <v>17</v>
      </c>
      <c r="F57" s="17">
        <v>3</v>
      </c>
      <c r="G57" s="7">
        <v>0.33</v>
      </c>
      <c r="H57" s="17">
        <v>45</v>
      </c>
      <c r="I57" s="17" t="s">
        <v>37</v>
      </c>
      <c r="J57" s="17"/>
      <c r="K57" s="17">
        <v>17</v>
      </c>
      <c r="L57" s="17">
        <f t="shared" si="21"/>
        <v>0</v>
      </c>
      <c r="M57" s="17">
        <f t="shared" si="22"/>
        <v>17</v>
      </c>
      <c r="N57" s="17"/>
      <c r="O57" s="17">
        <v>26</v>
      </c>
      <c r="P57" s="17">
        <v>24</v>
      </c>
      <c r="Q57" s="17">
        <f t="shared" si="23"/>
        <v>3.4</v>
      </c>
      <c r="R57" s="4"/>
      <c r="S57" s="4">
        <f t="shared" ref="S57" si="26">X57</f>
        <v>30</v>
      </c>
      <c r="T57" s="4"/>
      <c r="U57" s="4">
        <f t="shared" si="8"/>
        <v>30</v>
      </c>
      <c r="V57" s="4">
        <f t="shared" si="9"/>
        <v>30</v>
      </c>
      <c r="W57" s="4"/>
      <c r="X57" s="4">
        <v>30</v>
      </c>
      <c r="Y57" s="17"/>
      <c r="Z57" s="17">
        <f t="shared" si="10"/>
        <v>24.411764705882355</v>
      </c>
      <c r="AA57" s="17">
        <f t="shared" si="25"/>
        <v>15.588235294117647</v>
      </c>
      <c r="AB57" s="17">
        <v>0</v>
      </c>
      <c r="AC57" s="17">
        <v>6.2</v>
      </c>
      <c r="AD57" s="17">
        <v>5.8</v>
      </c>
      <c r="AE57" s="17">
        <v>-0.2</v>
      </c>
      <c r="AF57" s="17">
        <v>-0.2</v>
      </c>
      <c r="AG57" s="17">
        <v>3.8</v>
      </c>
      <c r="AH57" s="17">
        <v>2</v>
      </c>
      <c r="AI57" s="17">
        <v>4.4000000000000004</v>
      </c>
      <c r="AJ57" s="17"/>
      <c r="AK57" s="17">
        <f t="shared" si="11"/>
        <v>9.9</v>
      </c>
      <c r="AL57" s="17">
        <f t="shared" si="12"/>
        <v>0</v>
      </c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x14ac:dyDescent="0.25">
      <c r="A58" s="17" t="s">
        <v>94</v>
      </c>
      <c r="B58" s="17" t="s">
        <v>36</v>
      </c>
      <c r="C58" s="17">
        <v>38</v>
      </c>
      <c r="D58" s="17">
        <v>91</v>
      </c>
      <c r="E58" s="17">
        <v>69</v>
      </c>
      <c r="F58" s="17">
        <v>-1</v>
      </c>
      <c r="G58" s="7">
        <v>0.33</v>
      </c>
      <c r="H58" s="17">
        <v>45</v>
      </c>
      <c r="I58" s="17" t="s">
        <v>37</v>
      </c>
      <c r="J58" s="17"/>
      <c r="K58" s="17">
        <v>96</v>
      </c>
      <c r="L58" s="17">
        <f t="shared" si="21"/>
        <v>-27</v>
      </c>
      <c r="M58" s="17">
        <f t="shared" si="22"/>
        <v>69</v>
      </c>
      <c r="N58" s="17"/>
      <c r="O58" s="17">
        <v>219</v>
      </c>
      <c r="P58" s="17">
        <v>200</v>
      </c>
      <c r="Q58" s="17">
        <f t="shared" si="23"/>
        <v>13.8</v>
      </c>
      <c r="R58" s="4"/>
      <c r="S58" s="4">
        <f t="shared" si="7"/>
        <v>0</v>
      </c>
      <c r="T58" s="4"/>
      <c r="U58" s="4">
        <f t="shared" si="8"/>
        <v>0</v>
      </c>
      <c r="V58" s="4">
        <f t="shared" si="9"/>
        <v>0</v>
      </c>
      <c r="W58" s="4"/>
      <c r="X58" s="4"/>
      <c r="Y58" s="17"/>
      <c r="Z58" s="17">
        <f t="shared" si="10"/>
        <v>30.289855072463766</v>
      </c>
      <c r="AA58" s="17">
        <f t="shared" si="25"/>
        <v>30.289855072463766</v>
      </c>
      <c r="AB58" s="17">
        <v>44</v>
      </c>
      <c r="AC58" s="17">
        <v>17.8</v>
      </c>
      <c r="AD58" s="17">
        <v>22.4</v>
      </c>
      <c r="AE58" s="17">
        <v>29.8</v>
      </c>
      <c r="AF58" s="17">
        <v>35.6</v>
      </c>
      <c r="AG58" s="17">
        <v>16.8</v>
      </c>
      <c r="AH58" s="17">
        <v>51.6</v>
      </c>
      <c r="AI58" s="17">
        <v>25.8</v>
      </c>
      <c r="AJ58" s="17"/>
      <c r="AK58" s="17">
        <f t="shared" si="11"/>
        <v>0</v>
      </c>
      <c r="AL58" s="17">
        <f t="shared" si="12"/>
        <v>0</v>
      </c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x14ac:dyDescent="0.25">
      <c r="A59" s="17" t="s">
        <v>95</v>
      </c>
      <c r="B59" s="17" t="s">
        <v>36</v>
      </c>
      <c r="C59" s="17">
        <v>42</v>
      </c>
      <c r="D59" s="17">
        <v>48</v>
      </c>
      <c r="E59" s="17">
        <v>35</v>
      </c>
      <c r="F59" s="17">
        <v>44</v>
      </c>
      <c r="G59" s="7">
        <v>0.33</v>
      </c>
      <c r="H59" s="17">
        <v>45</v>
      </c>
      <c r="I59" s="17" t="s">
        <v>37</v>
      </c>
      <c r="J59" s="17"/>
      <c r="K59" s="17">
        <v>35</v>
      </c>
      <c r="L59" s="17">
        <f t="shared" si="21"/>
        <v>0</v>
      </c>
      <c r="M59" s="17">
        <f t="shared" si="22"/>
        <v>35</v>
      </c>
      <c r="N59" s="17"/>
      <c r="O59" s="17">
        <v>0</v>
      </c>
      <c r="P59" s="17"/>
      <c r="Q59" s="17">
        <f t="shared" si="23"/>
        <v>7</v>
      </c>
      <c r="R59" s="4">
        <f t="shared" si="13"/>
        <v>54</v>
      </c>
      <c r="S59" s="4">
        <f t="shared" ref="S59:S64" si="27">X59</f>
        <v>50</v>
      </c>
      <c r="T59" s="4"/>
      <c r="U59" s="4">
        <f t="shared" si="8"/>
        <v>50</v>
      </c>
      <c r="V59" s="4">
        <f t="shared" si="9"/>
        <v>50</v>
      </c>
      <c r="W59" s="4"/>
      <c r="X59" s="4">
        <v>50</v>
      </c>
      <c r="Y59" s="17"/>
      <c r="Z59" s="17">
        <f t="shared" si="10"/>
        <v>13.428571428571429</v>
      </c>
      <c r="AA59" s="17">
        <f t="shared" si="25"/>
        <v>6.2857142857142856</v>
      </c>
      <c r="AB59" s="17">
        <v>3.2</v>
      </c>
      <c r="AC59" s="17">
        <v>6.8</v>
      </c>
      <c r="AD59" s="17">
        <v>7.4</v>
      </c>
      <c r="AE59" s="17">
        <v>2</v>
      </c>
      <c r="AF59" s="17">
        <v>6.4</v>
      </c>
      <c r="AG59" s="17">
        <v>8.8000000000000007</v>
      </c>
      <c r="AH59" s="17">
        <v>2</v>
      </c>
      <c r="AI59" s="17">
        <v>-0.2</v>
      </c>
      <c r="AJ59" s="17"/>
      <c r="AK59" s="17">
        <f t="shared" si="11"/>
        <v>16.5</v>
      </c>
      <c r="AL59" s="17">
        <f t="shared" si="12"/>
        <v>0</v>
      </c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x14ac:dyDescent="0.25">
      <c r="A60" s="17" t="s">
        <v>96</v>
      </c>
      <c r="B60" s="17" t="s">
        <v>36</v>
      </c>
      <c r="C60" s="17"/>
      <c r="D60" s="17"/>
      <c r="E60" s="17">
        <v>-3</v>
      </c>
      <c r="F60" s="17"/>
      <c r="G60" s="7">
        <v>0.36</v>
      </c>
      <c r="H60" s="17">
        <v>45</v>
      </c>
      <c r="I60" s="17" t="s">
        <v>37</v>
      </c>
      <c r="J60" s="17"/>
      <c r="K60" s="17">
        <v>2</v>
      </c>
      <c r="L60" s="17">
        <f t="shared" si="21"/>
        <v>-5</v>
      </c>
      <c r="M60" s="17">
        <f t="shared" si="22"/>
        <v>-3</v>
      </c>
      <c r="N60" s="17"/>
      <c r="O60" s="17">
        <v>0</v>
      </c>
      <c r="P60" s="17"/>
      <c r="Q60" s="17">
        <f t="shared" si="23"/>
        <v>-0.6</v>
      </c>
      <c r="R60" s="4">
        <v>100</v>
      </c>
      <c r="S60" s="4">
        <f t="shared" si="27"/>
        <v>50</v>
      </c>
      <c r="T60" s="4"/>
      <c r="U60" s="4">
        <f t="shared" si="8"/>
        <v>50</v>
      </c>
      <c r="V60" s="4">
        <f t="shared" si="9"/>
        <v>50</v>
      </c>
      <c r="W60" s="4"/>
      <c r="X60" s="4">
        <v>50</v>
      </c>
      <c r="Y60" s="17"/>
      <c r="Z60" s="17">
        <f t="shared" si="10"/>
        <v>-83.333333333333343</v>
      </c>
      <c r="AA60" s="17">
        <f t="shared" si="25"/>
        <v>0</v>
      </c>
      <c r="AB60" s="17">
        <v>16.399999999999999</v>
      </c>
      <c r="AC60" s="17">
        <v>27.4</v>
      </c>
      <c r="AD60" s="17">
        <v>14.6</v>
      </c>
      <c r="AE60" s="17">
        <v>29</v>
      </c>
      <c r="AF60" s="17">
        <v>33.200000000000003</v>
      </c>
      <c r="AG60" s="17">
        <v>31.2</v>
      </c>
      <c r="AH60" s="17">
        <v>35.200000000000003</v>
      </c>
      <c r="AI60" s="17">
        <v>23.2</v>
      </c>
      <c r="AJ60" s="16" t="s">
        <v>52</v>
      </c>
      <c r="AK60" s="17">
        <f t="shared" si="11"/>
        <v>18</v>
      </c>
      <c r="AL60" s="17">
        <f t="shared" si="12"/>
        <v>0</v>
      </c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x14ac:dyDescent="0.25">
      <c r="A61" s="17" t="s">
        <v>97</v>
      </c>
      <c r="B61" s="17" t="s">
        <v>39</v>
      </c>
      <c r="C61" s="17">
        <v>660.96699999999998</v>
      </c>
      <c r="D61" s="17">
        <v>1367.7809999999999</v>
      </c>
      <c r="E61" s="17">
        <v>556.82000000000005</v>
      </c>
      <c r="F61" s="17">
        <v>882.83199999999999</v>
      </c>
      <c r="G61" s="7">
        <v>1</v>
      </c>
      <c r="H61" s="17">
        <v>45</v>
      </c>
      <c r="I61" s="17" t="s">
        <v>37</v>
      </c>
      <c r="J61" s="17"/>
      <c r="K61" s="17">
        <v>525</v>
      </c>
      <c r="L61" s="17">
        <f t="shared" si="21"/>
        <v>31.82000000000005</v>
      </c>
      <c r="M61" s="17">
        <f t="shared" si="22"/>
        <v>556.82000000000005</v>
      </c>
      <c r="N61" s="17"/>
      <c r="O61" s="17">
        <v>112</v>
      </c>
      <c r="P61" s="17">
        <v>100</v>
      </c>
      <c r="Q61" s="17">
        <f t="shared" si="23"/>
        <v>111.364</v>
      </c>
      <c r="R61" s="4">
        <f t="shared" si="13"/>
        <v>464.26400000000001</v>
      </c>
      <c r="S61" s="4">
        <f t="shared" si="27"/>
        <v>500</v>
      </c>
      <c r="T61" s="4"/>
      <c r="U61" s="4">
        <f t="shared" si="8"/>
        <v>500</v>
      </c>
      <c r="V61" s="4">
        <f t="shared" si="9"/>
        <v>250</v>
      </c>
      <c r="W61" s="4">
        <v>250</v>
      </c>
      <c r="X61" s="4">
        <v>500</v>
      </c>
      <c r="Y61" s="17"/>
      <c r="Z61" s="17">
        <f t="shared" si="10"/>
        <v>14.320893646061561</v>
      </c>
      <c r="AA61" s="17">
        <f t="shared" si="25"/>
        <v>9.8311123882044456</v>
      </c>
      <c r="AB61" s="17">
        <v>125.2668</v>
      </c>
      <c r="AC61" s="17">
        <v>145.46960000000001</v>
      </c>
      <c r="AD61" s="17">
        <v>126.71559999999999</v>
      </c>
      <c r="AE61" s="17">
        <v>137.16640000000001</v>
      </c>
      <c r="AF61" s="17">
        <v>134.31819999999999</v>
      </c>
      <c r="AG61" s="17">
        <v>138.85640000000001</v>
      </c>
      <c r="AH61" s="17">
        <v>149.1952</v>
      </c>
      <c r="AI61" s="17">
        <v>56.629800000000017</v>
      </c>
      <c r="AJ61" s="17"/>
      <c r="AK61" s="17">
        <f t="shared" si="11"/>
        <v>250</v>
      </c>
      <c r="AL61" s="17">
        <f t="shared" si="12"/>
        <v>250</v>
      </c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x14ac:dyDescent="0.25">
      <c r="A62" s="17" t="s">
        <v>98</v>
      </c>
      <c r="B62" s="17" t="s">
        <v>36</v>
      </c>
      <c r="C62" s="17">
        <v>55</v>
      </c>
      <c r="D62" s="17">
        <v>23</v>
      </c>
      <c r="E62" s="17">
        <v>245</v>
      </c>
      <c r="F62" s="17">
        <v>43</v>
      </c>
      <c r="G62" s="7">
        <v>0.1</v>
      </c>
      <c r="H62" s="17">
        <v>60</v>
      </c>
      <c r="I62" s="17" t="s">
        <v>37</v>
      </c>
      <c r="J62" s="17"/>
      <c r="K62" s="17">
        <v>10</v>
      </c>
      <c r="L62" s="17">
        <f t="shared" si="21"/>
        <v>235</v>
      </c>
      <c r="M62" s="17">
        <f t="shared" si="22"/>
        <v>5</v>
      </c>
      <c r="N62" s="17">
        <v>240</v>
      </c>
      <c r="O62" s="17">
        <v>80</v>
      </c>
      <c r="P62" s="17"/>
      <c r="Q62" s="17">
        <f t="shared" si="23"/>
        <v>1</v>
      </c>
      <c r="R62" s="4"/>
      <c r="S62" s="4"/>
      <c r="T62" s="4"/>
      <c r="U62" s="4">
        <f t="shared" si="8"/>
        <v>0</v>
      </c>
      <c r="V62" s="4">
        <f t="shared" si="9"/>
        <v>0</v>
      </c>
      <c r="W62" s="4"/>
      <c r="X62" s="4">
        <v>50</v>
      </c>
      <c r="Y62" s="17"/>
      <c r="Z62" s="17">
        <f t="shared" si="10"/>
        <v>123</v>
      </c>
      <c r="AA62" s="17">
        <f t="shared" si="25"/>
        <v>123</v>
      </c>
      <c r="AB62" s="17">
        <v>6.4</v>
      </c>
      <c r="AC62" s="17">
        <v>4.8</v>
      </c>
      <c r="AD62" s="17">
        <v>3.2</v>
      </c>
      <c r="AE62" s="17">
        <v>3.4</v>
      </c>
      <c r="AF62" s="17">
        <v>5.8</v>
      </c>
      <c r="AG62" s="17">
        <v>5.8</v>
      </c>
      <c r="AH62" s="17">
        <v>4.4000000000000004</v>
      </c>
      <c r="AI62" s="17">
        <v>5.4</v>
      </c>
      <c r="AJ62" s="21" t="s">
        <v>141</v>
      </c>
      <c r="AK62" s="17">
        <f t="shared" si="11"/>
        <v>0</v>
      </c>
      <c r="AL62" s="17">
        <f t="shared" si="12"/>
        <v>0</v>
      </c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x14ac:dyDescent="0.25">
      <c r="A63" s="17" t="s">
        <v>99</v>
      </c>
      <c r="B63" s="17" t="s">
        <v>36</v>
      </c>
      <c r="C63" s="17">
        <v>-4</v>
      </c>
      <c r="D63" s="17">
        <v>312</v>
      </c>
      <c r="E63" s="17">
        <v>240</v>
      </c>
      <c r="F63" s="17">
        <v>178</v>
      </c>
      <c r="G63" s="7">
        <v>0.4</v>
      </c>
      <c r="H63" s="17">
        <v>45</v>
      </c>
      <c r="I63" s="17" t="s">
        <v>37</v>
      </c>
      <c r="J63" s="17"/>
      <c r="K63" s="17">
        <v>93</v>
      </c>
      <c r="L63" s="17">
        <f t="shared" si="21"/>
        <v>147</v>
      </c>
      <c r="M63" s="17">
        <f t="shared" si="22"/>
        <v>102</v>
      </c>
      <c r="N63" s="17">
        <v>138</v>
      </c>
      <c r="O63" s="17">
        <v>0</v>
      </c>
      <c r="P63" s="17"/>
      <c r="Q63" s="17">
        <f t="shared" si="23"/>
        <v>20.399999999999999</v>
      </c>
      <c r="R63" s="4">
        <f t="shared" si="13"/>
        <v>107.59999999999997</v>
      </c>
      <c r="S63" s="4">
        <f t="shared" si="27"/>
        <v>100</v>
      </c>
      <c r="T63" s="4"/>
      <c r="U63" s="4">
        <f t="shared" si="8"/>
        <v>100</v>
      </c>
      <c r="V63" s="4">
        <f t="shared" si="9"/>
        <v>100</v>
      </c>
      <c r="W63" s="4"/>
      <c r="X63" s="4">
        <v>100</v>
      </c>
      <c r="Y63" s="17"/>
      <c r="Z63" s="17">
        <f t="shared" si="10"/>
        <v>13.627450980392158</v>
      </c>
      <c r="AA63" s="17">
        <f t="shared" si="25"/>
        <v>8.7254901960784323</v>
      </c>
      <c r="AB63" s="17">
        <v>19.8</v>
      </c>
      <c r="AC63" s="17">
        <v>27.6</v>
      </c>
      <c r="AD63" s="17">
        <v>15.8</v>
      </c>
      <c r="AE63" s="17">
        <v>19.8</v>
      </c>
      <c r="AF63" s="17">
        <v>23</v>
      </c>
      <c r="AG63" s="17">
        <v>12</v>
      </c>
      <c r="AH63" s="17">
        <v>19.8</v>
      </c>
      <c r="AI63" s="17">
        <v>20.2</v>
      </c>
      <c r="AJ63" s="17"/>
      <c r="AK63" s="17">
        <f t="shared" si="11"/>
        <v>40</v>
      </c>
      <c r="AL63" s="17">
        <f t="shared" si="12"/>
        <v>0</v>
      </c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x14ac:dyDescent="0.25">
      <c r="A64" s="17" t="s">
        <v>100</v>
      </c>
      <c r="B64" s="17" t="s">
        <v>39</v>
      </c>
      <c r="C64" s="17">
        <v>65.38</v>
      </c>
      <c r="D64" s="17">
        <v>84.57</v>
      </c>
      <c r="E64" s="17">
        <v>45.494999999999997</v>
      </c>
      <c r="F64" s="17">
        <v>73.885000000000005</v>
      </c>
      <c r="G64" s="7">
        <v>1</v>
      </c>
      <c r="H64" s="17">
        <v>60</v>
      </c>
      <c r="I64" s="17" t="s">
        <v>37</v>
      </c>
      <c r="J64" s="17"/>
      <c r="K64" s="17">
        <v>47.6</v>
      </c>
      <c r="L64" s="17">
        <f t="shared" si="21"/>
        <v>-2.105000000000004</v>
      </c>
      <c r="M64" s="17">
        <f t="shared" si="22"/>
        <v>45.494999999999997</v>
      </c>
      <c r="N64" s="17"/>
      <c r="O64" s="17">
        <v>0</v>
      </c>
      <c r="P64" s="17">
        <v>30</v>
      </c>
      <c r="Q64" s="17">
        <f t="shared" si="23"/>
        <v>9.0990000000000002</v>
      </c>
      <c r="R64" s="4">
        <f t="shared" si="13"/>
        <v>23.500999999999991</v>
      </c>
      <c r="S64" s="4">
        <f t="shared" si="27"/>
        <v>40</v>
      </c>
      <c r="T64" s="4"/>
      <c r="U64" s="4">
        <f t="shared" si="8"/>
        <v>40</v>
      </c>
      <c r="V64" s="4">
        <f t="shared" si="9"/>
        <v>40</v>
      </c>
      <c r="W64" s="4"/>
      <c r="X64" s="4">
        <v>40</v>
      </c>
      <c r="Y64" s="17"/>
      <c r="Z64" s="17">
        <f t="shared" si="10"/>
        <v>15.813276184196065</v>
      </c>
      <c r="AA64" s="17">
        <f t="shared" si="25"/>
        <v>11.417188702055171</v>
      </c>
      <c r="AB64" s="17">
        <v>9.6590000000000007</v>
      </c>
      <c r="AC64" s="17">
        <v>11.2742</v>
      </c>
      <c r="AD64" s="17">
        <v>10.0428</v>
      </c>
      <c r="AE64" s="17">
        <v>8.7577999999999996</v>
      </c>
      <c r="AF64" s="17">
        <v>10.8238</v>
      </c>
      <c r="AG64" s="17">
        <v>12.757</v>
      </c>
      <c r="AH64" s="17">
        <v>5.726</v>
      </c>
      <c r="AI64" s="17">
        <v>11.441000000000001</v>
      </c>
      <c r="AJ64" s="17"/>
      <c r="AK64" s="17">
        <f t="shared" si="11"/>
        <v>40</v>
      </c>
      <c r="AL64" s="17">
        <f t="shared" si="12"/>
        <v>0</v>
      </c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x14ac:dyDescent="0.25">
      <c r="A65" s="17" t="s">
        <v>101</v>
      </c>
      <c r="B65" s="17" t="s">
        <v>36</v>
      </c>
      <c r="C65" s="17">
        <v>114</v>
      </c>
      <c r="D65" s="17">
        <v>108</v>
      </c>
      <c r="E65" s="17">
        <v>115</v>
      </c>
      <c r="F65" s="17">
        <v>95</v>
      </c>
      <c r="G65" s="7">
        <v>0.25</v>
      </c>
      <c r="H65" s="17">
        <v>120</v>
      </c>
      <c r="I65" s="17" t="s">
        <v>37</v>
      </c>
      <c r="J65" s="17"/>
      <c r="K65" s="17">
        <v>57</v>
      </c>
      <c r="L65" s="17">
        <f t="shared" si="21"/>
        <v>58</v>
      </c>
      <c r="M65" s="17">
        <f t="shared" si="22"/>
        <v>35</v>
      </c>
      <c r="N65" s="17">
        <v>80</v>
      </c>
      <c r="O65" s="17">
        <v>0</v>
      </c>
      <c r="P65" s="17"/>
      <c r="Q65" s="17">
        <f t="shared" si="23"/>
        <v>7</v>
      </c>
      <c r="R65" s="4">
        <v>8</v>
      </c>
      <c r="S65" s="4">
        <f t="shared" si="7"/>
        <v>8</v>
      </c>
      <c r="T65" s="4"/>
      <c r="U65" s="4">
        <f t="shared" si="8"/>
        <v>8</v>
      </c>
      <c r="V65" s="4">
        <f t="shared" si="9"/>
        <v>8</v>
      </c>
      <c r="W65" s="4"/>
      <c r="X65" s="4"/>
      <c r="Y65" s="17"/>
      <c r="Z65" s="17">
        <f t="shared" si="10"/>
        <v>14.714285714285714</v>
      </c>
      <c r="AA65" s="17">
        <f t="shared" si="25"/>
        <v>13.571428571428571</v>
      </c>
      <c r="AB65" s="17">
        <v>11</v>
      </c>
      <c r="AC65" s="17">
        <v>15</v>
      </c>
      <c r="AD65" s="17">
        <v>0.8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 t="s">
        <v>59</v>
      </c>
      <c r="AK65" s="17">
        <f t="shared" si="11"/>
        <v>2</v>
      </c>
      <c r="AL65" s="17">
        <f t="shared" si="12"/>
        <v>0</v>
      </c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x14ac:dyDescent="0.25">
      <c r="A66" s="17" t="s">
        <v>102</v>
      </c>
      <c r="B66" s="17" t="s">
        <v>39</v>
      </c>
      <c r="C66" s="17">
        <v>57.408999999999999</v>
      </c>
      <c r="D66" s="17">
        <v>147.67699999999999</v>
      </c>
      <c r="E66" s="17">
        <v>83.372</v>
      </c>
      <c r="F66" s="17">
        <v>80.861000000000004</v>
      </c>
      <c r="G66" s="7">
        <v>1</v>
      </c>
      <c r="H66" s="17">
        <v>45</v>
      </c>
      <c r="I66" s="17" t="s">
        <v>37</v>
      </c>
      <c r="J66" s="17"/>
      <c r="K66" s="17">
        <v>81</v>
      </c>
      <c r="L66" s="17">
        <f t="shared" si="21"/>
        <v>2.3719999999999999</v>
      </c>
      <c r="M66" s="17">
        <f t="shared" si="22"/>
        <v>83.372</v>
      </c>
      <c r="N66" s="17"/>
      <c r="O66" s="17">
        <v>100</v>
      </c>
      <c r="P66" s="17">
        <v>80</v>
      </c>
      <c r="Q66" s="17">
        <f t="shared" si="23"/>
        <v>16.674399999999999</v>
      </c>
      <c r="R66" s="4"/>
      <c r="S66" s="4">
        <f t="shared" si="7"/>
        <v>0</v>
      </c>
      <c r="T66" s="4"/>
      <c r="U66" s="4">
        <f t="shared" si="8"/>
        <v>0</v>
      </c>
      <c r="V66" s="4">
        <f t="shared" si="9"/>
        <v>0</v>
      </c>
      <c r="W66" s="4"/>
      <c r="X66" s="4"/>
      <c r="Y66" s="17"/>
      <c r="Z66" s="17">
        <f t="shared" si="10"/>
        <v>15.644400997936957</v>
      </c>
      <c r="AA66" s="17">
        <f t="shared" si="25"/>
        <v>15.644400997936957</v>
      </c>
      <c r="AB66" s="17">
        <v>22.286200000000001</v>
      </c>
      <c r="AC66" s="17">
        <v>19.5428</v>
      </c>
      <c r="AD66" s="17">
        <v>17.291399999999999</v>
      </c>
      <c r="AE66" s="17">
        <v>19.669599999999999</v>
      </c>
      <c r="AF66" s="17">
        <v>19.529199999999999</v>
      </c>
      <c r="AG66" s="17">
        <v>20.8658</v>
      </c>
      <c r="AH66" s="17">
        <v>27.0518</v>
      </c>
      <c r="AI66" s="17">
        <v>18.998000000000001</v>
      </c>
      <c r="AJ66" s="17"/>
      <c r="AK66" s="17">
        <f t="shared" si="11"/>
        <v>0</v>
      </c>
      <c r="AL66" s="17">
        <f t="shared" si="12"/>
        <v>0</v>
      </c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x14ac:dyDescent="0.25">
      <c r="A67" s="17" t="s">
        <v>103</v>
      </c>
      <c r="B67" s="17" t="s">
        <v>36</v>
      </c>
      <c r="C67" s="17">
        <v>393</v>
      </c>
      <c r="D67" s="17">
        <v>791</v>
      </c>
      <c r="E67" s="18">
        <f>1639+E98</f>
        <v>1667</v>
      </c>
      <c r="F67" s="18">
        <f>474+F98</f>
        <v>481</v>
      </c>
      <c r="G67" s="7">
        <v>0.41</v>
      </c>
      <c r="H67" s="17">
        <v>50</v>
      </c>
      <c r="I67" s="17" t="s">
        <v>37</v>
      </c>
      <c r="J67" s="17"/>
      <c r="K67" s="17">
        <v>486</v>
      </c>
      <c r="L67" s="17">
        <f t="shared" si="21"/>
        <v>1181</v>
      </c>
      <c r="M67" s="17">
        <f t="shared" si="22"/>
        <v>487</v>
      </c>
      <c r="N67" s="17">
        <v>1180</v>
      </c>
      <c r="O67" s="17">
        <v>316</v>
      </c>
      <c r="P67" s="17">
        <v>300</v>
      </c>
      <c r="Q67" s="17">
        <f t="shared" si="23"/>
        <v>97.4</v>
      </c>
      <c r="R67" s="4">
        <f t="shared" si="13"/>
        <v>266.60000000000014</v>
      </c>
      <c r="S67" s="4">
        <f t="shared" ref="S67:S68" si="28">X67</f>
        <v>400</v>
      </c>
      <c r="T67" s="4">
        <f>$T$1*Q67</f>
        <v>97.4</v>
      </c>
      <c r="U67" s="4">
        <f t="shared" si="8"/>
        <v>497</v>
      </c>
      <c r="V67" s="4">
        <f t="shared" si="9"/>
        <v>247</v>
      </c>
      <c r="W67" s="4">
        <v>250</v>
      </c>
      <c r="X67" s="4">
        <v>400</v>
      </c>
      <c r="Y67" s="17"/>
      <c r="Z67" s="17">
        <f t="shared" si="10"/>
        <v>16.365503080082135</v>
      </c>
      <c r="AA67" s="17">
        <f t="shared" si="25"/>
        <v>11.26283367556468</v>
      </c>
      <c r="AB67" s="17">
        <v>120.2</v>
      </c>
      <c r="AC67" s="17">
        <v>111.4</v>
      </c>
      <c r="AD67" s="17">
        <v>102.6</v>
      </c>
      <c r="AE67" s="17">
        <v>91.2</v>
      </c>
      <c r="AF67" s="17">
        <v>113.4</v>
      </c>
      <c r="AG67" s="17">
        <v>108</v>
      </c>
      <c r="AH67" s="17">
        <v>111.4</v>
      </c>
      <c r="AI67" s="17">
        <v>129.6</v>
      </c>
      <c r="AJ67" s="17"/>
      <c r="AK67" s="17">
        <f t="shared" si="11"/>
        <v>101.27</v>
      </c>
      <c r="AL67" s="17">
        <f t="shared" si="12"/>
        <v>102.5</v>
      </c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x14ac:dyDescent="0.25">
      <c r="A68" s="17" t="s">
        <v>104</v>
      </c>
      <c r="B68" s="17" t="s">
        <v>39</v>
      </c>
      <c r="C68" s="17">
        <v>298.87400000000002</v>
      </c>
      <c r="D68" s="17">
        <v>870.21100000000001</v>
      </c>
      <c r="E68" s="18">
        <f>223.892+E99</f>
        <v>255.89</v>
      </c>
      <c r="F68" s="18">
        <f>703.672+F99</f>
        <v>707.97400000000005</v>
      </c>
      <c r="G68" s="7">
        <v>1</v>
      </c>
      <c r="H68" s="17">
        <v>50</v>
      </c>
      <c r="I68" s="17" t="s">
        <v>37</v>
      </c>
      <c r="J68" s="17"/>
      <c r="K68" s="17">
        <v>210.5</v>
      </c>
      <c r="L68" s="17">
        <f t="shared" si="21"/>
        <v>45.389999999999986</v>
      </c>
      <c r="M68" s="17">
        <f t="shared" si="22"/>
        <v>255.89</v>
      </c>
      <c r="N68" s="17"/>
      <c r="O68" s="17">
        <v>0</v>
      </c>
      <c r="P68" s="17"/>
      <c r="Q68" s="17">
        <f t="shared" si="23"/>
        <v>51.177999999999997</v>
      </c>
      <c r="R68" s="4">
        <f t="shared" si="13"/>
        <v>8.5179999999999154</v>
      </c>
      <c r="S68" s="4">
        <f t="shared" si="28"/>
        <v>100</v>
      </c>
      <c r="T68" s="4"/>
      <c r="U68" s="4">
        <f t="shared" si="8"/>
        <v>100</v>
      </c>
      <c r="V68" s="4">
        <f t="shared" si="9"/>
        <v>100</v>
      </c>
      <c r="W68" s="4"/>
      <c r="X68" s="4">
        <v>100</v>
      </c>
      <c r="Y68" s="17"/>
      <c r="Z68" s="17">
        <f t="shared" si="10"/>
        <v>15.787525890030874</v>
      </c>
      <c r="AA68" s="17">
        <f t="shared" si="25"/>
        <v>13.83356129586932</v>
      </c>
      <c r="AB68" s="17">
        <v>66.072599999999994</v>
      </c>
      <c r="AC68" s="17">
        <v>89.318200000000004</v>
      </c>
      <c r="AD68" s="17">
        <v>62.905200000000001</v>
      </c>
      <c r="AE68" s="17">
        <v>64.453000000000003</v>
      </c>
      <c r="AF68" s="17">
        <v>64.389199999999988</v>
      </c>
      <c r="AG68" s="17">
        <v>74.6738</v>
      </c>
      <c r="AH68" s="17">
        <v>78.798199999999994</v>
      </c>
      <c r="AI68" s="17">
        <v>80.198000000000022</v>
      </c>
      <c r="AJ68" s="17"/>
      <c r="AK68" s="17">
        <f t="shared" si="11"/>
        <v>100</v>
      </c>
      <c r="AL68" s="17">
        <f t="shared" si="12"/>
        <v>0</v>
      </c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x14ac:dyDescent="0.25">
      <c r="A69" s="17" t="s">
        <v>105</v>
      </c>
      <c r="B69" s="17" t="s">
        <v>36</v>
      </c>
      <c r="C69" s="17">
        <v>67</v>
      </c>
      <c r="D69" s="17">
        <v>5</v>
      </c>
      <c r="E69" s="17">
        <v>24</v>
      </c>
      <c r="F69" s="17">
        <v>20</v>
      </c>
      <c r="G69" s="7">
        <v>0.35</v>
      </c>
      <c r="H69" s="17">
        <v>50</v>
      </c>
      <c r="I69" s="17" t="s">
        <v>37</v>
      </c>
      <c r="J69" s="17"/>
      <c r="K69" s="17">
        <v>29</v>
      </c>
      <c r="L69" s="17">
        <f t="shared" si="21"/>
        <v>-5</v>
      </c>
      <c r="M69" s="17">
        <f t="shared" si="22"/>
        <v>24</v>
      </c>
      <c r="N69" s="17"/>
      <c r="O69" s="17">
        <v>120</v>
      </c>
      <c r="P69" s="17">
        <v>80</v>
      </c>
      <c r="Q69" s="17">
        <f t="shared" si="23"/>
        <v>4.8</v>
      </c>
      <c r="R69" s="4"/>
      <c r="S69" s="4">
        <f t="shared" si="7"/>
        <v>0</v>
      </c>
      <c r="T69" s="4"/>
      <c r="U69" s="4">
        <f t="shared" si="8"/>
        <v>0</v>
      </c>
      <c r="V69" s="4">
        <f t="shared" si="9"/>
        <v>0</v>
      </c>
      <c r="W69" s="4"/>
      <c r="X69" s="4"/>
      <c r="Y69" s="17"/>
      <c r="Z69" s="17">
        <f t="shared" si="10"/>
        <v>45.833333333333336</v>
      </c>
      <c r="AA69" s="17">
        <f t="shared" si="25"/>
        <v>45.833333333333336</v>
      </c>
      <c r="AB69" s="17">
        <v>15.4</v>
      </c>
      <c r="AC69" s="17">
        <v>8.8000000000000007</v>
      </c>
      <c r="AD69" s="17">
        <v>11.6</v>
      </c>
      <c r="AE69" s="17">
        <v>10.8</v>
      </c>
      <c r="AF69" s="17">
        <v>7.8</v>
      </c>
      <c r="AG69" s="17">
        <v>10.199999999999999</v>
      </c>
      <c r="AH69" s="17">
        <v>4</v>
      </c>
      <c r="AI69" s="17">
        <v>12.2</v>
      </c>
      <c r="AJ69" s="20" t="s">
        <v>142</v>
      </c>
      <c r="AK69" s="17">
        <f t="shared" si="11"/>
        <v>0</v>
      </c>
      <c r="AL69" s="17">
        <f t="shared" si="12"/>
        <v>0</v>
      </c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x14ac:dyDescent="0.25">
      <c r="A70" s="17" t="s">
        <v>106</v>
      </c>
      <c r="B70" s="17" t="s">
        <v>39</v>
      </c>
      <c r="C70" s="17">
        <v>110.66800000000001</v>
      </c>
      <c r="D70" s="17">
        <v>164.24100000000001</v>
      </c>
      <c r="E70" s="17">
        <v>84.552999999999997</v>
      </c>
      <c r="F70" s="17">
        <v>105.75</v>
      </c>
      <c r="G70" s="7">
        <v>1</v>
      </c>
      <c r="H70" s="17">
        <v>50</v>
      </c>
      <c r="I70" s="17" t="s">
        <v>37</v>
      </c>
      <c r="J70" s="17"/>
      <c r="K70" s="17">
        <v>83.7</v>
      </c>
      <c r="L70" s="17">
        <f t="shared" ref="L70:L99" si="29">E70-K70</f>
        <v>0.85299999999999443</v>
      </c>
      <c r="M70" s="17">
        <f t="shared" ref="M70:M99" si="30">E70-N70</f>
        <v>84.552999999999997</v>
      </c>
      <c r="N70" s="17"/>
      <c r="O70" s="17">
        <v>60</v>
      </c>
      <c r="P70" s="17"/>
      <c r="Q70" s="17">
        <f t="shared" ref="Q70:Q99" si="31">M70/5</f>
        <v>16.910599999999999</v>
      </c>
      <c r="R70" s="4">
        <f t="shared" si="13"/>
        <v>70.998399999999975</v>
      </c>
      <c r="S70" s="4">
        <f t="shared" ref="S70:S74" si="32">X70</f>
        <v>80</v>
      </c>
      <c r="T70" s="4"/>
      <c r="U70" s="4">
        <f t="shared" si="8"/>
        <v>80</v>
      </c>
      <c r="V70" s="4">
        <f t="shared" si="9"/>
        <v>80</v>
      </c>
      <c r="W70" s="4"/>
      <c r="X70" s="4">
        <v>80</v>
      </c>
      <c r="Y70" s="17"/>
      <c r="Z70" s="17">
        <f t="shared" si="10"/>
        <v>14.532305181365535</v>
      </c>
      <c r="AA70" s="17">
        <f t="shared" ref="AA70:AA99" si="33">(F70+O70+P70)/Q70</f>
        <v>9.8015445933319931</v>
      </c>
      <c r="AB70" s="17">
        <v>19.037800000000001</v>
      </c>
      <c r="AC70" s="17">
        <v>18.141200000000001</v>
      </c>
      <c r="AD70" s="17">
        <v>21.473400000000002</v>
      </c>
      <c r="AE70" s="17">
        <v>18.667000000000002</v>
      </c>
      <c r="AF70" s="17">
        <v>14.3124</v>
      </c>
      <c r="AG70" s="17">
        <v>8.8277999999999999</v>
      </c>
      <c r="AH70" s="17">
        <v>13.273999999999999</v>
      </c>
      <c r="AI70" s="17">
        <v>31.3492</v>
      </c>
      <c r="AJ70" s="17"/>
      <c r="AK70" s="17">
        <f t="shared" si="11"/>
        <v>80</v>
      </c>
      <c r="AL70" s="17">
        <f t="shared" si="12"/>
        <v>0</v>
      </c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x14ac:dyDescent="0.25">
      <c r="A71" s="17" t="s">
        <v>107</v>
      </c>
      <c r="B71" s="17" t="s">
        <v>36</v>
      </c>
      <c r="C71" s="17">
        <v>224</v>
      </c>
      <c r="D71" s="17">
        <v>647</v>
      </c>
      <c r="E71" s="17">
        <v>600</v>
      </c>
      <c r="F71" s="17">
        <v>395</v>
      </c>
      <c r="G71" s="7">
        <v>0.4</v>
      </c>
      <c r="H71" s="17">
        <v>50</v>
      </c>
      <c r="I71" s="17" t="s">
        <v>37</v>
      </c>
      <c r="J71" s="17"/>
      <c r="K71" s="17">
        <v>385</v>
      </c>
      <c r="L71" s="17">
        <f t="shared" si="29"/>
        <v>215</v>
      </c>
      <c r="M71" s="17">
        <f t="shared" si="30"/>
        <v>380</v>
      </c>
      <c r="N71" s="17">
        <v>220</v>
      </c>
      <c r="O71" s="17">
        <v>287</v>
      </c>
      <c r="P71" s="17">
        <v>250</v>
      </c>
      <c r="Q71" s="17">
        <f t="shared" si="31"/>
        <v>76</v>
      </c>
      <c r="R71" s="4">
        <f t="shared" ref="R71:R85" si="34">14*Q71-P71-O71-F71</f>
        <v>132</v>
      </c>
      <c r="S71" s="4">
        <f t="shared" si="32"/>
        <v>200</v>
      </c>
      <c r="T71" s="4">
        <f t="shared" ref="T71:T73" si="35">$T$1*Q71</f>
        <v>76</v>
      </c>
      <c r="U71" s="4">
        <f t="shared" ref="U71:U99" si="36">ROUND(T71+S71,0)</f>
        <v>276</v>
      </c>
      <c r="V71" s="4">
        <f t="shared" ref="V71:V99" si="37">U71-W71</f>
        <v>0</v>
      </c>
      <c r="W71" s="4">
        <v>276</v>
      </c>
      <c r="X71" s="4">
        <v>200</v>
      </c>
      <c r="Y71" s="17"/>
      <c r="Z71" s="17">
        <f t="shared" ref="Z71:Z99" si="38">(F71+O71+P71+U71)/Q71</f>
        <v>15.894736842105264</v>
      </c>
      <c r="AA71" s="17">
        <f t="shared" si="33"/>
        <v>12.263157894736842</v>
      </c>
      <c r="AB71" s="17">
        <v>89.8</v>
      </c>
      <c r="AC71" s="17">
        <v>88</v>
      </c>
      <c r="AD71" s="17">
        <v>79</v>
      </c>
      <c r="AE71" s="17">
        <v>80.599999999999994</v>
      </c>
      <c r="AF71" s="17">
        <v>79.2</v>
      </c>
      <c r="AG71" s="17">
        <v>66.2</v>
      </c>
      <c r="AH71" s="17">
        <v>85.8</v>
      </c>
      <c r="AI71" s="17">
        <v>98</v>
      </c>
      <c r="AJ71" s="17"/>
      <c r="AK71" s="17">
        <f t="shared" ref="AK71:AK99" si="39">G71*V71</f>
        <v>0</v>
      </c>
      <c r="AL71" s="17">
        <f t="shared" ref="AL71:AL99" si="40">G71*W71</f>
        <v>110.4</v>
      </c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x14ac:dyDescent="0.25">
      <c r="A72" s="17" t="s">
        <v>108</v>
      </c>
      <c r="B72" s="17" t="s">
        <v>36</v>
      </c>
      <c r="C72" s="17">
        <v>278</v>
      </c>
      <c r="D72" s="17">
        <v>764</v>
      </c>
      <c r="E72" s="17">
        <v>1208</v>
      </c>
      <c r="F72" s="17">
        <v>437</v>
      </c>
      <c r="G72" s="7">
        <v>0.41</v>
      </c>
      <c r="H72" s="17">
        <v>50</v>
      </c>
      <c r="I72" s="17" t="s">
        <v>37</v>
      </c>
      <c r="J72" s="17"/>
      <c r="K72" s="17">
        <v>443</v>
      </c>
      <c r="L72" s="17">
        <f t="shared" si="29"/>
        <v>765</v>
      </c>
      <c r="M72" s="17">
        <f t="shared" si="30"/>
        <v>448</v>
      </c>
      <c r="N72" s="17">
        <v>760</v>
      </c>
      <c r="O72" s="17">
        <v>367</v>
      </c>
      <c r="P72" s="17">
        <v>350</v>
      </c>
      <c r="Q72" s="17">
        <f t="shared" si="31"/>
        <v>89.6</v>
      </c>
      <c r="R72" s="4">
        <f t="shared" si="34"/>
        <v>100.39999999999986</v>
      </c>
      <c r="S72" s="4">
        <f t="shared" si="32"/>
        <v>100</v>
      </c>
      <c r="T72" s="4">
        <f t="shared" si="35"/>
        <v>89.6</v>
      </c>
      <c r="U72" s="4">
        <f t="shared" si="36"/>
        <v>190</v>
      </c>
      <c r="V72" s="4">
        <f t="shared" si="37"/>
        <v>0</v>
      </c>
      <c r="W72" s="4">
        <v>190</v>
      </c>
      <c r="X72" s="4">
        <v>100</v>
      </c>
      <c r="Y72" s="17"/>
      <c r="Z72" s="17">
        <f t="shared" si="38"/>
        <v>15.000000000000002</v>
      </c>
      <c r="AA72" s="17">
        <f t="shared" si="33"/>
        <v>12.879464285714286</v>
      </c>
      <c r="AB72" s="17">
        <v>118.2</v>
      </c>
      <c r="AC72" s="17">
        <v>100.4</v>
      </c>
      <c r="AD72" s="17">
        <v>93</v>
      </c>
      <c r="AE72" s="17">
        <v>98</v>
      </c>
      <c r="AF72" s="17">
        <v>103</v>
      </c>
      <c r="AG72" s="17">
        <v>89.8</v>
      </c>
      <c r="AH72" s="17">
        <v>100.6</v>
      </c>
      <c r="AI72" s="17">
        <v>106.4</v>
      </c>
      <c r="AJ72" s="17"/>
      <c r="AK72" s="17">
        <f t="shared" si="39"/>
        <v>0</v>
      </c>
      <c r="AL72" s="17">
        <f t="shared" si="40"/>
        <v>77.899999999999991</v>
      </c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x14ac:dyDescent="0.25">
      <c r="A73" s="17" t="s">
        <v>109</v>
      </c>
      <c r="B73" s="17" t="s">
        <v>39</v>
      </c>
      <c r="C73" s="17">
        <v>417.09500000000003</v>
      </c>
      <c r="D73" s="17">
        <v>686.625</v>
      </c>
      <c r="E73" s="17">
        <v>214.05099999999999</v>
      </c>
      <c r="F73" s="17">
        <v>512.13</v>
      </c>
      <c r="G73" s="7">
        <v>1</v>
      </c>
      <c r="H73" s="17">
        <v>50</v>
      </c>
      <c r="I73" s="17" t="s">
        <v>37</v>
      </c>
      <c r="J73" s="17"/>
      <c r="K73" s="17">
        <v>201</v>
      </c>
      <c r="L73" s="17">
        <f t="shared" si="29"/>
        <v>13.050999999999988</v>
      </c>
      <c r="M73" s="17">
        <f t="shared" si="30"/>
        <v>214.05099999999999</v>
      </c>
      <c r="N73" s="17"/>
      <c r="O73" s="17">
        <v>0</v>
      </c>
      <c r="P73" s="17"/>
      <c r="Q73" s="17">
        <f t="shared" si="31"/>
        <v>42.810199999999995</v>
      </c>
      <c r="R73" s="4">
        <f t="shared" si="34"/>
        <v>87.212799999999902</v>
      </c>
      <c r="S73" s="4">
        <f t="shared" si="32"/>
        <v>100</v>
      </c>
      <c r="T73" s="4">
        <f t="shared" si="35"/>
        <v>42.810199999999995</v>
      </c>
      <c r="U73" s="4">
        <f t="shared" si="36"/>
        <v>143</v>
      </c>
      <c r="V73" s="4">
        <f t="shared" si="37"/>
        <v>0</v>
      </c>
      <c r="W73" s="4">
        <v>143</v>
      </c>
      <c r="X73" s="4">
        <v>100</v>
      </c>
      <c r="Y73" s="17"/>
      <c r="Z73" s="17">
        <f t="shared" si="38"/>
        <v>15.303128693629089</v>
      </c>
      <c r="AA73" s="17">
        <f t="shared" si="33"/>
        <v>11.962803257167685</v>
      </c>
      <c r="AB73" s="17">
        <v>42.6494</v>
      </c>
      <c r="AC73" s="17">
        <v>65.701999999999998</v>
      </c>
      <c r="AD73" s="17">
        <v>57.389400000000002</v>
      </c>
      <c r="AE73" s="17">
        <v>53.626600000000003</v>
      </c>
      <c r="AF73" s="17">
        <v>53.664400000000001</v>
      </c>
      <c r="AG73" s="17">
        <v>56.102800000000002</v>
      </c>
      <c r="AH73" s="17">
        <v>63.061800000000012</v>
      </c>
      <c r="AI73" s="17">
        <v>70.666800000000009</v>
      </c>
      <c r="AJ73" s="17"/>
      <c r="AK73" s="17">
        <f t="shared" si="39"/>
        <v>0</v>
      </c>
      <c r="AL73" s="17">
        <f t="shared" si="40"/>
        <v>143</v>
      </c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x14ac:dyDescent="0.25">
      <c r="A74" s="17" t="s">
        <v>110</v>
      </c>
      <c r="B74" s="17" t="s">
        <v>36</v>
      </c>
      <c r="C74" s="17">
        <v>61</v>
      </c>
      <c r="D74" s="17">
        <v>120</v>
      </c>
      <c r="E74" s="17">
        <v>49</v>
      </c>
      <c r="F74" s="17">
        <v>94</v>
      </c>
      <c r="G74" s="7">
        <v>0.3</v>
      </c>
      <c r="H74" s="17">
        <v>50</v>
      </c>
      <c r="I74" s="17" t="s">
        <v>37</v>
      </c>
      <c r="J74" s="17"/>
      <c r="K74" s="17">
        <v>57</v>
      </c>
      <c r="L74" s="17">
        <f t="shared" si="29"/>
        <v>-8</v>
      </c>
      <c r="M74" s="17">
        <f t="shared" si="30"/>
        <v>49</v>
      </c>
      <c r="N74" s="17"/>
      <c r="O74" s="17">
        <v>0</v>
      </c>
      <c r="P74" s="17"/>
      <c r="Q74" s="17">
        <f t="shared" si="31"/>
        <v>9.8000000000000007</v>
      </c>
      <c r="R74" s="4">
        <f t="shared" si="34"/>
        <v>43.200000000000017</v>
      </c>
      <c r="S74" s="4">
        <f t="shared" si="32"/>
        <v>50</v>
      </c>
      <c r="T74" s="4"/>
      <c r="U74" s="4">
        <f t="shared" si="36"/>
        <v>50</v>
      </c>
      <c r="V74" s="4">
        <f t="shared" si="37"/>
        <v>50</v>
      </c>
      <c r="W74" s="4"/>
      <c r="X74" s="4">
        <v>50</v>
      </c>
      <c r="Y74" s="17"/>
      <c r="Z74" s="17">
        <f t="shared" si="38"/>
        <v>14.693877551020407</v>
      </c>
      <c r="AA74" s="17">
        <f t="shared" si="33"/>
        <v>9.5918367346938762</v>
      </c>
      <c r="AB74" s="17">
        <v>8</v>
      </c>
      <c r="AC74" s="17">
        <v>16.600000000000001</v>
      </c>
      <c r="AD74" s="17">
        <v>17.8</v>
      </c>
      <c r="AE74" s="17">
        <v>7.8</v>
      </c>
      <c r="AF74" s="17">
        <v>17</v>
      </c>
      <c r="AG74" s="17">
        <v>16</v>
      </c>
      <c r="AH74" s="17">
        <v>14.8</v>
      </c>
      <c r="AI74" s="17">
        <v>6.6</v>
      </c>
      <c r="AJ74" s="17"/>
      <c r="AK74" s="17">
        <f t="shared" si="39"/>
        <v>15</v>
      </c>
      <c r="AL74" s="17">
        <f t="shared" si="40"/>
        <v>0</v>
      </c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x14ac:dyDescent="0.25">
      <c r="A75" s="17" t="s">
        <v>111</v>
      </c>
      <c r="B75" s="17" t="s">
        <v>36</v>
      </c>
      <c r="C75" s="17">
        <v>45</v>
      </c>
      <c r="D75" s="17">
        <v>210</v>
      </c>
      <c r="E75" s="17">
        <v>21</v>
      </c>
      <c r="F75" s="17">
        <v>217</v>
      </c>
      <c r="G75" s="7">
        <v>0.14000000000000001</v>
      </c>
      <c r="H75" s="17">
        <v>50</v>
      </c>
      <c r="I75" s="17" t="s">
        <v>37</v>
      </c>
      <c r="J75" s="17"/>
      <c r="K75" s="17">
        <v>28</v>
      </c>
      <c r="L75" s="17">
        <f t="shared" si="29"/>
        <v>-7</v>
      </c>
      <c r="M75" s="17">
        <f t="shared" si="30"/>
        <v>21</v>
      </c>
      <c r="N75" s="17"/>
      <c r="O75" s="17">
        <v>0</v>
      </c>
      <c r="P75" s="17"/>
      <c r="Q75" s="17">
        <f t="shared" si="31"/>
        <v>4.2</v>
      </c>
      <c r="R75" s="4"/>
      <c r="S75" s="4">
        <f t="shared" ref="S75:S99" si="41">R75</f>
        <v>0</v>
      </c>
      <c r="T75" s="4"/>
      <c r="U75" s="4">
        <f t="shared" si="36"/>
        <v>0</v>
      </c>
      <c r="V75" s="4">
        <f t="shared" si="37"/>
        <v>0</v>
      </c>
      <c r="W75" s="4"/>
      <c r="X75" s="4"/>
      <c r="Y75" s="17"/>
      <c r="Z75" s="17">
        <f t="shared" si="38"/>
        <v>51.666666666666664</v>
      </c>
      <c r="AA75" s="17">
        <f t="shared" si="33"/>
        <v>51.666666666666664</v>
      </c>
      <c r="AB75" s="17">
        <v>3.6</v>
      </c>
      <c r="AC75" s="17">
        <v>21.6</v>
      </c>
      <c r="AD75" s="17">
        <v>12.2</v>
      </c>
      <c r="AE75" s="17">
        <v>4.2</v>
      </c>
      <c r="AF75" s="17">
        <v>12.8</v>
      </c>
      <c r="AG75" s="17">
        <v>23.6</v>
      </c>
      <c r="AH75" s="17">
        <v>20.6</v>
      </c>
      <c r="AI75" s="17">
        <v>1.8</v>
      </c>
      <c r="AJ75" s="20" t="s">
        <v>142</v>
      </c>
      <c r="AK75" s="17">
        <f t="shared" si="39"/>
        <v>0</v>
      </c>
      <c r="AL75" s="17">
        <f t="shared" si="40"/>
        <v>0</v>
      </c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x14ac:dyDescent="0.25">
      <c r="A76" s="17" t="s">
        <v>112</v>
      </c>
      <c r="B76" s="17" t="s">
        <v>36</v>
      </c>
      <c r="C76" s="17">
        <v>58</v>
      </c>
      <c r="D76" s="17">
        <v>282</v>
      </c>
      <c r="E76" s="17">
        <v>975</v>
      </c>
      <c r="F76" s="17">
        <v>142</v>
      </c>
      <c r="G76" s="7">
        <v>0.18</v>
      </c>
      <c r="H76" s="17">
        <v>50</v>
      </c>
      <c r="I76" s="17" t="s">
        <v>37</v>
      </c>
      <c r="J76" s="17"/>
      <c r="K76" s="17">
        <v>125</v>
      </c>
      <c r="L76" s="17">
        <f t="shared" si="29"/>
        <v>850</v>
      </c>
      <c r="M76" s="17">
        <f t="shared" si="30"/>
        <v>115</v>
      </c>
      <c r="N76" s="17">
        <v>860</v>
      </c>
      <c r="O76" s="17">
        <v>125</v>
      </c>
      <c r="P76" s="17">
        <v>100</v>
      </c>
      <c r="Q76" s="17">
        <f t="shared" si="31"/>
        <v>23</v>
      </c>
      <c r="R76" s="4"/>
      <c r="S76" s="4">
        <f t="shared" si="41"/>
        <v>0</v>
      </c>
      <c r="T76" s="4"/>
      <c r="U76" s="4">
        <f t="shared" si="36"/>
        <v>0</v>
      </c>
      <c r="V76" s="4">
        <f t="shared" si="37"/>
        <v>0</v>
      </c>
      <c r="W76" s="4"/>
      <c r="X76" s="4"/>
      <c r="Y76" s="17"/>
      <c r="Z76" s="17">
        <f t="shared" si="38"/>
        <v>15.956521739130435</v>
      </c>
      <c r="AA76" s="17">
        <f t="shared" si="33"/>
        <v>15.956521739130435</v>
      </c>
      <c r="AB76" s="17">
        <v>36</v>
      </c>
      <c r="AC76" s="17">
        <v>33</v>
      </c>
      <c r="AD76" s="17">
        <v>11.6</v>
      </c>
      <c r="AE76" s="17">
        <v>30</v>
      </c>
      <c r="AF76" s="17">
        <v>33.4</v>
      </c>
      <c r="AG76" s="17">
        <v>17.2</v>
      </c>
      <c r="AH76" s="17">
        <v>20.6</v>
      </c>
      <c r="AI76" s="17">
        <v>36.6</v>
      </c>
      <c r="AJ76" s="17"/>
      <c r="AK76" s="17">
        <f t="shared" si="39"/>
        <v>0</v>
      </c>
      <c r="AL76" s="17">
        <f t="shared" si="40"/>
        <v>0</v>
      </c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x14ac:dyDescent="0.25">
      <c r="A77" s="17" t="s">
        <v>113</v>
      </c>
      <c r="B77" s="17" t="s">
        <v>36</v>
      </c>
      <c r="C77" s="17"/>
      <c r="D77" s="17"/>
      <c r="E77" s="17"/>
      <c r="F77" s="17"/>
      <c r="G77" s="7">
        <v>0.4</v>
      </c>
      <c r="H77" s="17">
        <v>60</v>
      </c>
      <c r="I77" s="17" t="s">
        <v>37</v>
      </c>
      <c r="J77" s="17"/>
      <c r="K77" s="17"/>
      <c r="L77" s="17">
        <f t="shared" si="29"/>
        <v>0</v>
      </c>
      <c r="M77" s="17">
        <f t="shared" si="30"/>
        <v>0</v>
      </c>
      <c r="N77" s="17"/>
      <c r="O77" s="17">
        <v>0</v>
      </c>
      <c r="P77" s="17"/>
      <c r="Q77" s="17">
        <f t="shared" si="31"/>
        <v>0</v>
      </c>
      <c r="R77" s="4">
        <v>30</v>
      </c>
      <c r="S77" s="4">
        <f t="shared" ref="S77:S86" si="42">X77</f>
        <v>30</v>
      </c>
      <c r="T77" s="4"/>
      <c r="U77" s="4">
        <f t="shared" si="36"/>
        <v>30</v>
      </c>
      <c r="V77" s="4">
        <f t="shared" si="37"/>
        <v>30</v>
      </c>
      <c r="W77" s="4"/>
      <c r="X77" s="4">
        <v>30</v>
      </c>
      <c r="Y77" s="17"/>
      <c r="Z77" s="17" t="e">
        <f t="shared" si="38"/>
        <v>#DIV/0!</v>
      </c>
      <c r="AA77" s="17" t="e">
        <f t="shared" si="33"/>
        <v>#DIV/0!</v>
      </c>
      <c r="AB77" s="17">
        <v>0.8</v>
      </c>
      <c r="AC77" s="17">
        <v>6</v>
      </c>
      <c r="AD77" s="17">
        <v>1.6</v>
      </c>
      <c r="AE77" s="17">
        <v>11.2</v>
      </c>
      <c r="AF77" s="17">
        <v>7.8</v>
      </c>
      <c r="AG77" s="17">
        <v>3.2</v>
      </c>
      <c r="AH77" s="17">
        <v>4.4000000000000004</v>
      </c>
      <c r="AI77" s="17">
        <v>11</v>
      </c>
      <c r="AJ77" s="16" t="s">
        <v>52</v>
      </c>
      <c r="AK77" s="17">
        <f t="shared" si="39"/>
        <v>12</v>
      </c>
      <c r="AL77" s="17">
        <f t="shared" si="40"/>
        <v>0</v>
      </c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x14ac:dyDescent="0.25">
      <c r="A78" s="17" t="s">
        <v>114</v>
      </c>
      <c r="B78" s="17" t="s">
        <v>39</v>
      </c>
      <c r="C78" s="17">
        <v>125.36499999999999</v>
      </c>
      <c r="D78" s="17">
        <v>205.22300000000001</v>
      </c>
      <c r="E78" s="17">
        <v>191.04300000000001</v>
      </c>
      <c r="F78" s="17">
        <v>145.971</v>
      </c>
      <c r="G78" s="7">
        <v>1</v>
      </c>
      <c r="H78" s="17" t="e">
        <v>#N/A</v>
      </c>
      <c r="I78" s="17" t="s">
        <v>37</v>
      </c>
      <c r="J78" s="17"/>
      <c r="K78" s="17">
        <v>64.94</v>
      </c>
      <c r="L78" s="17">
        <f t="shared" si="29"/>
        <v>126.10300000000001</v>
      </c>
      <c r="M78" s="17">
        <f t="shared" si="30"/>
        <v>69.440000000000012</v>
      </c>
      <c r="N78" s="17">
        <v>121.60299999999999</v>
      </c>
      <c r="O78" s="17">
        <v>0</v>
      </c>
      <c r="P78" s="17"/>
      <c r="Q78" s="17">
        <f t="shared" si="31"/>
        <v>13.888000000000002</v>
      </c>
      <c r="R78" s="4">
        <f t="shared" si="34"/>
        <v>48.461000000000013</v>
      </c>
      <c r="S78" s="4">
        <f t="shared" si="42"/>
        <v>50</v>
      </c>
      <c r="T78" s="4"/>
      <c r="U78" s="4">
        <f t="shared" si="36"/>
        <v>50</v>
      </c>
      <c r="V78" s="4">
        <f t="shared" si="37"/>
        <v>50</v>
      </c>
      <c r="W78" s="4"/>
      <c r="X78" s="4">
        <v>50</v>
      </c>
      <c r="Y78" s="17"/>
      <c r="Z78" s="17">
        <f t="shared" si="38"/>
        <v>14.110815092165897</v>
      </c>
      <c r="AA78" s="17">
        <f t="shared" si="33"/>
        <v>10.510584677419354</v>
      </c>
      <c r="AB78" s="17">
        <v>7.4112000000000027</v>
      </c>
      <c r="AC78" s="17">
        <v>18.095199999999998</v>
      </c>
      <c r="AD78" s="17">
        <v>14.6356</v>
      </c>
      <c r="AE78" s="17">
        <v>11.7346</v>
      </c>
      <c r="AF78" s="17">
        <v>10.8156</v>
      </c>
      <c r="AG78" s="17">
        <v>5.6125999999999996</v>
      </c>
      <c r="AH78" s="17">
        <v>18.335999999999999</v>
      </c>
      <c r="AI78" s="17">
        <v>10.5266</v>
      </c>
      <c r="AJ78" s="17"/>
      <c r="AK78" s="17">
        <f t="shared" si="39"/>
        <v>50</v>
      </c>
      <c r="AL78" s="17">
        <f t="shared" si="40"/>
        <v>0</v>
      </c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x14ac:dyDescent="0.25">
      <c r="A79" s="17" t="s">
        <v>115</v>
      </c>
      <c r="B79" s="17" t="s">
        <v>36</v>
      </c>
      <c r="C79" s="17"/>
      <c r="D79" s="17"/>
      <c r="E79" s="17">
        <v>-2</v>
      </c>
      <c r="F79" s="17"/>
      <c r="G79" s="7">
        <v>0.22</v>
      </c>
      <c r="H79" s="17" t="e">
        <v>#N/A</v>
      </c>
      <c r="I79" s="17" t="s">
        <v>37</v>
      </c>
      <c r="J79" s="17"/>
      <c r="K79" s="17"/>
      <c r="L79" s="17">
        <f t="shared" si="29"/>
        <v>-2</v>
      </c>
      <c r="M79" s="17">
        <f t="shared" si="30"/>
        <v>-2</v>
      </c>
      <c r="N79" s="17"/>
      <c r="O79" s="17">
        <v>20</v>
      </c>
      <c r="P79" s="17"/>
      <c r="Q79" s="17">
        <f t="shared" si="31"/>
        <v>-0.4</v>
      </c>
      <c r="R79" s="4">
        <v>16</v>
      </c>
      <c r="S79" s="4">
        <f t="shared" si="42"/>
        <v>20</v>
      </c>
      <c r="T79" s="4"/>
      <c r="U79" s="4">
        <f t="shared" si="36"/>
        <v>20</v>
      </c>
      <c r="V79" s="4">
        <f t="shared" si="37"/>
        <v>20</v>
      </c>
      <c r="W79" s="4"/>
      <c r="X79" s="4">
        <v>20</v>
      </c>
      <c r="Y79" s="17"/>
      <c r="Z79" s="17">
        <f t="shared" si="38"/>
        <v>-100</v>
      </c>
      <c r="AA79" s="17">
        <f t="shared" si="33"/>
        <v>-50</v>
      </c>
      <c r="AB79" s="17">
        <v>-0.2</v>
      </c>
      <c r="AC79" s="17">
        <v>0.4</v>
      </c>
      <c r="AD79" s="17">
        <v>1</v>
      </c>
      <c r="AE79" s="17">
        <v>0.4</v>
      </c>
      <c r="AF79" s="17">
        <v>1</v>
      </c>
      <c r="AG79" s="17">
        <v>-0.4</v>
      </c>
      <c r="AH79" s="17">
        <v>0.6</v>
      </c>
      <c r="AI79" s="17">
        <v>3</v>
      </c>
      <c r="AJ79" s="16" t="s">
        <v>52</v>
      </c>
      <c r="AK79" s="17">
        <f t="shared" si="39"/>
        <v>4.4000000000000004</v>
      </c>
      <c r="AL79" s="17">
        <f t="shared" si="40"/>
        <v>0</v>
      </c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x14ac:dyDescent="0.25">
      <c r="A80" s="17" t="s">
        <v>116</v>
      </c>
      <c r="B80" s="17" t="s">
        <v>36</v>
      </c>
      <c r="C80" s="17">
        <v>36</v>
      </c>
      <c r="D80" s="17">
        <v>49</v>
      </c>
      <c r="E80" s="17">
        <v>166</v>
      </c>
      <c r="F80" s="17">
        <v>46</v>
      </c>
      <c r="G80" s="7">
        <v>0.84</v>
      </c>
      <c r="H80" s="17">
        <v>50</v>
      </c>
      <c r="I80" s="17" t="s">
        <v>37</v>
      </c>
      <c r="J80" s="17"/>
      <c r="K80" s="17">
        <v>34.1</v>
      </c>
      <c r="L80" s="17">
        <f t="shared" si="29"/>
        <v>131.9</v>
      </c>
      <c r="M80" s="17">
        <f t="shared" si="30"/>
        <v>34</v>
      </c>
      <c r="N80" s="17">
        <v>132</v>
      </c>
      <c r="O80" s="17">
        <v>0</v>
      </c>
      <c r="P80" s="17">
        <v>40</v>
      </c>
      <c r="Q80" s="17">
        <f t="shared" si="31"/>
        <v>6.8</v>
      </c>
      <c r="R80" s="4">
        <f t="shared" si="34"/>
        <v>9.2000000000000028</v>
      </c>
      <c r="S80" s="4">
        <f t="shared" si="42"/>
        <v>30</v>
      </c>
      <c r="T80" s="4"/>
      <c r="U80" s="4">
        <f t="shared" si="36"/>
        <v>30</v>
      </c>
      <c r="V80" s="4">
        <f t="shared" si="37"/>
        <v>30</v>
      </c>
      <c r="W80" s="4"/>
      <c r="X80" s="4">
        <v>30</v>
      </c>
      <c r="Y80" s="17"/>
      <c r="Z80" s="17">
        <f t="shared" si="38"/>
        <v>17.058823529411764</v>
      </c>
      <c r="AA80" s="17">
        <f t="shared" si="33"/>
        <v>12.647058823529411</v>
      </c>
      <c r="AB80" s="17">
        <v>5.8</v>
      </c>
      <c r="AC80" s="17">
        <v>7</v>
      </c>
      <c r="AD80" s="17">
        <v>6.8</v>
      </c>
      <c r="AE80" s="17">
        <v>6.6</v>
      </c>
      <c r="AF80" s="17">
        <v>8.8000000000000007</v>
      </c>
      <c r="AG80" s="17">
        <v>4.8</v>
      </c>
      <c r="AH80" s="17">
        <v>9.6</v>
      </c>
      <c r="AI80" s="17">
        <v>5.8</v>
      </c>
      <c r="AJ80" s="17"/>
      <c r="AK80" s="17">
        <f t="shared" si="39"/>
        <v>25.2</v>
      </c>
      <c r="AL80" s="17">
        <f t="shared" si="40"/>
        <v>0</v>
      </c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x14ac:dyDescent="0.25">
      <c r="A81" s="17" t="s">
        <v>117</v>
      </c>
      <c r="B81" s="17" t="s">
        <v>36</v>
      </c>
      <c r="C81" s="17">
        <v>164</v>
      </c>
      <c r="D81" s="17">
        <v>819</v>
      </c>
      <c r="E81" s="17">
        <v>1142</v>
      </c>
      <c r="F81" s="17">
        <v>451</v>
      </c>
      <c r="G81" s="7">
        <v>0.35</v>
      </c>
      <c r="H81" s="17">
        <v>50</v>
      </c>
      <c r="I81" s="17" t="s">
        <v>37</v>
      </c>
      <c r="J81" s="17"/>
      <c r="K81" s="17">
        <v>455.8</v>
      </c>
      <c r="L81" s="17">
        <f t="shared" si="29"/>
        <v>686.2</v>
      </c>
      <c r="M81" s="17">
        <f t="shared" si="30"/>
        <v>438</v>
      </c>
      <c r="N81" s="17">
        <v>704</v>
      </c>
      <c r="O81" s="17">
        <v>350</v>
      </c>
      <c r="P81" s="17">
        <v>320</v>
      </c>
      <c r="Q81" s="17">
        <f t="shared" si="31"/>
        <v>87.6</v>
      </c>
      <c r="R81" s="4">
        <f t="shared" si="34"/>
        <v>105.39999999999986</v>
      </c>
      <c r="S81" s="4">
        <f t="shared" si="42"/>
        <v>150</v>
      </c>
      <c r="T81" s="4">
        <f>$T$1*Q81</f>
        <v>87.6</v>
      </c>
      <c r="U81" s="4">
        <f t="shared" si="36"/>
        <v>238</v>
      </c>
      <c r="V81" s="4">
        <f t="shared" si="37"/>
        <v>138</v>
      </c>
      <c r="W81" s="4">
        <v>100</v>
      </c>
      <c r="X81" s="4">
        <v>150</v>
      </c>
      <c r="Y81" s="17"/>
      <c r="Z81" s="17">
        <f t="shared" si="38"/>
        <v>15.513698630136988</v>
      </c>
      <c r="AA81" s="17">
        <f t="shared" si="33"/>
        <v>12.796803652968038</v>
      </c>
      <c r="AB81" s="17">
        <v>114</v>
      </c>
      <c r="AC81" s="17">
        <v>98.8</v>
      </c>
      <c r="AD81" s="17">
        <v>80.599999999999994</v>
      </c>
      <c r="AE81" s="17">
        <v>97.4</v>
      </c>
      <c r="AF81" s="17">
        <v>94.8</v>
      </c>
      <c r="AG81" s="17">
        <v>82.6</v>
      </c>
      <c r="AH81" s="17">
        <v>99.6</v>
      </c>
      <c r="AI81" s="17">
        <v>94</v>
      </c>
      <c r="AJ81" s="17"/>
      <c r="AK81" s="17">
        <f t="shared" si="39"/>
        <v>48.3</v>
      </c>
      <c r="AL81" s="17">
        <f t="shared" si="40"/>
        <v>35</v>
      </c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x14ac:dyDescent="0.25">
      <c r="A82" s="17" t="s">
        <v>118</v>
      </c>
      <c r="B82" s="17" t="s">
        <v>39</v>
      </c>
      <c r="C82" s="17">
        <v>86.652000000000001</v>
      </c>
      <c r="D82" s="17">
        <v>75.031999999999996</v>
      </c>
      <c r="E82" s="17">
        <v>142.91499999999999</v>
      </c>
      <c r="F82" s="17">
        <v>-0.86199999999999999</v>
      </c>
      <c r="G82" s="7">
        <v>1</v>
      </c>
      <c r="H82" s="17">
        <v>50</v>
      </c>
      <c r="I82" s="17" t="s">
        <v>37</v>
      </c>
      <c r="J82" s="17"/>
      <c r="K82" s="17">
        <v>167.5</v>
      </c>
      <c r="L82" s="17">
        <f t="shared" si="29"/>
        <v>-24.585000000000008</v>
      </c>
      <c r="M82" s="17">
        <f t="shared" si="30"/>
        <v>142.91499999999999</v>
      </c>
      <c r="N82" s="17"/>
      <c r="O82" s="17">
        <v>220</v>
      </c>
      <c r="P82" s="17">
        <v>200</v>
      </c>
      <c r="Q82" s="17">
        <f t="shared" si="31"/>
        <v>28.582999999999998</v>
      </c>
      <c r="R82" s="4"/>
      <c r="S82" s="4">
        <f t="shared" si="42"/>
        <v>100</v>
      </c>
      <c r="T82" s="4"/>
      <c r="U82" s="4">
        <f t="shared" si="36"/>
        <v>100</v>
      </c>
      <c r="V82" s="4">
        <f t="shared" si="37"/>
        <v>100</v>
      </c>
      <c r="W82" s="4"/>
      <c r="X82" s="4">
        <v>100</v>
      </c>
      <c r="Y82" s="17"/>
      <c r="Z82" s="17">
        <f t="shared" si="38"/>
        <v>18.162474197949834</v>
      </c>
      <c r="AA82" s="17">
        <f t="shared" si="33"/>
        <v>14.663891124094743</v>
      </c>
      <c r="AB82" s="17">
        <v>27.069800000000001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 t="s">
        <v>59</v>
      </c>
      <c r="AK82" s="17">
        <f t="shared" si="39"/>
        <v>100</v>
      </c>
      <c r="AL82" s="17">
        <f t="shared" si="40"/>
        <v>0</v>
      </c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x14ac:dyDescent="0.25">
      <c r="A83" s="17" t="s">
        <v>119</v>
      </c>
      <c r="B83" s="17" t="s">
        <v>39</v>
      </c>
      <c r="C83" s="17">
        <v>319.017</v>
      </c>
      <c r="D83" s="17">
        <v>724.63599999999997</v>
      </c>
      <c r="E83" s="17">
        <v>325.49599999999998</v>
      </c>
      <c r="F83" s="17">
        <v>502.89400000000001</v>
      </c>
      <c r="G83" s="7">
        <v>1</v>
      </c>
      <c r="H83" s="17">
        <v>50</v>
      </c>
      <c r="I83" s="17" t="s">
        <v>37</v>
      </c>
      <c r="J83" s="17"/>
      <c r="K83" s="17">
        <v>298.7</v>
      </c>
      <c r="L83" s="17">
        <f t="shared" si="29"/>
        <v>26.795999999999992</v>
      </c>
      <c r="M83" s="17">
        <f t="shared" si="30"/>
        <v>325.49599999999998</v>
      </c>
      <c r="N83" s="17"/>
      <c r="O83" s="17">
        <v>0</v>
      </c>
      <c r="P83" s="17">
        <v>103</v>
      </c>
      <c r="Q83" s="17">
        <f t="shared" si="31"/>
        <v>65.099199999999996</v>
      </c>
      <c r="R83" s="4">
        <f t="shared" si="34"/>
        <v>305.49479999999994</v>
      </c>
      <c r="S83" s="4">
        <f t="shared" si="42"/>
        <v>350</v>
      </c>
      <c r="T83" s="4">
        <f t="shared" ref="T83:T84" si="43">$T$1*Q83</f>
        <v>65.099199999999996</v>
      </c>
      <c r="U83" s="4">
        <f t="shared" si="36"/>
        <v>415</v>
      </c>
      <c r="V83" s="4">
        <f t="shared" si="37"/>
        <v>215</v>
      </c>
      <c r="W83" s="4">
        <v>200</v>
      </c>
      <c r="X83" s="4">
        <v>350</v>
      </c>
      <c r="Y83" s="17"/>
      <c r="Z83" s="17">
        <f t="shared" si="38"/>
        <v>15.682128198195985</v>
      </c>
      <c r="AA83" s="17">
        <f t="shared" si="33"/>
        <v>9.3072418708678448</v>
      </c>
      <c r="AB83" s="17">
        <v>67.461600000000004</v>
      </c>
      <c r="AC83" s="17">
        <v>81.076800000000006</v>
      </c>
      <c r="AD83" s="17">
        <v>67.440399999999997</v>
      </c>
      <c r="AE83" s="17">
        <v>67.703800000000001</v>
      </c>
      <c r="AF83" s="17">
        <v>79.288800000000009</v>
      </c>
      <c r="AG83" s="17">
        <v>47.412599999999998</v>
      </c>
      <c r="AH83" s="17">
        <v>79.828999999999994</v>
      </c>
      <c r="AI83" s="17">
        <v>74.02640000000001</v>
      </c>
      <c r="AJ83" s="17"/>
      <c r="AK83" s="17">
        <f t="shared" si="39"/>
        <v>215</v>
      </c>
      <c r="AL83" s="17">
        <f t="shared" si="40"/>
        <v>200</v>
      </c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x14ac:dyDescent="0.25">
      <c r="A84" s="17" t="s">
        <v>120</v>
      </c>
      <c r="B84" s="17" t="s">
        <v>36</v>
      </c>
      <c r="C84" s="17">
        <v>307</v>
      </c>
      <c r="D84" s="17">
        <v>964</v>
      </c>
      <c r="E84" s="17">
        <v>454</v>
      </c>
      <c r="F84" s="17">
        <v>615</v>
      </c>
      <c r="G84" s="7">
        <v>0.35</v>
      </c>
      <c r="H84" s="17">
        <v>50</v>
      </c>
      <c r="I84" s="17" t="s">
        <v>37</v>
      </c>
      <c r="J84" s="17"/>
      <c r="K84" s="17">
        <v>471.4</v>
      </c>
      <c r="L84" s="17">
        <f t="shared" si="29"/>
        <v>-17.399999999999977</v>
      </c>
      <c r="M84" s="17">
        <f t="shared" si="30"/>
        <v>454</v>
      </c>
      <c r="N84" s="17"/>
      <c r="O84" s="17">
        <v>206</v>
      </c>
      <c r="P84" s="17">
        <v>170</v>
      </c>
      <c r="Q84" s="17">
        <f t="shared" si="31"/>
        <v>90.8</v>
      </c>
      <c r="R84" s="4">
        <f t="shared" si="34"/>
        <v>280.20000000000005</v>
      </c>
      <c r="S84" s="4">
        <f t="shared" si="42"/>
        <v>300</v>
      </c>
      <c r="T84" s="4">
        <f t="shared" si="43"/>
        <v>90.8</v>
      </c>
      <c r="U84" s="4">
        <f t="shared" si="36"/>
        <v>391</v>
      </c>
      <c r="V84" s="4">
        <f t="shared" si="37"/>
        <v>191</v>
      </c>
      <c r="W84" s="4">
        <v>200</v>
      </c>
      <c r="X84" s="4">
        <v>300</v>
      </c>
      <c r="Y84" s="17"/>
      <c r="Z84" s="17">
        <f t="shared" si="38"/>
        <v>15.220264317180618</v>
      </c>
      <c r="AA84" s="17">
        <f t="shared" si="33"/>
        <v>10.91409691629956</v>
      </c>
      <c r="AB84" s="17">
        <v>105.6</v>
      </c>
      <c r="AC84" s="17">
        <v>115</v>
      </c>
      <c r="AD84" s="17">
        <v>94.4</v>
      </c>
      <c r="AE84" s="17">
        <v>108.2</v>
      </c>
      <c r="AF84" s="17">
        <v>110.4</v>
      </c>
      <c r="AG84" s="17">
        <v>99.8</v>
      </c>
      <c r="AH84" s="17">
        <v>107.8</v>
      </c>
      <c r="AI84" s="17">
        <v>105.8</v>
      </c>
      <c r="AJ84" s="17"/>
      <c r="AK84" s="17">
        <f t="shared" si="39"/>
        <v>66.849999999999994</v>
      </c>
      <c r="AL84" s="17">
        <f t="shared" si="40"/>
        <v>70</v>
      </c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x14ac:dyDescent="0.25">
      <c r="A85" s="17" t="s">
        <v>121</v>
      </c>
      <c r="B85" s="17" t="s">
        <v>36</v>
      </c>
      <c r="C85" s="17">
        <v>86</v>
      </c>
      <c r="D85" s="17">
        <v>30</v>
      </c>
      <c r="E85" s="17">
        <v>71</v>
      </c>
      <c r="F85" s="17">
        <v>10</v>
      </c>
      <c r="G85" s="7">
        <v>0.3</v>
      </c>
      <c r="H85" s="17">
        <v>45</v>
      </c>
      <c r="I85" s="17" t="s">
        <v>37</v>
      </c>
      <c r="J85" s="17"/>
      <c r="K85" s="17">
        <v>64</v>
      </c>
      <c r="L85" s="17">
        <f t="shared" si="29"/>
        <v>7</v>
      </c>
      <c r="M85" s="17">
        <f t="shared" si="30"/>
        <v>71</v>
      </c>
      <c r="N85" s="17"/>
      <c r="O85" s="17">
        <v>100</v>
      </c>
      <c r="P85" s="17"/>
      <c r="Q85" s="17">
        <f t="shared" si="31"/>
        <v>14.2</v>
      </c>
      <c r="R85" s="4">
        <f t="shared" si="34"/>
        <v>88.799999999999983</v>
      </c>
      <c r="S85" s="4">
        <f t="shared" si="42"/>
        <v>80</v>
      </c>
      <c r="T85" s="4"/>
      <c r="U85" s="4">
        <f t="shared" si="36"/>
        <v>80</v>
      </c>
      <c r="V85" s="4">
        <f t="shared" si="37"/>
        <v>80</v>
      </c>
      <c r="W85" s="4"/>
      <c r="X85" s="4">
        <v>80</v>
      </c>
      <c r="Y85" s="17"/>
      <c r="Z85" s="17">
        <f t="shared" si="38"/>
        <v>13.380281690140846</v>
      </c>
      <c r="AA85" s="17">
        <f t="shared" si="33"/>
        <v>7.746478873239437</v>
      </c>
      <c r="AB85" s="17">
        <v>12.8</v>
      </c>
      <c r="AC85" s="17">
        <v>10</v>
      </c>
      <c r="AD85" s="17">
        <v>12</v>
      </c>
      <c r="AE85" s="17">
        <v>15.6</v>
      </c>
      <c r="AF85" s="17">
        <v>7</v>
      </c>
      <c r="AG85" s="17">
        <v>7.2</v>
      </c>
      <c r="AH85" s="17">
        <v>13.8</v>
      </c>
      <c r="AI85" s="17">
        <v>2.6</v>
      </c>
      <c r="AJ85" s="17"/>
      <c r="AK85" s="17">
        <f t="shared" si="39"/>
        <v>24</v>
      </c>
      <c r="AL85" s="17">
        <f t="shared" si="40"/>
        <v>0</v>
      </c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x14ac:dyDescent="0.25">
      <c r="A86" s="17" t="s">
        <v>122</v>
      </c>
      <c r="B86" s="17" t="s">
        <v>36</v>
      </c>
      <c r="C86" s="17"/>
      <c r="D86" s="17"/>
      <c r="E86" s="17"/>
      <c r="F86" s="17"/>
      <c r="G86" s="7">
        <v>0.18</v>
      </c>
      <c r="H86" s="17" t="e">
        <v>#N/A</v>
      </c>
      <c r="I86" s="17" t="s">
        <v>37</v>
      </c>
      <c r="J86" s="17"/>
      <c r="K86" s="17"/>
      <c r="L86" s="17">
        <f t="shared" si="29"/>
        <v>0</v>
      </c>
      <c r="M86" s="17">
        <f t="shared" si="30"/>
        <v>0</v>
      </c>
      <c r="N86" s="17"/>
      <c r="O86" s="17">
        <v>0</v>
      </c>
      <c r="P86" s="17"/>
      <c r="Q86" s="17">
        <f t="shared" si="31"/>
        <v>0</v>
      </c>
      <c r="R86" s="4">
        <v>20</v>
      </c>
      <c r="S86" s="4">
        <f t="shared" si="42"/>
        <v>20</v>
      </c>
      <c r="T86" s="4"/>
      <c r="U86" s="4">
        <f t="shared" si="36"/>
        <v>20</v>
      </c>
      <c r="V86" s="4">
        <f t="shared" si="37"/>
        <v>20</v>
      </c>
      <c r="W86" s="4"/>
      <c r="X86" s="4">
        <v>20</v>
      </c>
      <c r="Y86" s="17"/>
      <c r="Z86" s="17" t="e">
        <f t="shared" si="38"/>
        <v>#DIV/0!</v>
      </c>
      <c r="AA86" s="17" t="e">
        <f t="shared" si="33"/>
        <v>#DIV/0!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-0.4</v>
      </c>
      <c r="AH86" s="17">
        <v>0</v>
      </c>
      <c r="AI86" s="17">
        <v>0</v>
      </c>
      <c r="AJ86" s="16" t="s">
        <v>52</v>
      </c>
      <c r="AK86" s="17">
        <f t="shared" si="39"/>
        <v>3.5999999999999996</v>
      </c>
      <c r="AL86" s="17">
        <f t="shared" si="40"/>
        <v>0</v>
      </c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x14ac:dyDescent="0.25">
      <c r="A87" s="9" t="s">
        <v>123</v>
      </c>
      <c r="B87" s="9" t="s">
        <v>36</v>
      </c>
      <c r="C87" s="9">
        <v>2</v>
      </c>
      <c r="D87" s="9"/>
      <c r="E87" s="9"/>
      <c r="F87" s="9">
        <v>2</v>
      </c>
      <c r="G87" s="10">
        <v>0</v>
      </c>
      <c r="H87" s="9">
        <v>120</v>
      </c>
      <c r="I87" s="9" t="s">
        <v>124</v>
      </c>
      <c r="J87" s="9"/>
      <c r="K87" s="9">
        <v>9</v>
      </c>
      <c r="L87" s="9">
        <f t="shared" si="29"/>
        <v>-9</v>
      </c>
      <c r="M87" s="9">
        <f t="shared" si="30"/>
        <v>0</v>
      </c>
      <c r="N87" s="9"/>
      <c r="O87" s="9">
        <v>0</v>
      </c>
      <c r="P87" s="9"/>
      <c r="Q87" s="9">
        <f t="shared" si="31"/>
        <v>0</v>
      </c>
      <c r="R87" s="11"/>
      <c r="S87" s="4">
        <f t="shared" si="41"/>
        <v>0</v>
      </c>
      <c r="T87" s="11"/>
      <c r="U87" s="4">
        <f t="shared" si="36"/>
        <v>0</v>
      </c>
      <c r="V87" s="4">
        <f t="shared" si="37"/>
        <v>0</v>
      </c>
      <c r="W87" s="4"/>
      <c r="X87" s="11"/>
      <c r="Y87" s="9"/>
      <c r="Z87" s="17" t="e">
        <f t="shared" si="38"/>
        <v>#DIV/0!</v>
      </c>
      <c r="AA87" s="9" t="e">
        <f t="shared" si="33"/>
        <v>#DIV/0!</v>
      </c>
      <c r="AB87" s="9">
        <v>0</v>
      </c>
      <c r="AC87" s="9">
        <v>1.4</v>
      </c>
      <c r="AD87" s="9">
        <v>0</v>
      </c>
      <c r="AE87" s="9">
        <v>0.2</v>
      </c>
      <c r="AF87" s="9">
        <v>0.4</v>
      </c>
      <c r="AG87" s="9">
        <v>-0.2</v>
      </c>
      <c r="AH87" s="9">
        <v>0.6</v>
      </c>
      <c r="AI87" s="9">
        <v>-0.4</v>
      </c>
      <c r="AJ87" s="9" t="s">
        <v>125</v>
      </c>
      <c r="AK87" s="17">
        <f t="shared" si="39"/>
        <v>0</v>
      </c>
      <c r="AL87" s="17">
        <f t="shared" si="40"/>
        <v>0</v>
      </c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x14ac:dyDescent="0.25">
      <c r="A88" s="17" t="s">
        <v>126</v>
      </c>
      <c r="B88" s="17" t="s">
        <v>36</v>
      </c>
      <c r="C88" s="17">
        <v>30</v>
      </c>
      <c r="D88" s="17"/>
      <c r="E88" s="17">
        <v>18</v>
      </c>
      <c r="F88" s="17">
        <v>12</v>
      </c>
      <c r="G88" s="7">
        <v>0.3</v>
      </c>
      <c r="H88" s="17">
        <v>60</v>
      </c>
      <c r="I88" s="17" t="s">
        <v>37</v>
      </c>
      <c r="J88" s="17"/>
      <c r="K88" s="17">
        <v>18</v>
      </c>
      <c r="L88" s="17">
        <f t="shared" si="29"/>
        <v>0</v>
      </c>
      <c r="M88" s="17">
        <f t="shared" si="30"/>
        <v>18</v>
      </c>
      <c r="N88" s="17"/>
      <c r="O88" s="17">
        <v>48</v>
      </c>
      <c r="P88" s="17"/>
      <c r="Q88" s="17">
        <f t="shared" si="31"/>
        <v>3.6</v>
      </c>
      <c r="R88" s="4"/>
      <c r="S88" s="4">
        <f t="shared" si="41"/>
        <v>0</v>
      </c>
      <c r="T88" s="4"/>
      <c r="U88" s="4">
        <f t="shared" si="36"/>
        <v>0</v>
      </c>
      <c r="V88" s="4">
        <f t="shared" si="37"/>
        <v>0</v>
      </c>
      <c r="W88" s="4"/>
      <c r="X88" s="4"/>
      <c r="Y88" s="17"/>
      <c r="Z88" s="17">
        <f t="shared" si="38"/>
        <v>16.666666666666668</v>
      </c>
      <c r="AA88" s="17">
        <f t="shared" si="33"/>
        <v>16.666666666666668</v>
      </c>
      <c r="AB88" s="17">
        <v>5.6</v>
      </c>
      <c r="AC88" s="17">
        <v>0.6</v>
      </c>
      <c r="AD88" s="17">
        <v>3.2</v>
      </c>
      <c r="AE88" s="17">
        <v>6.8</v>
      </c>
      <c r="AF88" s="17">
        <v>3.6</v>
      </c>
      <c r="AG88" s="17">
        <v>5.4</v>
      </c>
      <c r="AH88" s="17">
        <v>4.8</v>
      </c>
      <c r="AI88" s="17">
        <v>4.4000000000000004</v>
      </c>
      <c r="AJ88" s="17"/>
      <c r="AK88" s="17">
        <f t="shared" si="39"/>
        <v>0</v>
      </c>
      <c r="AL88" s="17">
        <f t="shared" si="40"/>
        <v>0</v>
      </c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x14ac:dyDescent="0.25">
      <c r="A89" s="17" t="s">
        <v>127</v>
      </c>
      <c r="B89" s="17" t="s">
        <v>36</v>
      </c>
      <c r="C89" s="17">
        <v>171</v>
      </c>
      <c r="D89" s="17">
        <v>796</v>
      </c>
      <c r="E89" s="17">
        <v>689</v>
      </c>
      <c r="F89" s="17">
        <v>498</v>
      </c>
      <c r="G89" s="7">
        <v>0.28000000000000003</v>
      </c>
      <c r="H89" s="17">
        <v>50</v>
      </c>
      <c r="I89" s="17" t="s">
        <v>37</v>
      </c>
      <c r="J89" s="17"/>
      <c r="K89" s="17">
        <v>374</v>
      </c>
      <c r="L89" s="17">
        <f t="shared" si="29"/>
        <v>315</v>
      </c>
      <c r="M89" s="17">
        <f t="shared" si="30"/>
        <v>361</v>
      </c>
      <c r="N89" s="17">
        <v>328</v>
      </c>
      <c r="O89" s="17">
        <v>0</v>
      </c>
      <c r="P89" s="17">
        <v>148</v>
      </c>
      <c r="Q89" s="17">
        <f t="shared" si="31"/>
        <v>72.2</v>
      </c>
      <c r="R89" s="4">
        <f t="shared" ref="R89:R94" si="44">14*Q89-P89-O89-F89</f>
        <v>364.80000000000007</v>
      </c>
      <c r="S89" s="4">
        <f t="shared" ref="S89:S92" si="45">X89</f>
        <v>400</v>
      </c>
      <c r="T89" s="4">
        <f>$T$1*Q89</f>
        <v>72.2</v>
      </c>
      <c r="U89" s="4">
        <f t="shared" si="36"/>
        <v>472</v>
      </c>
      <c r="V89" s="4">
        <f t="shared" si="37"/>
        <v>272</v>
      </c>
      <c r="W89" s="4">
        <v>200</v>
      </c>
      <c r="X89" s="4">
        <v>400</v>
      </c>
      <c r="Y89" s="17"/>
      <c r="Z89" s="17">
        <f t="shared" si="38"/>
        <v>15.484764542936288</v>
      </c>
      <c r="AA89" s="17">
        <f t="shared" si="33"/>
        <v>8.9473684210526319</v>
      </c>
      <c r="AB89" s="17">
        <v>73.599999999999994</v>
      </c>
      <c r="AC89" s="17">
        <v>86.8</v>
      </c>
      <c r="AD89" s="17">
        <v>69</v>
      </c>
      <c r="AE89" s="17">
        <v>80.2</v>
      </c>
      <c r="AF89" s="17">
        <v>84.2</v>
      </c>
      <c r="AG89" s="17">
        <v>83.2</v>
      </c>
      <c r="AH89" s="17">
        <v>87.4</v>
      </c>
      <c r="AI89" s="17">
        <v>94</v>
      </c>
      <c r="AJ89" s="17"/>
      <c r="AK89" s="17">
        <f t="shared" si="39"/>
        <v>76.160000000000011</v>
      </c>
      <c r="AL89" s="17">
        <f t="shared" si="40"/>
        <v>56.000000000000007</v>
      </c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x14ac:dyDescent="0.25">
      <c r="A90" s="17" t="s">
        <v>128</v>
      </c>
      <c r="B90" s="17" t="s">
        <v>36</v>
      </c>
      <c r="C90" s="17">
        <v>349</v>
      </c>
      <c r="D90" s="17">
        <v>589</v>
      </c>
      <c r="E90" s="17">
        <v>429</v>
      </c>
      <c r="F90" s="17">
        <v>308</v>
      </c>
      <c r="G90" s="7">
        <v>0.28000000000000003</v>
      </c>
      <c r="H90" s="17">
        <v>45</v>
      </c>
      <c r="I90" s="17" t="s">
        <v>37</v>
      </c>
      <c r="J90" s="17"/>
      <c r="K90" s="17">
        <v>439</v>
      </c>
      <c r="L90" s="17">
        <f t="shared" si="29"/>
        <v>-10</v>
      </c>
      <c r="M90" s="17">
        <f t="shared" si="30"/>
        <v>429</v>
      </c>
      <c r="N90" s="17"/>
      <c r="O90" s="17">
        <v>372</v>
      </c>
      <c r="P90" s="17">
        <v>350</v>
      </c>
      <c r="Q90" s="17">
        <f t="shared" si="31"/>
        <v>85.8</v>
      </c>
      <c r="R90" s="4">
        <f t="shared" si="44"/>
        <v>171.20000000000005</v>
      </c>
      <c r="S90" s="4">
        <f t="shared" si="45"/>
        <v>250</v>
      </c>
      <c r="T90" s="4"/>
      <c r="U90" s="4">
        <f t="shared" si="36"/>
        <v>250</v>
      </c>
      <c r="V90" s="4">
        <f t="shared" si="37"/>
        <v>150</v>
      </c>
      <c r="W90" s="4">
        <v>100</v>
      </c>
      <c r="X90" s="4">
        <v>250</v>
      </c>
      <c r="Y90" s="17"/>
      <c r="Z90" s="17">
        <f t="shared" si="38"/>
        <v>14.91841491841492</v>
      </c>
      <c r="AA90" s="17">
        <f t="shared" si="33"/>
        <v>12.004662004662006</v>
      </c>
      <c r="AB90" s="17">
        <v>111</v>
      </c>
      <c r="AC90" s="17">
        <v>93</v>
      </c>
      <c r="AD90" s="17">
        <v>95.2</v>
      </c>
      <c r="AE90" s="17">
        <v>96.6</v>
      </c>
      <c r="AF90" s="17">
        <v>101.8</v>
      </c>
      <c r="AG90" s="17">
        <v>98.4</v>
      </c>
      <c r="AH90" s="17">
        <v>112.4</v>
      </c>
      <c r="AI90" s="17">
        <v>34.200000000000003</v>
      </c>
      <c r="AJ90" s="17"/>
      <c r="AK90" s="17">
        <f t="shared" si="39"/>
        <v>42.000000000000007</v>
      </c>
      <c r="AL90" s="17">
        <f t="shared" si="40"/>
        <v>28.000000000000004</v>
      </c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x14ac:dyDescent="0.25">
      <c r="A91" s="17" t="s">
        <v>129</v>
      </c>
      <c r="B91" s="17" t="s">
        <v>36</v>
      </c>
      <c r="C91" s="17">
        <v>165</v>
      </c>
      <c r="D91" s="17">
        <v>135</v>
      </c>
      <c r="E91" s="17">
        <v>243</v>
      </c>
      <c r="F91" s="17">
        <v>154</v>
      </c>
      <c r="G91" s="7">
        <v>0.28000000000000003</v>
      </c>
      <c r="H91" s="17">
        <v>45</v>
      </c>
      <c r="I91" s="17" t="s">
        <v>37</v>
      </c>
      <c r="J91" s="17"/>
      <c r="K91" s="17">
        <v>106</v>
      </c>
      <c r="L91" s="17">
        <f t="shared" si="29"/>
        <v>137</v>
      </c>
      <c r="M91" s="17">
        <f t="shared" si="30"/>
        <v>107</v>
      </c>
      <c r="N91" s="17">
        <v>136</v>
      </c>
      <c r="O91" s="17">
        <v>0</v>
      </c>
      <c r="P91" s="17"/>
      <c r="Q91" s="17">
        <f t="shared" si="31"/>
        <v>21.4</v>
      </c>
      <c r="R91" s="4">
        <f t="shared" si="44"/>
        <v>145.59999999999997</v>
      </c>
      <c r="S91" s="4">
        <f t="shared" si="45"/>
        <v>150</v>
      </c>
      <c r="T91" s="4"/>
      <c r="U91" s="4">
        <f t="shared" si="36"/>
        <v>150</v>
      </c>
      <c r="V91" s="4">
        <f t="shared" si="37"/>
        <v>150</v>
      </c>
      <c r="W91" s="4"/>
      <c r="X91" s="4">
        <v>150</v>
      </c>
      <c r="Y91" s="17"/>
      <c r="Z91" s="17">
        <f t="shared" si="38"/>
        <v>14.205607476635516</v>
      </c>
      <c r="AA91" s="17">
        <f t="shared" si="33"/>
        <v>7.1962616822429908</v>
      </c>
      <c r="AB91" s="17">
        <v>19.399999999999999</v>
      </c>
      <c r="AC91" s="17">
        <v>27.8</v>
      </c>
      <c r="AD91" s="17">
        <v>26</v>
      </c>
      <c r="AE91" s="17">
        <v>27</v>
      </c>
      <c r="AF91" s="17">
        <v>17.8</v>
      </c>
      <c r="AG91" s="17">
        <v>29.8</v>
      </c>
      <c r="AH91" s="17">
        <v>31.2</v>
      </c>
      <c r="AI91" s="17">
        <v>30.2</v>
      </c>
      <c r="AJ91" s="17"/>
      <c r="AK91" s="17">
        <f t="shared" si="39"/>
        <v>42.000000000000007</v>
      </c>
      <c r="AL91" s="17">
        <f t="shared" si="40"/>
        <v>0</v>
      </c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x14ac:dyDescent="0.25">
      <c r="A92" s="17" t="s">
        <v>130</v>
      </c>
      <c r="B92" s="17" t="s">
        <v>36</v>
      </c>
      <c r="C92" s="17">
        <v>230</v>
      </c>
      <c r="D92" s="17">
        <v>221</v>
      </c>
      <c r="E92" s="17">
        <v>1295</v>
      </c>
      <c r="F92" s="17">
        <v>97</v>
      </c>
      <c r="G92" s="7">
        <v>0.28000000000000003</v>
      </c>
      <c r="H92" s="17">
        <v>45</v>
      </c>
      <c r="I92" s="17" t="s">
        <v>37</v>
      </c>
      <c r="J92" s="17"/>
      <c r="K92" s="17">
        <v>246</v>
      </c>
      <c r="L92" s="17">
        <f t="shared" si="29"/>
        <v>1049</v>
      </c>
      <c r="M92" s="17">
        <f t="shared" si="30"/>
        <v>239</v>
      </c>
      <c r="N92" s="17">
        <v>1056</v>
      </c>
      <c r="O92" s="17">
        <v>304</v>
      </c>
      <c r="P92" s="17">
        <v>250</v>
      </c>
      <c r="Q92" s="17">
        <f t="shared" si="31"/>
        <v>47.8</v>
      </c>
      <c r="R92" s="4">
        <f t="shared" si="44"/>
        <v>18.199999999999932</v>
      </c>
      <c r="S92" s="4">
        <f t="shared" si="45"/>
        <v>150</v>
      </c>
      <c r="T92" s="4"/>
      <c r="U92" s="4">
        <f t="shared" si="36"/>
        <v>150</v>
      </c>
      <c r="V92" s="4">
        <f t="shared" si="37"/>
        <v>150</v>
      </c>
      <c r="W92" s="4"/>
      <c r="X92" s="4">
        <v>150</v>
      </c>
      <c r="Y92" s="17"/>
      <c r="Z92" s="17">
        <f t="shared" si="38"/>
        <v>16.75732217573222</v>
      </c>
      <c r="AA92" s="17">
        <f t="shared" si="33"/>
        <v>13.619246861924687</v>
      </c>
      <c r="AB92" s="17">
        <v>66.2</v>
      </c>
      <c r="AC92" s="17">
        <v>50.4</v>
      </c>
      <c r="AD92" s="17">
        <v>57.6</v>
      </c>
      <c r="AE92" s="17">
        <v>52.4</v>
      </c>
      <c r="AF92" s="17">
        <v>58.8</v>
      </c>
      <c r="AG92" s="17">
        <v>57.8</v>
      </c>
      <c r="AH92" s="17">
        <v>64.400000000000006</v>
      </c>
      <c r="AI92" s="17">
        <v>52.8</v>
      </c>
      <c r="AJ92" s="17"/>
      <c r="AK92" s="17">
        <f t="shared" si="39"/>
        <v>42.000000000000007</v>
      </c>
      <c r="AL92" s="17">
        <f t="shared" si="40"/>
        <v>0</v>
      </c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x14ac:dyDescent="0.25">
      <c r="A93" s="17" t="s">
        <v>131</v>
      </c>
      <c r="B93" s="17" t="s">
        <v>36</v>
      </c>
      <c r="C93" s="17">
        <v>8</v>
      </c>
      <c r="D93" s="17">
        <v>84</v>
      </c>
      <c r="E93" s="17">
        <v>3</v>
      </c>
      <c r="F93" s="17">
        <v>88</v>
      </c>
      <c r="G93" s="7">
        <v>0.3</v>
      </c>
      <c r="H93" s="17" t="e">
        <v>#N/A</v>
      </c>
      <c r="I93" s="17" t="s">
        <v>37</v>
      </c>
      <c r="J93" s="17"/>
      <c r="K93" s="17">
        <v>3</v>
      </c>
      <c r="L93" s="17">
        <f t="shared" si="29"/>
        <v>0</v>
      </c>
      <c r="M93" s="17">
        <f t="shared" si="30"/>
        <v>3</v>
      </c>
      <c r="N93" s="17"/>
      <c r="O93" s="17">
        <v>0</v>
      </c>
      <c r="P93" s="17"/>
      <c r="Q93" s="17">
        <f t="shared" si="31"/>
        <v>0.6</v>
      </c>
      <c r="R93" s="4"/>
      <c r="S93" s="4">
        <f t="shared" si="41"/>
        <v>0</v>
      </c>
      <c r="T93" s="4"/>
      <c r="U93" s="4">
        <f t="shared" si="36"/>
        <v>0</v>
      </c>
      <c r="V93" s="4">
        <f t="shared" si="37"/>
        <v>0</v>
      </c>
      <c r="W93" s="4"/>
      <c r="X93" s="4"/>
      <c r="Y93" s="17"/>
      <c r="Z93" s="17">
        <f t="shared" si="38"/>
        <v>146.66666666666669</v>
      </c>
      <c r="AA93" s="17">
        <f t="shared" si="33"/>
        <v>146.66666666666669</v>
      </c>
      <c r="AB93" s="17">
        <v>6.2</v>
      </c>
      <c r="AC93" s="17">
        <v>12.4</v>
      </c>
      <c r="AD93" s="17">
        <v>5</v>
      </c>
      <c r="AE93" s="17">
        <v>4.2</v>
      </c>
      <c r="AF93" s="17">
        <v>9</v>
      </c>
      <c r="AG93" s="17">
        <v>12.4</v>
      </c>
      <c r="AH93" s="17">
        <v>6</v>
      </c>
      <c r="AI93" s="17">
        <v>1.6</v>
      </c>
      <c r="AJ93" s="20" t="s">
        <v>142</v>
      </c>
      <c r="AK93" s="17">
        <f t="shared" si="39"/>
        <v>0</v>
      </c>
      <c r="AL93" s="17">
        <f t="shared" si="40"/>
        <v>0</v>
      </c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x14ac:dyDescent="0.25">
      <c r="A94" s="17" t="s">
        <v>132</v>
      </c>
      <c r="B94" s="17" t="s">
        <v>36</v>
      </c>
      <c r="C94" s="17">
        <v>30</v>
      </c>
      <c r="D94" s="17">
        <v>74</v>
      </c>
      <c r="E94" s="17">
        <v>394</v>
      </c>
      <c r="F94" s="17">
        <v>54</v>
      </c>
      <c r="G94" s="7">
        <v>0.33</v>
      </c>
      <c r="H94" s="17">
        <v>30</v>
      </c>
      <c r="I94" s="17" t="s">
        <v>37</v>
      </c>
      <c r="J94" s="17"/>
      <c r="K94" s="17">
        <v>44</v>
      </c>
      <c r="L94" s="17">
        <f t="shared" si="29"/>
        <v>350</v>
      </c>
      <c r="M94" s="17">
        <f t="shared" si="30"/>
        <v>40</v>
      </c>
      <c r="N94" s="17">
        <v>354</v>
      </c>
      <c r="O94" s="17">
        <v>0</v>
      </c>
      <c r="P94" s="17"/>
      <c r="Q94" s="17">
        <f t="shared" si="31"/>
        <v>8</v>
      </c>
      <c r="R94" s="4">
        <f t="shared" si="44"/>
        <v>58</v>
      </c>
      <c r="S94" s="4">
        <f t="shared" si="41"/>
        <v>58</v>
      </c>
      <c r="T94" s="4"/>
      <c r="U94" s="4">
        <f t="shared" si="36"/>
        <v>58</v>
      </c>
      <c r="V94" s="4">
        <f t="shared" si="37"/>
        <v>58</v>
      </c>
      <c r="W94" s="4"/>
      <c r="X94" s="4"/>
      <c r="Y94" s="17"/>
      <c r="Z94" s="17">
        <f t="shared" si="38"/>
        <v>14</v>
      </c>
      <c r="AA94" s="17">
        <f t="shared" si="33"/>
        <v>6.75</v>
      </c>
      <c r="AB94" s="17">
        <v>4.4000000000000004</v>
      </c>
      <c r="AC94" s="17">
        <v>8.1999999999999993</v>
      </c>
      <c r="AD94" s="17">
        <v>4.5999999999999996</v>
      </c>
      <c r="AE94" s="17">
        <v>4</v>
      </c>
      <c r="AF94" s="17">
        <v>6.2</v>
      </c>
      <c r="AG94" s="17">
        <v>10.199999999999999</v>
      </c>
      <c r="AH94" s="17">
        <v>4</v>
      </c>
      <c r="AI94" s="17">
        <v>0</v>
      </c>
      <c r="AJ94" s="17"/>
      <c r="AK94" s="17">
        <f t="shared" si="39"/>
        <v>19.14</v>
      </c>
      <c r="AL94" s="17">
        <f t="shared" si="40"/>
        <v>0</v>
      </c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x14ac:dyDescent="0.25">
      <c r="A95" s="17" t="s">
        <v>133</v>
      </c>
      <c r="B95" s="17" t="s">
        <v>36</v>
      </c>
      <c r="C95" s="17">
        <v>19</v>
      </c>
      <c r="D95" s="17">
        <v>4</v>
      </c>
      <c r="E95" s="17">
        <v>20</v>
      </c>
      <c r="F95" s="17">
        <v>1</v>
      </c>
      <c r="G95" s="7">
        <v>0.28000000000000003</v>
      </c>
      <c r="H95" s="17">
        <v>50</v>
      </c>
      <c r="I95" s="17" t="s">
        <v>37</v>
      </c>
      <c r="J95" s="17"/>
      <c r="K95" s="17">
        <v>24</v>
      </c>
      <c r="L95" s="17">
        <f t="shared" si="29"/>
        <v>-4</v>
      </c>
      <c r="M95" s="17">
        <f t="shared" si="30"/>
        <v>20</v>
      </c>
      <c r="N95" s="17"/>
      <c r="O95" s="17">
        <v>70</v>
      </c>
      <c r="P95" s="17"/>
      <c r="Q95" s="17">
        <f t="shared" si="31"/>
        <v>4</v>
      </c>
      <c r="R95" s="4"/>
      <c r="S95" s="4">
        <f t="shared" si="41"/>
        <v>0</v>
      </c>
      <c r="T95" s="4"/>
      <c r="U95" s="4">
        <f t="shared" si="36"/>
        <v>0</v>
      </c>
      <c r="V95" s="4">
        <f t="shared" si="37"/>
        <v>0</v>
      </c>
      <c r="W95" s="4"/>
      <c r="X95" s="4"/>
      <c r="Y95" s="17"/>
      <c r="Z95" s="17">
        <f t="shared" si="38"/>
        <v>17.75</v>
      </c>
      <c r="AA95" s="17">
        <f t="shared" si="33"/>
        <v>17.75</v>
      </c>
      <c r="AB95" s="17">
        <v>8.6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 t="s">
        <v>59</v>
      </c>
      <c r="AK95" s="17">
        <f t="shared" si="39"/>
        <v>0</v>
      </c>
      <c r="AL95" s="17">
        <f t="shared" si="40"/>
        <v>0</v>
      </c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x14ac:dyDescent="0.25">
      <c r="A96" s="17" t="s">
        <v>134</v>
      </c>
      <c r="B96" s="17" t="s">
        <v>36</v>
      </c>
      <c r="C96" s="17">
        <v>-7</v>
      </c>
      <c r="D96" s="17">
        <v>7</v>
      </c>
      <c r="E96" s="17"/>
      <c r="F96" s="17"/>
      <c r="G96" s="7">
        <v>0.28000000000000003</v>
      </c>
      <c r="H96" s="17">
        <v>50</v>
      </c>
      <c r="I96" s="17" t="s">
        <v>37</v>
      </c>
      <c r="J96" s="17"/>
      <c r="K96" s="17"/>
      <c r="L96" s="17">
        <f t="shared" si="29"/>
        <v>0</v>
      </c>
      <c r="M96" s="17">
        <f t="shared" si="30"/>
        <v>0</v>
      </c>
      <c r="N96" s="17"/>
      <c r="O96" s="17">
        <v>60</v>
      </c>
      <c r="P96" s="17"/>
      <c r="Q96" s="17">
        <f t="shared" si="31"/>
        <v>0</v>
      </c>
      <c r="R96" s="4"/>
      <c r="S96" s="4">
        <f t="shared" si="41"/>
        <v>0</v>
      </c>
      <c r="T96" s="4"/>
      <c r="U96" s="4">
        <f t="shared" si="36"/>
        <v>0</v>
      </c>
      <c r="V96" s="4">
        <f t="shared" si="37"/>
        <v>0</v>
      </c>
      <c r="W96" s="4"/>
      <c r="X96" s="4"/>
      <c r="Y96" s="17"/>
      <c r="Z96" s="17" t="e">
        <f t="shared" si="38"/>
        <v>#DIV/0!</v>
      </c>
      <c r="AA96" s="17" t="e">
        <f t="shared" si="33"/>
        <v>#DIV/0!</v>
      </c>
      <c r="AB96" s="17">
        <v>4.5999999999999996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 t="s">
        <v>59</v>
      </c>
      <c r="AK96" s="17">
        <f t="shared" si="39"/>
        <v>0</v>
      </c>
      <c r="AL96" s="17">
        <f t="shared" si="40"/>
        <v>0</v>
      </c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x14ac:dyDescent="0.25">
      <c r="A97" s="9" t="s">
        <v>135</v>
      </c>
      <c r="B97" s="9" t="s">
        <v>36</v>
      </c>
      <c r="C97" s="9"/>
      <c r="D97" s="9">
        <v>24</v>
      </c>
      <c r="E97" s="9">
        <v>8</v>
      </c>
      <c r="F97" s="9">
        <v>16</v>
      </c>
      <c r="G97" s="10">
        <v>0</v>
      </c>
      <c r="H97" s="9" t="e">
        <v>#N/A</v>
      </c>
      <c r="I97" s="9" t="s">
        <v>124</v>
      </c>
      <c r="J97" s="9"/>
      <c r="K97" s="9">
        <v>8</v>
      </c>
      <c r="L97" s="9">
        <f t="shared" si="29"/>
        <v>0</v>
      </c>
      <c r="M97" s="9">
        <f t="shared" si="30"/>
        <v>8</v>
      </c>
      <c r="N97" s="9"/>
      <c r="O97" s="9"/>
      <c r="P97" s="9"/>
      <c r="Q97" s="9">
        <f t="shared" si="31"/>
        <v>1.6</v>
      </c>
      <c r="R97" s="11"/>
      <c r="S97" s="4">
        <f t="shared" si="41"/>
        <v>0</v>
      </c>
      <c r="T97" s="11"/>
      <c r="U97" s="4">
        <f t="shared" si="36"/>
        <v>0</v>
      </c>
      <c r="V97" s="4">
        <f t="shared" si="37"/>
        <v>0</v>
      </c>
      <c r="W97" s="4"/>
      <c r="X97" s="11"/>
      <c r="Y97" s="9"/>
      <c r="Z97" s="17">
        <f t="shared" si="38"/>
        <v>10</v>
      </c>
      <c r="AA97" s="9">
        <f t="shared" si="33"/>
        <v>10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2" t="s">
        <v>136</v>
      </c>
      <c r="AK97" s="17">
        <f t="shared" si="39"/>
        <v>0</v>
      </c>
      <c r="AL97" s="17">
        <f t="shared" si="40"/>
        <v>0</v>
      </c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x14ac:dyDescent="0.25">
      <c r="A98" s="13" t="s">
        <v>137</v>
      </c>
      <c r="B98" s="13" t="s">
        <v>36</v>
      </c>
      <c r="C98" s="13">
        <v>5</v>
      </c>
      <c r="D98" s="13">
        <v>41</v>
      </c>
      <c r="E98" s="18">
        <v>28</v>
      </c>
      <c r="F98" s="18">
        <v>7</v>
      </c>
      <c r="G98" s="14">
        <v>0</v>
      </c>
      <c r="H98" s="13" t="e">
        <v>#N/A</v>
      </c>
      <c r="I98" s="13" t="s">
        <v>138</v>
      </c>
      <c r="J98" s="13" t="s">
        <v>103</v>
      </c>
      <c r="K98" s="13">
        <v>28</v>
      </c>
      <c r="L98" s="13">
        <f t="shared" si="29"/>
        <v>0</v>
      </c>
      <c r="M98" s="13">
        <f t="shared" si="30"/>
        <v>28</v>
      </c>
      <c r="N98" s="13"/>
      <c r="O98" s="13">
        <v>0</v>
      </c>
      <c r="P98" s="13"/>
      <c r="Q98" s="13">
        <f t="shared" si="31"/>
        <v>5.6</v>
      </c>
      <c r="R98" s="15"/>
      <c r="S98" s="4">
        <f t="shared" si="41"/>
        <v>0</v>
      </c>
      <c r="T98" s="15"/>
      <c r="U98" s="4">
        <f t="shared" si="36"/>
        <v>0</v>
      </c>
      <c r="V98" s="4">
        <f t="shared" si="37"/>
        <v>0</v>
      </c>
      <c r="W98" s="4"/>
      <c r="X98" s="15"/>
      <c r="Y98" s="13"/>
      <c r="Z98" s="17">
        <f t="shared" si="38"/>
        <v>1.25</v>
      </c>
      <c r="AA98" s="13">
        <f t="shared" si="33"/>
        <v>1.25</v>
      </c>
      <c r="AB98" s="13">
        <v>9.4</v>
      </c>
      <c r="AC98" s="13">
        <v>10</v>
      </c>
      <c r="AD98" s="13">
        <v>5.8</v>
      </c>
      <c r="AE98" s="13">
        <v>5.2</v>
      </c>
      <c r="AF98" s="13">
        <v>3.4</v>
      </c>
      <c r="AG98" s="13">
        <v>10</v>
      </c>
      <c r="AH98" s="13">
        <v>6</v>
      </c>
      <c r="AI98" s="13">
        <v>10.199999999999999</v>
      </c>
      <c r="AJ98" s="13"/>
      <c r="AK98" s="17">
        <f t="shared" si="39"/>
        <v>0</v>
      </c>
      <c r="AL98" s="17">
        <f t="shared" si="40"/>
        <v>0</v>
      </c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x14ac:dyDescent="0.25">
      <c r="A99" s="13" t="s">
        <v>139</v>
      </c>
      <c r="B99" s="13" t="s">
        <v>39</v>
      </c>
      <c r="C99" s="13">
        <v>-1.298</v>
      </c>
      <c r="D99" s="13">
        <v>43.167999999999999</v>
      </c>
      <c r="E99" s="18">
        <v>31.998000000000001</v>
      </c>
      <c r="F99" s="18">
        <v>4.3019999999999996</v>
      </c>
      <c r="G99" s="14">
        <v>0</v>
      </c>
      <c r="H99" s="13" t="e">
        <v>#N/A</v>
      </c>
      <c r="I99" s="13" t="s">
        <v>138</v>
      </c>
      <c r="J99" s="13" t="s">
        <v>104</v>
      </c>
      <c r="K99" s="13">
        <v>31.5</v>
      </c>
      <c r="L99" s="13">
        <f t="shared" si="29"/>
        <v>0.49800000000000111</v>
      </c>
      <c r="M99" s="13">
        <f t="shared" si="30"/>
        <v>31.998000000000001</v>
      </c>
      <c r="N99" s="13"/>
      <c r="O99" s="13">
        <v>0</v>
      </c>
      <c r="P99" s="13"/>
      <c r="Q99" s="13">
        <f t="shared" si="31"/>
        <v>6.3996000000000004</v>
      </c>
      <c r="R99" s="15"/>
      <c r="S99" s="4">
        <f t="shared" si="41"/>
        <v>0</v>
      </c>
      <c r="T99" s="15"/>
      <c r="U99" s="4">
        <f t="shared" si="36"/>
        <v>0</v>
      </c>
      <c r="V99" s="4">
        <f t="shared" si="37"/>
        <v>0</v>
      </c>
      <c r="W99" s="4"/>
      <c r="X99" s="15"/>
      <c r="Y99" s="13"/>
      <c r="Z99" s="17">
        <f t="shared" si="38"/>
        <v>0.67222951434464639</v>
      </c>
      <c r="AA99" s="13">
        <f t="shared" si="33"/>
        <v>0.67222951434464639</v>
      </c>
      <c r="AB99" s="13">
        <v>10.6008</v>
      </c>
      <c r="AC99" s="13">
        <v>10.352</v>
      </c>
      <c r="AD99" s="13">
        <v>7.5202</v>
      </c>
      <c r="AE99" s="13">
        <v>7.7866</v>
      </c>
      <c r="AF99" s="13">
        <v>8.3276000000000003</v>
      </c>
      <c r="AG99" s="13">
        <v>9.8574000000000002</v>
      </c>
      <c r="AH99" s="13">
        <v>10.724</v>
      </c>
      <c r="AI99" s="13">
        <v>8.2745999999999995</v>
      </c>
      <c r="AJ99" s="13"/>
      <c r="AK99" s="17">
        <f t="shared" si="39"/>
        <v>0</v>
      </c>
      <c r="AL99" s="17">
        <f t="shared" si="40"/>
        <v>0</v>
      </c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</sheetData>
  <autoFilter ref="A3:AK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2025-10-29T05:39:04Z</dcterms:created>
  <dcterms:modified xsi:type="dcterms:W3CDTF">2025-10-29T11:42:58Z</dcterms:modified>
</cp:coreProperties>
</file>