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D9657B4-98DC-4DC1-9BF7-98EE73B934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AA501" i="1" s="1"/>
  <c r="P488" i="1"/>
  <c r="X485" i="1"/>
  <c r="X484" i="1"/>
  <c r="BO483" i="1"/>
  <c r="BM483" i="1"/>
  <c r="Y483" i="1"/>
  <c r="Y485" i="1" s="1"/>
  <c r="P483" i="1"/>
  <c r="BP482" i="1"/>
  <c r="BO482" i="1"/>
  <c r="BN482" i="1"/>
  <c r="BM482" i="1"/>
  <c r="Z482" i="1"/>
  <c r="Y482" i="1"/>
  <c r="Y484" i="1" s="1"/>
  <c r="P482" i="1"/>
  <c r="X480" i="1"/>
  <c r="Y479" i="1"/>
  <c r="X479" i="1"/>
  <c r="BP478" i="1"/>
  <c r="BO478" i="1"/>
  <c r="BN478" i="1"/>
  <c r="BM478" i="1"/>
  <c r="Z478" i="1"/>
  <c r="Z479" i="1" s="1"/>
  <c r="Y478" i="1"/>
  <c r="Y480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Y465" i="1" s="1"/>
  <c r="P460" i="1"/>
  <c r="X456" i="1"/>
  <c r="X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Y455" i="1" s="1"/>
  <c r="P452" i="1"/>
  <c r="X450" i="1"/>
  <c r="X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Y449" i="1" s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U501" i="1" s="1"/>
  <c r="P368" i="1"/>
  <c r="X365" i="1"/>
  <c r="X364" i="1"/>
  <c r="BO363" i="1"/>
  <c r="BM363" i="1"/>
  <c r="Y363" i="1"/>
  <c r="Y364" i="1" s="1"/>
  <c r="P363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T501" i="1" s="1"/>
  <c r="P343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S501" i="1" s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Z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6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H501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01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Y44" i="1" s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491" i="1" s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H9" i="1" l="1"/>
  <c r="A10" i="1"/>
  <c r="Y24" i="1"/>
  <c r="Y31" i="1"/>
  <c r="BP26" i="1"/>
  <c r="BN26" i="1"/>
  <c r="BP28" i="1"/>
  <c r="BN28" i="1"/>
  <c r="Z28" i="1"/>
  <c r="BP42" i="1"/>
  <c r="BN42" i="1"/>
  <c r="Z42" i="1"/>
  <c r="Y47" i="1"/>
  <c r="BP46" i="1"/>
  <c r="BN46" i="1"/>
  <c r="Z46" i="1"/>
  <c r="Z47" i="1" s="1"/>
  <c r="Y48" i="1"/>
  <c r="D501" i="1"/>
  <c r="Y57" i="1"/>
  <c r="Y58" i="1"/>
  <c r="BP51" i="1"/>
  <c r="BN51" i="1"/>
  <c r="Z51" i="1"/>
  <c r="Z69" i="1"/>
  <c r="Z149" i="1"/>
  <c r="F9" i="1"/>
  <c r="J9" i="1"/>
  <c r="Z22" i="1"/>
  <c r="Z23" i="1" s="1"/>
  <c r="BN22" i="1"/>
  <c r="BP22" i="1"/>
  <c r="Y23" i="1"/>
  <c r="Z26" i="1"/>
  <c r="Z31" i="1" s="1"/>
  <c r="BP30" i="1"/>
  <c r="BN30" i="1"/>
  <c r="Z30" i="1"/>
  <c r="Y32" i="1"/>
  <c r="Y35" i="1"/>
  <c r="BP34" i="1"/>
  <c r="BN34" i="1"/>
  <c r="Z34" i="1"/>
  <c r="Z35" i="1" s="1"/>
  <c r="Y36" i="1"/>
  <c r="C501" i="1"/>
  <c r="Y43" i="1"/>
  <c r="BP40" i="1"/>
  <c r="BN40" i="1"/>
  <c r="Z40" i="1"/>
  <c r="Z43" i="1" s="1"/>
  <c r="BP53" i="1"/>
  <c r="BN53" i="1"/>
  <c r="Z53" i="1"/>
  <c r="Z82" i="1"/>
  <c r="Z173" i="1"/>
  <c r="Z55" i="1"/>
  <c r="BN55" i="1"/>
  <c r="Z61" i="1"/>
  <c r="Z63" i="1" s="1"/>
  <c r="BN61" i="1"/>
  <c r="BP61" i="1"/>
  <c r="Z67" i="1"/>
  <c r="BN67" i="1"/>
  <c r="BP67" i="1"/>
  <c r="Z73" i="1"/>
  <c r="Z77" i="1" s="1"/>
  <c r="BN73" i="1"/>
  <c r="BP73" i="1"/>
  <c r="Z75" i="1"/>
  <c r="BN75" i="1"/>
  <c r="Z81" i="1"/>
  <c r="BN81" i="1"/>
  <c r="BP81" i="1"/>
  <c r="Z86" i="1"/>
  <c r="Z89" i="1" s="1"/>
  <c r="BN86" i="1"/>
  <c r="BP86" i="1"/>
  <c r="Z88" i="1"/>
  <c r="BN88" i="1"/>
  <c r="Y89" i="1"/>
  <c r="Z92" i="1"/>
  <c r="Z96" i="1" s="1"/>
  <c r="BN92" i="1"/>
  <c r="BP92" i="1"/>
  <c r="Z94" i="1"/>
  <c r="BN94" i="1"/>
  <c r="Y97" i="1"/>
  <c r="F501" i="1"/>
  <c r="Z101" i="1"/>
  <c r="Z104" i="1" s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1" i="1"/>
  <c r="Z126" i="1"/>
  <c r="Z127" i="1" s="1"/>
  <c r="BN126" i="1"/>
  <c r="BP126" i="1"/>
  <c r="Y127" i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Y144" i="1"/>
  <c r="Z147" i="1"/>
  <c r="BN147" i="1"/>
  <c r="BP147" i="1"/>
  <c r="I501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BN171" i="1"/>
  <c r="BP171" i="1"/>
  <c r="J501" i="1"/>
  <c r="Z182" i="1"/>
  <c r="Z183" i="1" s="1"/>
  <c r="BN182" i="1"/>
  <c r="BP182" i="1"/>
  <c r="Y183" i="1"/>
  <c r="Z186" i="1"/>
  <c r="Z188" i="1" s="1"/>
  <c r="BN186" i="1"/>
  <c r="BP186" i="1"/>
  <c r="Y189" i="1"/>
  <c r="Y199" i="1"/>
  <c r="Z192" i="1"/>
  <c r="Z199" i="1" s="1"/>
  <c r="BN192" i="1"/>
  <c r="Z194" i="1"/>
  <c r="BN194" i="1"/>
  <c r="Z196" i="1"/>
  <c r="BN196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Y90" i="1"/>
  <c r="Y143" i="1"/>
  <c r="BP204" i="1"/>
  <c r="BN204" i="1"/>
  <c r="Z204" i="1"/>
  <c r="BP208" i="1"/>
  <c r="BN208" i="1"/>
  <c r="Z208" i="1"/>
  <c r="BP221" i="1"/>
  <c r="BN221" i="1"/>
  <c r="Z221" i="1"/>
  <c r="Z230" i="1" s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7" i="1"/>
  <c r="Y246" i="1"/>
  <c r="BP241" i="1"/>
  <c r="BN241" i="1"/>
  <c r="Z241" i="1"/>
  <c r="K501" i="1"/>
  <c r="Y230" i="1"/>
  <c r="Z245" i="1"/>
  <c r="BN245" i="1"/>
  <c r="Z250" i="1"/>
  <c r="Z255" i="1" s="1"/>
  <c r="BN250" i="1"/>
  <c r="BP250" i="1"/>
  <c r="Z252" i="1"/>
  <c r="BN252" i="1"/>
  <c r="M501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BP322" i="1"/>
  <c r="BN322" i="1"/>
  <c r="Z322" i="1"/>
  <c r="BP330" i="1"/>
  <c r="BN330" i="1"/>
  <c r="Z330" i="1"/>
  <c r="Y332" i="1"/>
  <c r="Z375" i="1"/>
  <c r="L501" i="1"/>
  <c r="Y255" i="1"/>
  <c r="BP254" i="1"/>
  <c r="BN254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1" i="1"/>
  <c r="Y285" i="1"/>
  <c r="BP284" i="1"/>
  <c r="BN284" i="1"/>
  <c r="Z284" i="1"/>
  <c r="Z285" i="1" s="1"/>
  <c r="Y286" i="1"/>
  <c r="R501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Y339" i="1"/>
  <c r="Y351" i="1"/>
  <c r="Y355" i="1"/>
  <c r="Y361" i="1"/>
  <c r="Y365" i="1"/>
  <c r="Y370" i="1"/>
  <c r="Y376" i="1"/>
  <c r="Y380" i="1"/>
  <c r="Y396" i="1"/>
  <c r="Y400" i="1"/>
  <c r="BP411" i="1"/>
  <c r="BN411" i="1"/>
  <c r="BP424" i="1"/>
  <c r="BN424" i="1"/>
  <c r="Z424" i="1"/>
  <c r="BP428" i="1"/>
  <c r="BN428" i="1"/>
  <c r="Z428" i="1"/>
  <c r="Z440" i="1"/>
  <c r="Z470" i="1"/>
  <c r="O501" i="1"/>
  <c r="Y271" i="1"/>
  <c r="P501" i="1"/>
  <c r="Y276" i="1"/>
  <c r="Z335" i="1"/>
  <c r="BN335" i="1"/>
  <c r="BP335" i="1"/>
  <c r="Z337" i="1"/>
  <c r="BN337" i="1"/>
  <c r="Y338" i="1"/>
  <c r="Z343" i="1"/>
  <c r="BN343" i="1"/>
  <c r="BP343" i="1"/>
  <c r="Z345" i="1"/>
  <c r="BN345" i="1"/>
  <c r="Z347" i="1"/>
  <c r="BN347" i="1"/>
  <c r="Z349" i="1"/>
  <c r="BN349" i="1"/>
  <c r="Y350" i="1"/>
  <c r="Z353" i="1"/>
  <c r="Z355" i="1" s="1"/>
  <c r="BN353" i="1"/>
  <c r="BP353" i="1"/>
  <c r="Z359" i="1"/>
  <c r="Z360" i="1" s="1"/>
  <c r="BN359" i="1"/>
  <c r="Z363" i="1"/>
  <c r="Z364" i="1" s="1"/>
  <c r="BN363" i="1"/>
  <c r="BP363" i="1"/>
  <c r="Z368" i="1"/>
  <c r="Z370" i="1" s="1"/>
  <c r="BN368" i="1"/>
  <c r="BP368" i="1"/>
  <c r="Y371" i="1"/>
  <c r="Z374" i="1"/>
  <c r="BN374" i="1"/>
  <c r="Z378" i="1"/>
  <c r="Z380" i="1" s="1"/>
  <c r="BN378" i="1"/>
  <c r="BP378" i="1"/>
  <c r="V501" i="1"/>
  <c r="Z386" i="1"/>
  <c r="Z395" i="1" s="1"/>
  <c r="BN386" i="1"/>
  <c r="Z388" i="1"/>
  <c r="BN388" i="1"/>
  <c r="Z390" i="1"/>
  <c r="BN390" i="1"/>
  <c r="Z392" i="1"/>
  <c r="BN392" i="1"/>
  <c r="Z394" i="1"/>
  <c r="BN394" i="1"/>
  <c r="Y395" i="1"/>
  <c r="Z398" i="1"/>
  <c r="Z400" i="1" s="1"/>
  <c r="BN398" i="1"/>
  <c r="BP398" i="1"/>
  <c r="W501" i="1"/>
  <c r="Y406" i="1"/>
  <c r="Y412" i="1"/>
  <c r="Z409" i="1"/>
  <c r="Z412" i="1" s="1"/>
  <c r="BN409" i="1"/>
  <c r="Z411" i="1"/>
  <c r="Y413" i="1"/>
  <c r="Y417" i="1"/>
  <c r="BP416" i="1"/>
  <c r="BN416" i="1"/>
  <c r="Z416" i="1"/>
  <c r="Z417" i="1" s="1"/>
  <c r="X501" i="1"/>
  <c r="Y418" i="1"/>
  <c r="Y501" i="1"/>
  <c r="Y435" i="1"/>
  <c r="BP422" i="1"/>
  <c r="BN422" i="1"/>
  <c r="Z422" i="1"/>
  <c r="Y434" i="1"/>
  <c r="BP426" i="1"/>
  <c r="BN426" i="1"/>
  <c r="Z426" i="1"/>
  <c r="Y440" i="1"/>
  <c r="Y450" i="1"/>
  <c r="Y456" i="1"/>
  <c r="Y464" i="1"/>
  <c r="Y470" i="1"/>
  <c r="Z473" i="1"/>
  <c r="Z475" i="1" s="1"/>
  <c r="BN473" i="1"/>
  <c r="BP473" i="1"/>
  <c r="Y476" i="1"/>
  <c r="Z483" i="1"/>
  <c r="Z484" i="1" s="1"/>
  <c r="BN483" i="1"/>
  <c r="BP483" i="1"/>
  <c r="Z488" i="1"/>
  <c r="Z489" i="1" s="1"/>
  <c r="BN488" i="1"/>
  <c r="BP488" i="1"/>
  <c r="Y489" i="1"/>
  <c r="Z501" i="1"/>
  <c r="Z430" i="1"/>
  <c r="BN430" i="1"/>
  <c r="Z432" i="1"/>
  <c r="BN432" i="1"/>
  <c r="Z438" i="1"/>
  <c r="BN438" i="1"/>
  <c r="Z444" i="1"/>
  <c r="Z449" i="1" s="1"/>
  <c r="BN444" i="1"/>
  <c r="Z446" i="1"/>
  <c r="BN446" i="1"/>
  <c r="Z448" i="1"/>
  <c r="BN448" i="1"/>
  <c r="Z452" i="1"/>
  <c r="BN452" i="1"/>
  <c r="BP452" i="1"/>
  <c r="Z454" i="1"/>
  <c r="BN454" i="1"/>
  <c r="Z460" i="1"/>
  <c r="Z464" i="1" s="1"/>
  <c r="BN460" i="1"/>
  <c r="BP460" i="1"/>
  <c r="Z462" i="1"/>
  <c r="BN462" i="1"/>
  <c r="Z468" i="1"/>
  <c r="BN468" i="1"/>
  <c r="Y490" i="1"/>
  <c r="Z434" i="1" l="1"/>
  <c r="Z246" i="1"/>
  <c r="Y493" i="1"/>
  <c r="Z57" i="1"/>
  <c r="Z496" i="1" s="1"/>
  <c r="Y491" i="1"/>
  <c r="Z455" i="1"/>
  <c r="Z350" i="1"/>
  <c r="Z338" i="1"/>
  <c r="Z325" i="1"/>
  <c r="Z304" i="1"/>
  <c r="Z294" i="1"/>
  <c r="Z318" i="1"/>
  <c r="Z312" i="1"/>
  <c r="Z263" i="1"/>
  <c r="Z211" i="1"/>
  <c r="Z117" i="1"/>
  <c r="Z110" i="1"/>
  <c r="Y495" i="1"/>
  <c r="Y492" i="1"/>
  <c r="Y494" i="1" l="1"/>
</calcChain>
</file>

<file path=xl/sharedStrings.xml><?xml version="1.0" encoding="utf-8"?>
<sst xmlns="http://schemas.openxmlformats.org/spreadsheetml/2006/main" count="2289" uniqueCount="767">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</sst>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124</v>
      </c>
      <c r="Y92" s="544">
        <f>IFERROR(IF(X92="",0,CEILING((X92/$H92),1)*$H92),"")</f>
        <v>129.6</v>
      </c>
      <c r="Z92" s="36">
        <f>IFERROR(IF(Y92=0,"",ROUNDUP(Y92/H92,0)*0.01898),"")</f>
        <v>0.30368000000000001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131.94518518518518</v>
      </c>
      <c r="BN92" s="64">
        <f>IFERROR(Y92*I92/H92,"0")</f>
        <v>137.904</v>
      </c>
      <c r="BO92" s="64">
        <f>IFERROR(1/J92*(X92/H92),"0")</f>
        <v>0.23919753086419754</v>
      </c>
      <c r="BP92" s="64">
        <f>IFERROR(1/J92*(Y92/H92),"0")</f>
        <v>0.25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15.308641975308642</v>
      </c>
      <c r="Y96" s="545">
        <f>IFERROR(Y92/H92,"0")+IFERROR(Y93/H93,"0")+IFERROR(Y94/H94,"0")+IFERROR(Y95/H95,"0")</f>
        <v>16</v>
      </c>
      <c r="Z96" s="545">
        <f>IFERROR(IF(Z92="",0,Z92),"0")+IFERROR(IF(Z93="",0,Z93),"0")+IFERROR(IF(Z94="",0,Z94),"0")+IFERROR(IF(Z95="",0,Z95),"0")</f>
        <v>0.30368000000000001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124</v>
      </c>
      <c r="Y97" s="545">
        <f>IFERROR(SUM(Y92:Y95),"0")</f>
        <v>129.6</v>
      </c>
      <c r="Z97" s="37"/>
      <c r="AA97" s="546"/>
      <c r="AB97" s="546"/>
      <c r="AC97" s="546"/>
    </row>
    <row r="98" spans="1:68" ht="16.5" customHeight="1" x14ac:dyDescent="0.25">
      <c r="A98" s="56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152</v>
      </c>
      <c r="Y113" s="544">
        <f>IFERROR(IF(X113="",0,CEILING((X113/$H113),1)*$H113),"")</f>
        <v>153.9</v>
      </c>
      <c r="Z113" s="36">
        <f>IFERROR(IF(Y113=0,"",ROUNDUP(Y113/H113,0)*0.01898),"")</f>
        <v>0.36062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161.62666666666667</v>
      </c>
      <c r="BN113" s="64">
        <f>IFERROR(Y113*I113/H113,"0")</f>
        <v>163.64700000000002</v>
      </c>
      <c r="BO113" s="64">
        <f>IFERROR(1/J113*(X113/H113),"0")</f>
        <v>0.2932098765432099</v>
      </c>
      <c r="BP113" s="64">
        <f>IFERROR(1/J113*(Y113/H113),"0")</f>
        <v>0.296875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18.765432098765434</v>
      </c>
      <c r="Y117" s="545">
        <f>IFERROR(Y113/H113,"0")+IFERROR(Y114/H114,"0")+IFERROR(Y115/H115,"0")+IFERROR(Y116/H116,"0")</f>
        <v>19</v>
      </c>
      <c r="Z117" s="545">
        <f>IFERROR(IF(Z113="",0,Z113),"0")+IFERROR(IF(Z114="",0,Z114),"0")+IFERROR(IF(Z115="",0,Z115),"0")+IFERROR(IF(Z116="",0,Z116),"0")</f>
        <v>0.36062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152</v>
      </c>
      <c r="Y118" s="545">
        <f>IFERROR(SUM(Y113:Y116),"0")</f>
        <v>153.9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0</v>
      </c>
      <c r="Y167" s="545">
        <f>IFERROR(Y158/H158,"0")+IFERROR(Y159/H159,"0")+IFERROR(Y160/H160,"0")+IFERROR(Y161/H161,"0")+IFERROR(Y162/H162,"0")+IFERROR(Y163/H163,"0")+IFERROR(Y164/H164,"0")+IFERROR(Y165/H165,"0")+IFERROR(Y166/H166,"0")</f>
        <v>0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0</v>
      </c>
      <c r="Y168" s="545">
        <f>IFERROR(SUM(Y158:Y166),"0")</f>
        <v>0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0</v>
      </c>
      <c r="Y199" s="545">
        <f>IFERROR(Y191/H191,"0")+IFERROR(Y192/H192,"0")+IFERROR(Y193/H193,"0")+IFERROR(Y194/H194,"0")+IFERROR(Y195/H195,"0")+IFERROR(Y196/H196,"0")+IFERROR(Y197/H197,"0")+IFERROR(Y198/H198,"0")</f>
        <v>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0</v>
      </c>
      <c r="Y200" s="545">
        <f>IFERROR(SUM(Y191:Y198),"0")</f>
        <v>0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0</v>
      </c>
      <c r="Y205" s="544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100</v>
      </c>
      <c r="Y207" s="544">
        <f t="shared" si="15"/>
        <v>100.8</v>
      </c>
      <c r="Z207" s="36">
        <f t="shared" si="20"/>
        <v>0.27342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110.5</v>
      </c>
      <c r="BN207" s="64">
        <f t="shared" si="17"/>
        <v>111.384</v>
      </c>
      <c r="BO207" s="64">
        <f t="shared" si="18"/>
        <v>0.22893772893772898</v>
      </c>
      <c r="BP207" s="64">
        <f t="shared" si="19"/>
        <v>0.23076923076923078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92</v>
      </c>
      <c r="Y208" s="544">
        <f t="shared" si="15"/>
        <v>93.6</v>
      </c>
      <c r="Z208" s="36">
        <f t="shared" si="20"/>
        <v>0.25389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101.66000000000001</v>
      </c>
      <c r="BN208" s="64">
        <f t="shared" si="17"/>
        <v>103.42800000000001</v>
      </c>
      <c r="BO208" s="64">
        <f t="shared" si="18"/>
        <v>0.21062271062271065</v>
      </c>
      <c r="BP208" s="64">
        <f t="shared" si="19"/>
        <v>0.2142857142857143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80</v>
      </c>
      <c r="Y211" s="545">
        <f>IFERROR(Y202/H202,"0")+IFERROR(Y203/H203,"0")+IFERROR(Y204/H204,"0")+IFERROR(Y205/H205,"0")+IFERROR(Y206/H206,"0")+IFERROR(Y207/H207,"0")+IFERROR(Y208/H208,"0")+IFERROR(Y209/H209,"0")+IFERROR(Y210/H210,"0")</f>
        <v>81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0.52730999999999995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192</v>
      </c>
      <c r="Y212" s="545">
        <f>IFERROR(SUM(Y202:Y210),"0")</f>
        <v>194.39999999999998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42</v>
      </c>
      <c r="Y268" s="544">
        <f>IFERROR(IF(X268="",0,CEILING((X268/$H268),1)*$H268),"")</f>
        <v>43.199999999999996</v>
      </c>
      <c r="Z268" s="36">
        <f>IFERROR(IF(Y268=0,"",ROUNDUP(Y268/H268,0)*0.00651),"")</f>
        <v>0.11718000000000001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46.410000000000004</v>
      </c>
      <c r="BN268" s="64">
        <f>IFERROR(Y268*I268/H268,"0")</f>
        <v>47.736000000000004</v>
      </c>
      <c r="BO268" s="64">
        <f>IFERROR(1/J268*(X268/H268),"0")</f>
        <v>9.6153846153846159E-2</v>
      </c>
      <c r="BP268" s="64">
        <f>IFERROR(1/J268*(Y268/H268),"0")</f>
        <v>9.8901098901098911E-2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48</v>
      </c>
      <c r="Y269" s="544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51.6</v>
      </c>
      <c r="BN269" s="64">
        <f>IFERROR(Y269*I269/H269,"0")</f>
        <v>51.6</v>
      </c>
      <c r="BO269" s="64">
        <f>IFERROR(1/J269*(X269/H269),"0")</f>
        <v>0.1098901098901099</v>
      </c>
      <c r="BP269" s="64">
        <f>IFERROR(1/J269*(Y269/H269),"0")</f>
        <v>0.1098901098901099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37.5</v>
      </c>
      <c r="Y270" s="545">
        <f>IFERROR(Y267/H267,"0")+IFERROR(Y268/H268,"0")+IFERROR(Y269/H269,"0")</f>
        <v>38</v>
      </c>
      <c r="Z270" s="545">
        <f>IFERROR(IF(Z267="",0,Z267),"0")+IFERROR(IF(Z268="",0,Z268),"0")+IFERROR(IF(Z269="",0,Z269),"0")</f>
        <v>0.24738000000000002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90</v>
      </c>
      <c r="Y271" s="545">
        <f>IFERROR(SUM(Y267:Y269),"0")</f>
        <v>91.199999999999989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78</v>
      </c>
      <c r="Y316" s="544">
        <f>IFERROR(IF(X316="",0,CEILING((X316/$H316),1)*$H316),"")</f>
        <v>78</v>
      </c>
      <c r="Z316" s="36">
        <f>IFERROR(IF(Y316=0,"",ROUNDUP(Y316/H316,0)*0.01898),"")</f>
        <v>0.1898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83.190000000000012</v>
      </c>
      <c r="BN316" s="64">
        <f>IFERROR(Y316*I316/H316,"0")</f>
        <v>83.190000000000012</v>
      </c>
      <c r="BO316" s="64">
        <f>IFERROR(1/J316*(X316/H316),"0")</f>
        <v>0.15625</v>
      </c>
      <c r="BP316" s="64">
        <f>IFERROR(1/J316*(Y316/H316),"0")</f>
        <v>0.15625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10</v>
      </c>
      <c r="Y318" s="545">
        <f>IFERROR(Y315/H315,"0")+IFERROR(Y316/H316,"0")+IFERROR(Y317/H317,"0")</f>
        <v>10</v>
      </c>
      <c r="Z318" s="545">
        <f>IFERROR(IF(Z315="",0,Z315),"0")+IFERROR(IF(Z316="",0,Z316),"0")+IFERROR(IF(Z317="",0,Z317),"0")</f>
        <v>0.1898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78</v>
      </c>
      <c r="Y319" s="545">
        <f>IFERROR(SUM(Y315:Y317),"0")</f>
        <v>78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161</v>
      </c>
      <c r="Y343" s="544">
        <f t="shared" ref="Y343:Y349" si="32">IFERROR(IF(X343="",0,CEILING((X343/$H343),1)*$H343),"")</f>
        <v>165</v>
      </c>
      <c r="Z343" s="36">
        <f>IFERROR(IF(Y343=0,"",ROUNDUP(Y343/H343,0)*0.02175),"")</f>
        <v>0.23924999999999999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166.15200000000002</v>
      </c>
      <c r="BN343" s="64">
        <f t="shared" ref="BN343:BN349" si="34">IFERROR(Y343*I343/H343,"0")</f>
        <v>170.28000000000003</v>
      </c>
      <c r="BO343" s="64">
        <f t="shared" ref="BO343:BO349" si="35">IFERROR(1/J343*(X343/H343),"0")</f>
        <v>0.22361111111111109</v>
      </c>
      <c r="BP343" s="64">
        <f t="shared" ref="BP343:BP349" si="36">IFERROR(1/J343*(Y343/H343),"0")</f>
        <v>0.22916666666666666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153</v>
      </c>
      <c r="Y346" s="544">
        <f t="shared" si="32"/>
        <v>165</v>
      </c>
      <c r="Z346" s="36">
        <f>IFERROR(IF(Y346=0,"",ROUNDUP(Y346/H346,0)*0.02175),"")</f>
        <v>0.23924999999999999</v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157.89600000000002</v>
      </c>
      <c r="BN346" s="64">
        <f t="shared" si="34"/>
        <v>170.28000000000003</v>
      </c>
      <c r="BO346" s="64">
        <f t="shared" si="35"/>
        <v>0.21249999999999997</v>
      </c>
      <c r="BP346" s="64">
        <f t="shared" si="36"/>
        <v>0.22916666666666666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20.93333333333333</v>
      </c>
      <c r="Y350" s="545">
        <f>IFERROR(Y343/H343,"0")+IFERROR(Y344/H344,"0")+IFERROR(Y345/H345,"0")+IFERROR(Y346/H346,"0")+IFERROR(Y347/H347,"0")+IFERROR(Y348/H348,"0")+IFERROR(Y349/H349,"0")</f>
        <v>22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0.47849999999999998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314</v>
      </c>
      <c r="Y351" s="545">
        <f>IFERROR(SUM(Y343:Y349),"0")</f>
        <v>330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171</v>
      </c>
      <c r="Y353" s="544">
        <f>IFERROR(IF(X353="",0,CEILING((X353/$H353),1)*$H353),"")</f>
        <v>180</v>
      </c>
      <c r="Z353" s="36">
        <f>IFERROR(IF(Y353=0,"",ROUNDUP(Y353/H353,0)*0.02175),"")</f>
        <v>0.26100000000000001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176.47200000000001</v>
      </c>
      <c r="BN353" s="64">
        <f>IFERROR(Y353*I353/H353,"0")</f>
        <v>185.76000000000002</v>
      </c>
      <c r="BO353" s="64">
        <f>IFERROR(1/J353*(X353/H353),"0")</f>
        <v>0.23749999999999999</v>
      </c>
      <c r="BP353" s="64">
        <f>IFERROR(1/J353*(Y353/H353),"0")</f>
        <v>0.25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11.4</v>
      </c>
      <c r="Y355" s="545">
        <f>IFERROR(Y353/H353,"0")+IFERROR(Y354/H354,"0")</f>
        <v>12</v>
      </c>
      <c r="Z355" s="545">
        <f>IFERROR(IF(Z353="",0,Z353),"0")+IFERROR(IF(Z354="",0,Z354),"0")</f>
        <v>0.26100000000000001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171</v>
      </c>
      <c r="Y356" s="545">
        <f>IFERROR(SUM(Y353:Y354),"0")</f>
        <v>180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317</v>
      </c>
      <c r="Y427" s="544">
        <f t="shared" si="43"/>
        <v>322.08000000000004</v>
      </c>
      <c r="Z427" s="36">
        <f t="shared" si="44"/>
        <v>0.72955999999999999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338.61363636363632</v>
      </c>
      <c r="BN427" s="64">
        <f t="shared" si="46"/>
        <v>344.04</v>
      </c>
      <c r="BO427" s="64">
        <f t="shared" si="47"/>
        <v>0.577287296037296</v>
      </c>
      <c r="BP427" s="64">
        <f t="shared" si="48"/>
        <v>0.58653846153846168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60.037878787878782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61.000000000000007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0.72955999999999999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317</v>
      </c>
      <c r="Y435" s="545">
        <f>IFERROR(SUM(Y422:Y433),"0")</f>
        <v>322.08000000000004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107</v>
      </c>
      <c r="Y437" s="544">
        <f>IFERROR(IF(X437="",0,CEILING((X437/$H437),1)*$H437),"")</f>
        <v>110.88000000000001</v>
      </c>
      <c r="Z437" s="36">
        <f>IFERROR(IF(Y437=0,"",ROUNDUP(Y437/H437,0)*0.01196),"")</f>
        <v>0.25115999999999999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114.29545454545455</v>
      </c>
      <c r="BN437" s="64">
        <f>IFERROR(Y437*I437/H437,"0")</f>
        <v>118.44</v>
      </c>
      <c r="BO437" s="64">
        <f>IFERROR(1/J437*(X437/H437),"0")</f>
        <v>0.19485722610722611</v>
      </c>
      <c r="BP437" s="64">
        <f>IFERROR(1/J437*(Y437/H437),"0")</f>
        <v>0.20192307692307693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20.265151515151516</v>
      </c>
      <c r="Y440" s="545">
        <f>IFERROR(Y437/H437,"0")+IFERROR(Y438/H438,"0")+IFERROR(Y439/H439,"0")</f>
        <v>21</v>
      </c>
      <c r="Z440" s="545">
        <f>IFERROR(IF(Z437="",0,Z437),"0")+IFERROR(IF(Z438="",0,Z438),"0")+IFERROR(IF(Z439="",0,Z439),"0")</f>
        <v>0.25115999999999999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107</v>
      </c>
      <c r="Y441" s="545">
        <f>IFERROR(SUM(Y437:Y439),"0")</f>
        <v>110.88000000000001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50</v>
      </c>
      <c r="Y443" s="544">
        <f t="shared" ref="Y443:Y448" si="49">IFERROR(IF(X443="",0,CEILING((X443/$H443),1)*$H443),"")</f>
        <v>52.800000000000004</v>
      </c>
      <c r="Z443" s="36">
        <f>IFERROR(IF(Y443=0,"",ROUNDUP(Y443/H443,0)*0.01196),"")</f>
        <v>0.1196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53.409090909090907</v>
      </c>
      <c r="BN443" s="64">
        <f t="shared" ref="BN443:BN448" si="51">IFERROR(Y443*I443/H443,"0")</f>
        <v>56.400000000000006</v>
      </c>
      <c r="BO443" s="64">
        <f t="shared" ref="BO443:BO448" si="52">IFERROR(1/J443*(X443/H443),"0")</f>
        <v>9.1054778554778545E-2</v>
      </c>
      <c r="BP443" s="64">
        <f t="shared" ref="BP443:BP448" si="53">IFERROR(1/J443*(Y443/H443),"0")</f>
        <v>9.6153846153846159E-2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82</v>
      </c>
      <c r="Y444" s="544">
        <f t="shared" si="49"/>
        <v>84.48</v>
      </c>
      <c r="Z444" s="36">
        <f>IFERROR(IF(Y444=0,"",ROUNDUP(Y444/H444,0)*0.01196),"")</f>
        <v>0.19136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87.590909090909079</v>
      </c>
      <c r="BN444" s="64">
        <f t="shared" si="51"/>
        <v>90.24</v>
      </c>
      <c r="BO444" s="64">
        <f t="shared" si="52"/>
        <v>0.14932983682983683</v>
      </c>
      <c r="BP444" s="64">
        <f t="shared" si="53"/>
        <v>0.15384615384615385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93</v>
      </c>
      <c r="Y445" s="544">
        <f t="shared" si="49"/>
        <v>95.04</v>
      </c>
      <c r="Z445" s="36">
        <f>IFERROR(IF(Y445=0,"",ROUNDUP(Y445/H445,0)*0.01196),"")</f>
        <v>0.21528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99.340909090909079</v>
      </c>
      <c r="BN445" s="64">
        <f t="shared" si="51"/>
        <v>101.52000000000001</v>
      </c>
      <c r="BO445" s="64">
        <f t="shared" si="52"/>
        <v>0.16936188811188813</v>
      </c>
      <c r="BP445" s="64">
        <f t="shared" si="53"/>
        <v>0.17307692307692307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42.61363636363636</v>
      </c>
      <c r="Y449" s="545">
        <f>IFERROR(Y443/H443,"0")+IFERROR(Y444/H444,"0")+IFERROR(Y445/H445,"0")+IFERROR(Y446/H446,"0")+IFERROR(Y447/H447,"0")+IFERROR(Y448/H448,"0")</f>
        <v>44</v>
      </c>
      <c r="Z449" s="545">
        <f>IFERROR(IF(Z443="",0,Z443),"0")+IFERROR(IF(Z444="",0,Z444),"0")+IFERROR(IF(Z445="",0,Z445),"0")+IFERROR(IF(Z446="",0,Z446),"0")+IFERROR(IF(Z447="",0,Z447),"0")+IFERROR(IF(Z448="",0,Z448),"0")</f>
        <v>0.52624000000000004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225</v>
      </c>
      <c r="Y450" s="545">
        <f>IFERROR(SUM(Y443:Y448),"0")</f>
        <v>232.32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1770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1822.3799999999999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1880.7018518518519</v>
      </c>
      <c r="Y492" s="545">
        <f>IFERROR(SUM(BN22:BN488),"0")</f>
        <v>1935.8490000000002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4</v>
      </c>
      <c r="Y493" s="38">
        <f>ROUNDUP(SUM(BP22:BP488),0)</f>
        <v>4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1980.7018518518519</v>
      </c>
      <c r="Y494" s="545">
        <f>GrossWeightTotalR+PalletQtyTotalR*25</f>
        <v>2035.8490000000002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316.82407407407408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324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3.8752500000000003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192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46">
        <f>IFERROR(Y86*1,"0")+IFERROR(Y87*1,"0")+IFERROR(Y88*1,"0")+IFERROR(Y92*1,"0")+IFERROR(Y93*1,"0")+IFERROR(Y94*1,"0")+IFERROR(Y95*1,"0")</f>
        <v>129.6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153.9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194.39999999999998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91.199999999999989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78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510</v>
      </c>
      <c r="U501" s="46">
        <f>IFERROR(Y368*1,"0")+IFERROR(Y369*1,"0")+IFERROR(Y373*1,"0")+IFERROR(Y374*1,"0")+IFERROR(Y378*1,"0")+IFERROR(Y379*1,"0")</f>
        <v>0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665.28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5W+psSlraEw6MwTaxVhANu0pELTLfzH2FdS4rbyzdh5v1RCzyVpoEvsFpIlRrNsFs+8BYrBcyMa7VMgCwcDVjQ==" saltValue="zfrW5khR7q5c6+5aiCDZz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8 X307 X316 X323:X324 X336:X337 X343:X346 X353 X368 X373 X378:X379 X388 X422:X423 X425 X427 X437 X439 X443:X445 X462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zaPbdXstTYLc7PzE+Cd3HFXT6UYmznDJxSCnb5iibBUnY7Vg8/HrE44ki1R2NpbVkJkkxBYf4jXWZs5Re+oy5Q==" saltValue="30cx1WBAV6CJgbn3os2c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2025-10-29T06:58:05Z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