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8E2A854-CCF8-492D-A490-9452EA0A4D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Z96" i="1" s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Z89" i="1" s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Z294" i="1" s="1"/>
  <c r="Y29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04" i="1" s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Z44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Z470" i="1"/>
  <c r="BP468" i="1"/>
  <c r="BN468" i="1"/>
  <c r="Z468" i="1"/>
  <c r="Y475" i="1"/>
  <c r="Y490" i="1"/>
  <c r="Z455" i="1" l="1"/>
  <c r="Z270" i="1"/>
  <c r="Z43" i="1"/>
  <c r="Z31" i="1"/>
  <c r="Y495" i="1"/>
  <c r="Y492" i="1"/>
  <c r="Z230" i="1"/>
  <c r="Z167" i="1"/>
  <c r="Z434" i="1"/>
  <c r="Y493" i="1"/>
  <c r="Z199" i="1"/>
  <c r="Z173" i="1"/>
  <c r="Z77" i="1"/>
  <c r="Z63" i="1"/>
  <c r="Z496" i="1" s="1"/>
  <c r="Y491" i="1"/>
  <c r="Y494" i="1" l="1"/>
</calcChain>
</file>

<file path=xl/sharedStrings.xml><?xml version="1.0" encoding="utf-8"?>
<sst xmlns="http://schemas.openxmlformats.org/spreadsheetml/2006/main" count="2329" uniqueCount="767">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</sst>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20</v>
      </c>
      <c r="Y60" s="544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20.805555555555554</v>
      </c>
      <c r="BN60" s="64">
        <f>IFERROR(Y60*I60/H60,"0")</f>
        <v>22.47</v>
      </c>
      <c r="BO60" s="64">
        <f>IFERROR(1/J60*(X60/H60),"0")</f>
        <v>2.8935185185185182E-2</v>
      </c>
      <c r="BP60" s="64">
        <f>IFERROR(1/J60*(Y60/H60),"0")</f>
        <v>3.125E-2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1.8518518518518516</v>
      </c>
      <c r="Y63" s="545">
        <f>IFERROR(Y60/H60,"0")+IFERROR(Y61/H61,"0")+IFERROR(Y62/H62,"0")</f>
        <v>2</v>
      </c>
      <c r="Z63" s="545">
        <f>IFERROR(IF(Z60="",0,Z60),"0")+IFERROR(IF(Z61="",0,Z61),"0")+IFERROR(IF(Z62="",0,Z62),"0")</f>
        <v>3.7960000000000001E-2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20</v>
      </c>
      <c r="Y64" s="545">
        <f>IFERROR(SUM(Y60:Y62),"0")</f>
        <v>21.6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54</v>
      </c>
      <c r="Y94" s="544">
        <f>IFERROR(IF(X94="",0,CEILING((X94/$H94),1)*$H94),"")</f>
        <v>54</v>
      </c>
      <c r="Z94" s="36">
        <f>IFERROR(IF(Y94=0,"",ROUNDUP(Y94/H94,0)*0.00651),"")</f>
        <v>0.13020000000000001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59.039999999999992</v>
      </c>
      <c r="BN94" s="64">
        <f>IFERROR(Y94*I94/H94,"0")</f>
        <v>59.039999999999992</v>
      </c>
      <c r="BO94" s="64">
        <f>IFERROR(1/J94*(X94/H94),"0")</f>
        <v>0.1098901098901099</v>
      </c>
      <c r="BP94" s="64">
        <f>IFERROR(1/J94*(Y94/H94),"0")</f>
        <v>0.1098901098901099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20</v>
      </c>
      <c r="Y96" s="545">
        <f>IFERROR(Y92/H92,"0")+IFERROR(Y93/H93,"0")+IFERROR(Y94/H94,"0")+IFERROR(Y95/H95,"0")</f>
        <v>20</v>
      </c>
      <c r="Z96" s="545">
        <f>IFERROR(IF(Z92="",0,Z92),"0")+IFERROR(IF(Z93="",0,Z93),"0")+IFERROR(IF(Z94="",0,Z94),"0")+IFERROR(IF(Z95="",0,Z95),"0")</f>
        <v>0.13020000000000001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54</v>
      </c>
      <c r="Y97" s="545">
        <f>IFERROR(SUM(Y92:Y95),"0")</f>
        <v>54</v>
      </c>
      <c r="Z97" s="37"/>
      <c r="AA97" s="546"/>
      <c r="AB97" s="546"/>
      <c r="AC97" s="546"/>
    </row>
    <row r="98" spans="1:68" ht="16.5" customHeight="1" x14ac:dyDescent="0.25">
      <c r="A98" s="563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40</v>
      </c>
      <c r="Y100" s="544">
        <f>IFERROR(IF(X100="",0,CEILING((X100/$H100),1)*$H100),"")</f>
        <v>43.2</v>
      </c>
      <c r="Z100" s="36">
        <f>IFERROR(IF(Y100=0,"",ROUNDUP(Y100/H100,0)*0.01898),"")</f>
        <v>7.5920000000000001E-2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41.611111111111107</v>
      </c>
      <c r="BN100" s="64">
        <f>IFERROR(Y100*I100/H100,"0")</f>
        <v>44.94</v>
      </c>
      <c r="BO100" s="64">
        <f>IFERROR(1/J100*(X100/H100),"0")</f>
        <v>5.7870370370370364E-2</v>
      </c>
      <c r="BP100" s="64">
        <f>IFERROR(1/J100*(Y100/H100),"0")</f>
        <v>6.25E-2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3.7037037037037033</v>
      </c>
      <c r="Y104" s="545">
        <f>IFERROR(Y100/H100,"0")+IFERROR(Y101/H101,"0")+IFERROR(Y102/H102,"0")+IFERROR(Y103/H103,"0")</f>
        <v>4</v>
      </c>
      <c r="Z104" s="545">
        <f>IFERROR(IF(Z100="",0,Z100),"0")+IFERROR(IF(Z101="",0,Z101),"0")+IFERROR(IF(Z102="",0,Z102),"0")+IFERROR(IF(Z103="",0,Z103),"0")</f>
        <v>7.5920000000000001E-2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40</v>
      </c>
      <c r="Y105" s="545">
        <f>IFERROR(SUM(Y100:Y103),"0")</f>
        <v>43.2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54</v>
      </c>
      <c r="Y115" s="544">
        <f>IFERROR(IF(X115="",0,CEILING((X115/$H115),1)*$H115),"")</f>
        <v>54</v>
      </c>
      <c r="Z115" s="36">
        <f>IFERROR(IF(Y115=0,"",ROUNDUP(Y115/H115,0)*0.00651),"")</f>
        <v>0.13020000000000001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59.039999999999992</v>
      </c>
      <c r="BN115" s="64">
        <f>IFERROR(Y115*I115/H115,"0")</f>
        <v>59.039999999999992</v>
      </c>
      <c r="BO115" s="64">
        <f>IFERROR(1/J115*(X115/H115),"0")</f>
        <v>0.1098901098901099</v>
      </c>
      <c r="BP115" s="64">
        <f>IFERROR(1/J115*(Y115/H115),"0")</f>
        <v>0.1098901098901099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20</v>
      </c>
      <c r="Y117" s="545">
        <f>IFERROR(Y113/H113,"0")+IFERROR(Y114/H114,"0")+IFERROR(Y115/H115,"0")+IFERROR(Y116/H116,"0")</f>
        <v>20</v>
      </c>
      <c r="Z117" s="545">
        <f>IFERROR(IF(Z113="",0,Z113),"0")+IFERROR(IF(Z114="",0,Z114),"0")+IFERROR(IF(Z115="",0,Z115),"0")+IFERROR(IF(Z116="",0,Z116),"0")</f>
        <v>0.13020000000000001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54</v>
      </c>
      <c r="Y118" s="545">
        <f>IFERROR(SUM(Y113:Y116),"0")</f>
        <v>54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100</v>
      </c>
      <c r="Y158" s="544">
        <f t="shared" ref="Y158:Y166" si="5">IFERROR(IF(X158="",0,CEILING((X158/$H158),1)*$H158),"")</f>
        <v>100.80000000000001</v>
      </c>
      <c r="Z158" s="36">
        <f>IFERROR(IF(Y158=0,"",ROUNDUP(Y158/H158,0)*0.00902),"")</f>
        <v>0.21648000000000001</v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106.42857142857143</v>
      </c>
      <c r="BN158" s="64">
        <f t="shared" ref="BN158:BN166" si="7">IFERROR(Y158*I158/H158,"0")</f>
        <v>107.28</v>
      </c>
      <c r="BO158" s="64">
        <f t="shared" ref="BO158:BO166" si="8">IFERROR(1/J158*(X158/H158),"0")</f>
        <v>0.18037518037518038</v>
      </c>
      <c r="BP158" s="64">
        <f t="shared" ref="BP158:BP166" si="9">IFERROR(1/J158*(Y158/H158),"0")</f>
        <v>0.18181818181818182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50</v>
      </c>
      <c r="Y159" s="544">
        <f t="shared" si="5"/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53.214285714285715</v>
      </c>
      <c r="BN159" s="64">
        <f t="shared" si="7"/>
        <v>53.64</v>
      </c>
      <c r="BO159" s="64">
        <f t="shared" si="8"/>
        <v>9.0187590187590191E-2</v>
      </c>
      <c r="BP159" s="64">
        <f t="shared" si="9"/>
        <v>9.0909090909090912E-2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70</v>
      </c>
      <c r="Y160" s="544">
        <f t="shared" si="5"/>
        <v>71.400000000000006</v>
      </c>
      <c r="Z160" s="36">
        <f>IFERROR(IF(Y160=0,"",ROUNDUP(Y160/H160,0)*0.00902),"")</f>
        <v>0.15334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73.5</v>
      </c>
      <c r="BN160" s="64">
        <f t="shared" si="7"/>
        <v>74.97</v>
      </c>
      <c r="BO160" s="64">
        <f t="shared" si="8"/>
        <v>0.12626262626262624</v>
      </c>
      <c r="BP160" s="64">
        <f t="shared" si="9"/>
        <v>0.12878787878787878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52.38095238095238</v>
      </c>
      <c r="Y167" s="545">
        <f>IFERROR(Y158/H158,"0")+IFERROR(Y159/H159,"0")+IFERROR(Y160/H160,"0")+IFERROR(Y161/H161,"0")+IFERROR(Y162/H162,"0")+IFERROR(Y163/H163,"0")+IFERROR(Y164/H164,"0")+IFERROR(Y165/H165,"0")+IFERROR(Y166/H166,"0")</f>
        <v>53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0.47806000000000004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220</v>
      </c>
      <c r="Y168" s="545">
        <f>IFERROR(SUM(Y158:Y166),"0")</f>
        <v>222.60000000000002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150</v>
      </c>
      <c r="Y191" s="544">
        <f t="shared" ref="Y191:Y198" si="10">IFERROR(IF(X191="",0,CEILING((X191/$H191),1)*$H191),"")</f>
        <v>151.20000000000002</v>
      </c>
      <c r="Z191" s="36">
        <f>IFERROR(IF(Y191=0,"",ROUNDUP(Y191/H191,0)*0.00902),"")</f>
        <v>0.25256000000000001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155.83333333333331</v>
      </c>
      <c r="BN191" s="64">
        <f t="shared" ref="BN191:BN198" si="12">IFERROR(Y191*I191/H191,"0")</f>
        <v>157.08000000000001</v>
      </c>
      <c r="BO191" s="64">
        <f t="shared" ref="BO191:BO198" si="13">IFERROR(1/J191*(X191/H191),"0")</f>
        <v>0.21043771043771042</v>
      </c>
      <c r="BP191" s="64">
        <f t="shared" ref="BP191:BP198" si="14">IFERROR(1/J191*(Y191/H191),"0")</f>
        <v>0.21212121212121213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100</v>
      </c>
      <c r="Y193" s="544">
        <f t="shared" si="10"/>
        <v>102.60000000000001</v>
      </c>
      <c r="Z193" s="36">
        <f>IFERROR(IF(Y193=0,"",ROUNDUP(Y193/H193,0)*0.00902),"")</f>
        <v>0.17138</v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103.88888888888889</v>
      </c>
      <c r="BN193" s="64">
        <f t="shared" si="12"/>
        <v>106.59000000000002</v>
      </c>
      <c r="BO193" s="64">
        <f t="shared" si="13"/>
        <v>0.14029180695847362</v>
      </c>
      <c r="BP193" s="64">
        <f t="shared" si="14"/>
        <v>0.14393939393939395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200</v>
      </c>
      <c r="Y194" s="544">
        <f t="shared" si="10"/>
        <v>205.20000000000002</v>
      </c>
      <c r="Z194" s="36">
        <f>IFERROR(IF(Y194=0,"",ROUNDUP(Y194/H194,0)*0.00902),"")</f>
        <v>0.34276000000000001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207.77777777777777</v>
      </c>
      <c r="BN194" s="64">
        <f t="shared" si="12"/>
        <v>213.18000000000004</v>
      </c>
      <c r="BO194" s="64">
        <f t="shared" si="13"/>
        <v>0.28058361391694725</v>
      </c>
      <c r="BP194" s="64">
        <f t="shared" si="14"/>
        <v>0.2878787878787879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92.592592592592595</v>
      </c>
      <c r="Y199" s="545">
        <f>IFERROR(Y191/H191,"0")+IFERROR(Y192/H192,"0")+IFERROR(Y193/H193,"0")+IFERROR(Y194/H194,"0")+IFERROR(Y195/H195,"0")+IFERROR(Y196/H196,"0")+IFERROR(Y197/H197,"0")+IFERROR(Y198/H198,"0")</f>
        <v>95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0.8569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500</v>
      </c>
      <c r="Y200" s="545">
        <f>IFERROR(SUM(Y191:Y198),"0")</f>
        <v>513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50</v>
      </c>
      <c r="Y202" s="544">
        <f t="shared" ref="Y202:Y210" si="15">IFERROR(IF(X202="",0,CEILING((X202/$H202),1)*$H202),"")</f>
        <v>56.699999999999996</v>
      </c>
      <c r="Z202" s="36">
        <f>IFERROR(IF(Y202=0,"",ROUNDUP(Y202/H202,0)*0.01898),"")</f>
        <v>0.13286000000000001</v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53.203703703703702</v>
      </c>
      <c r="BN202" s="64">
        <f t="shared" ref="BN202:BN210" si="17">IFERROR(Y202*I202/H202,"0")</f>
        <v>60.332999999999991</v>
      </c>
      <c r="BO202" s="64">
        <f t="shared" ref="BO202:BO210" si="18">IFERROR(1/J202*(X202/H202),"0")</f>
        <v>9.6450617283950615E-2</v>
      </c>
      <c r="BP202" s="64">
        <f t="shared" ref="BP202:BP210" si="19">IFERROR(1/J202*(Y202/H202),"0")</f>
        <v>0.109375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50</v>
      </c>
      <c r="Y204" s="544">
        <f t="shared" si="15"/>
        <v>52.199999999999996</v>
      </c>
      <c r="Z204" s="36">
        <f>IFERROR(IF(Y204=0,"",ROUNDUP(Y204/H204,0)*0.01898),"")</f>
        <v>0.11388000000000001</v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52.982758620689658</v>
      </c>
      <c r="BN204" s="64">
        <f t="shared" si="17"/>
        <v>55.313999999999993</v>
      </c>
      <c r="BO204" s="64">
        <f t="shared" si="18"/>
        <v>8.9798850574712652E-2</v>
      </c>
      <c r="BP204" s="64">
        <f t="shared" si="19"/>
        <v>9.375E-2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204</v>
      </c>
      <c r="Y205" s="544">
        <f t="shared" si="15"/>
        <v>204</v>
      </c>
      <c r="Z205" s="36">
        <f t="shared" ref="Z205:Z210" si="20">IFERROR(IF(Y205=0,"",ROUNDUP(Y205/H205,0)*0.00651),"")</f>
        <v>0.55335000000000001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226.95</v>
      </c>
      <c r="BN205" s="64">
        <f t="shared" si="17"/>
        <v>226.95</v>
      </c>
      <c r="BO205" s="64">
        <f t="shared" si="18"/>
        <v>0.46703296703296709</v>
      </c>
      <c r="BP205" s="64">
        <f t="shared" si="19"/>
        <v>0.46703296703296709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204</v>
      </c>
      <c r="Y207" s="544">
        <f t="shared" si="15"/>
        <v>204</v>
      </c>
      <c r="Z207" s="36">
        <f t="shared" si="20"/>
        <v>0.55335000000000001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225.42000000000002</v>
      </c>
      <c r="BN207" s="64">
        <f t="shared" si="17"/>
        <v>225.42000000000002</v>
      </c>
      <c r="BO207" s="64">
        <f t="shared" si="18"/>
        <v>0.46703296703296709</v>
      </c>
      <c r="BP207" s="64">
        <f t="shared" si="19"/>
        <v>0.46703296703296709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204</v>
      </c>
      <c r="Y208" s="544">
        <f t="shared" si="15"/>
        <v>204</v>
      </c>
      <c r="Z208" s="36">
        <f t="shared" si="20"/>
        <v>0.55335000000000001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225.42000000000002</v>
      </c>
      <c r="BN208" s="64">
        <f t="shared" si="17"/>
        <v>225.42000000000002</v>
      </c>
      <c r="BO208" s="64">
        <f t="shared" si="18"/>
        <v>0.46703296703296709</v>
      </c>
      <c r="BP208" s="64">
        <f t="shared" si="19"/>
        <v>0.46703296703296709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216</v>
      </c>
      <c r="Y209" s="544">
        <f t="shared" si="15"/>
        <v>216</v>
      </c>
      <c r="Z209" s="36">
        <f t="shared" si="20"/>
        <v>0.58589999999999998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238.68</v>
      </c>
      <c r="BN209" s="64">
        <f t="shared" si="17"/>
        <v>238.68</v>
      </c>
      <c r="BO209" s="64">
        <f t="shared" si="18"/>
        <v>0.49450549450549453</v>
      </c>
      <c r="BP209" s="64">
        <f t="shared" si="19"/>
        <v>0.49450549450549453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288</v>
      </c>
      <c r="Y210" s="544">
        <f t="shared" si="15"/>
        <v>288</v>
      </c>
      <c r="Z210" s="36">
        <f t="shared" si="20"/>
        <v>0.78120000000000001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318.96000000000004</v>
      </c>
      <c r="BN210" s="64">
        <f t="shared" si="17"/>
        <v>318.96000000000004</v>
      </c>
      <c r="BO210" s="64">
        <f t="shared" si="18"/>
        <v>0.65934065934065944</v>
      </c>
      <c r="BP210" s="64">
        <f t="shared" si="19"/>
        <v>0.65934065934065944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476.91996594295443</v>
      </c>
      <c r="Y211" s="545">
        <f>IFERROR(Y202/H202,"0")+IFERROR(Y203/H203,"0")+IFERROR(Y204/H204,"0")+IFERROR(Y205/H205,"0")+IFERROR(Y206/H206,"0")+IFERROR(Y207/H207,"0")+IFERROR(Y208/H208,"0")+IFERROR(Y209/H209,"0")+IFERROR(Y210/H210,"0")</f>
        <v>478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3.2738900000000002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1216</v>
      </c>
      <c r="Y212" s="545">
        <f>IFERROR(SUM(Y202:Y210),"0")</f>
        <v>1224.9000000000001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14.4</v>
      </c>
      <c r="Y214" s="544">
        <f>IFERROR(IF(X214="",0,CEILING((X214/$H214),1)*$H214),"")</f>
        <v>14.399999999999999</v>
      </c>
      <c r="Z214" s="36">
        <f>IFERROR(IF(Y214=0,"",ROUNDUP(Y214/H214,0)*0.00651),"")</f>
        <v>3.9059999999999997E-2</v>
      </c>
      <c r="AA214" s="56"/>
      <c r="AB214" s="57"/>
      <c r="AC214" s="259" t="s">
        <v>347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15.912000000000001</v>
      </c>
      <c r="BN214" s="64">
        <f>IFERROR(Y214*I214/H214,"0")</f>
        <v>15.912000000000001</v>
      </c>
      <c r="BO214" s="64">
        <f>IFERROR(1/J214*(X214/H214),"0")</f>
        <v>3.2967032967032968E-2</v>
      </c>
      <c r="BP214" s="64">
        <f>IFERROR(1/J214*(Y214/H214),"0")</f>
        <v>3.2967032967032968E-2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14.4</v>
      </c>
      <c r="Y215" s="544">
        <f>IFERROR(IF(X215="",0,CEILING((X215/$H215),1)*$H215),"")</f>
        <v>14.399999999999999</v>
      </c>
      <c r="Z215" s="36">
        <f>IFERROR(IF(Y215=0,"",ROUNDUP(Y215/H215,0)*0.00651),"")</f>
        <v>3.9059999999999997E-2</v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15.912000000000001</v>
      </c>
      <c r="BN215" s="64">
        <f>IFERROR(Y215*I215/H215,"0")</f>
        <v>15.912000000000001</v>
      </c>
      <c r="BO215" s="64">
        <f>IFERROR(1/J215*(X215/H215),"0")</f>
        <v>3.2967032967032968E-2</v>
      </c>
      <c r="BP215" s="64">
        <f>IFERROR(1/J215*(Y215/H215),"0")</f>
        <v>3.2967032967032968E-2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12</v>
      </c>
      <c r="Y216" s="545">
        <f>IFERROR(Y214/H214,"0")+IFERROR(Y215/H215,"0")</f>
        <v>12</v>
      </c>
      <c r="Z216" s="545">
        <f>IFERROR(IF(Z214="",0,Z214),"0")+IFERROR(IF(Z215="",0,Z215),"0")</f>
        <v>7.8119999999999995E-2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28.8</v>
      </c>
      <c r="Y217" s="545">
        <f>IFERROR(SUM(Y214:Y215),"0")</f>
        <v>28.799999999999997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106</v>
      </c>
      <c r="AK311" s="68">
        <v>37.799999999999997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50</v>
      </c>
      <c r="Y316" s="544">
        <f>IFERROR(IF(X316="",0,CEILING((X316/$H316),1)*$H316),"")</f>
        <v>54.6</v>
      </c>
      <c r="Z316" s="36">
        <f>IFERROR(IF(Y316=0,"",ROUNDUP(Y316/H316,0)*0.01898),"")</f>
        <v>0.13286000000000001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53.326923076923087</v>
      </c>
      <c r="BN316" s="64">
        <f>IFERROR(Y316*I316/H316,"0")</f>
        <v>58.233000000000011</v>
      </c>
      <c r="BO316" s="64">
        <f>IFERROR(1/J316*(X316/H316),"0")</f>
        <v>0.10016025641025642</v>
      </c>
      <c r="BP316" s="64">
        <f>IFERROR(1/J316*(Y316/H316),"0")</f>
        <v>0.109375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6.4102564102564106</v>
      </c>
      <c r="Y318" s="545">
        <f>IFERROR(Y315/H315,"0")+IFERROR(Y316/H316,"0")+IFERROR(Y317/H317,"0")</f>
        <v>7</v>
      </c>
      <c r="Z318" s="545">
        <f>IFERROR(IF(Z315="",0,Z315),"0")+IFERROR(IF(Z316="",0,Z316),"0")+IFERROR(IF(Z317="",0,Z317),"0")</f>
        <v>0.13286000000000001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50</v>
      </c>
      <c r="Y319" s="545">
        <f>IFERROR(SUM(Y315:Y317),"0")</f>
        <v>54.6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1500</v>
      </c>
      <c r="Y343" s="544">
        <f t="shared" ref="Y343:Y349" si="32">IFERROR(IF(X343="",0,CEILING((X343/$H343),1)*$H343),"")</f>
        <v>1500</v>
      </c>
      <c r="Z343" s="36">
        <f>IFERROR(IF(Y343=0,"",ROUNDUP(Y343/H343,0)*0.02175),"")</f>
        <v>2.1749999999999998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1548</v>
      </c>
      <c r="BN343" s="64">
        <f t="shared" ref="BN343:BN349" si="34">IFERROR(Y343*I343/H343,"0")</f>
        <v>1548</v>
      </c>
      <c r="BO343" s="64">
        <f t="shared" ref="BO343:BO349" si="35">IFERROR(1/J343*(X343/H343),"0")</f>
        <v>2.083333333333333</v>
      </c>
      <c r="BP343" s="64">
        <f t="shared" ref="BP343:BP349" si="36">IFERROR(1/J343*(Y343/H343),"0")</f>
        <v>2.083333333333333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1000</v>
      </c>
      <c r="Y344" s="544">
        <f t="shared" si="32"/>
        <v>1005</v>
      </c>
      <c r="Z344" s="36">
        <f>IFERROR(IF(Y344=0,"",ROUNDUP(Y344/H344,0)*0.02175),"")</f>
        <v>1.4572499999999999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1032</v>
      </c>
      <c r="BN344" s="64">
        <f t="shared" si="34"/>
        <v>1037.1600000000001</v>
      </c>
      <c r="BO344" s="64">
        <f t="shared" si="35"/>
        <v>1.3888888888888888</v>
      </c>
      <c r="BP344" s="64">
        <f t="shared" si="36"/>
        <v>1.3958333333333333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1000</v>
      </c>
      <c r="Y345" s="544">
        <f t="shared" si="32"/>
        <v>1005</v>
      </c>
      <c r="Z345" s="36">
        <f>IFERROR(IF(Y345=0,"",ROUNDUP(Y345/H345,0)*0.02175),"")</f>
        <v>1.4572499999999999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1032</v>
      </c>
      <c r="BN345" s="64">
        <f t="shared" si="34"/>
        <v>1037.1600000000001</v>
      </c>
      <c r="BO345" s="64">
        <f t="shared" si="35"/>
        <v>1.3888888888888888</v>
      </c>
      <c r="BP345" s="64">
        <f t="shared" si="36"/>
        <v>1.3958333333333333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233.33333333333337</v>
      </c>
      <c r="Y350" s="545">
        <f>IFERROR(Y343/H343,"0")+IFERROR(Y344/H344,"0")+IFERROR(Y345/H345,"0")+IFERROR(Y346/H346,"0")+IFERROR(Y347/H347,"0")+IFERROR(Y348/H348,"0")+IFERROR(Y349/H349,"0")</f>
        <v>234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5.0895000000000001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3500</v>
      </c>
      <c r="Y351" s="545">
        <f>IFERROR(SUM(Y343:Y349),"0")</f>
        <v>3510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1000</v>
      </c>
      <c r="Y353" s="544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66.666666666666671</v>
      </c>
      <c r="Y355" s="545">
        <f>IFERROR(Y353/H353,"0")+IFERROR(Y354/H354,"0")</f>
        <v>67</v>
      </c>
      <c r="Z355" s="545">
        <f>IFERROR(IF(Z353="",0,Z353),"0")+IFERROR(IF(Z354="",0,Z354),"0")</f>
        <v>1.4572499999999999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1000</v>
      </c>
      <c r="Y356" s="545">
        <f>IFERROR(SUM(Y353:Y354),"0")</f>
        <v>1005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100</v>
      </c>
      <c r="Y359" s="544">
        <f>IFERROR(IF(X359="",0,CEILING((X359/$H359),1)*$H359),"")</f>
        <v>108</v>
      </c>
      <c r="Z359" s="36">
        <f>IFERROR(IF(Y359=0,"",ROUNDUP(Y359/H359,0)*0.01898),"")</f>
        <v>0.22776000000000002</v>
      </c>
      <c r="AA359" s="56"/>
      <c r="AB359" s="57"/>
      <c r="AC359" s="409" t="s">
        <v>566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105.76666666666667</v>
      </c>
      <c r="BN359" s="64">
        <f>IFERROR(Y359*I359/H359,"0")</f>
        <v>114.22799999999999</v>
      </c>
      <c r="BO359" s="64">
        <f>IFERROR(1/J359*(X359/H359),"0")</f>
        <v>0.1736111111111111</v>
      </c>
      <c r="BP359" s="64">
        <f>IFERROR(1/J359*(Y359/H359),"0")</f>
        <v>0.1875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11.111111111111111</v>
      </c>
      <c r="Y360" s="545">
        <f>IFERROR(Y358/H358,"0")+IFERROR(Y359/H359,"0")</f>
        <v>12</v>
      </c>
      <c r="Z360" s="545">
        <f>IFERROR(IF(Z358="",0,Z358),"0")+IFERROR(IF(Z359="",0,Z359),"0")</f>
        <v>0.22776000000000002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100</v>
      </c>
      <c r="Y361" s="545">
        <f>IFERROR(SUM(Y358:Y359),"0")</f>
        <v>108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350</v>
      </c>
      <c r="Y363" s="544">
        <f>IFERROR(IF(X363="",0,CEILING((X363/$H363),1)*$H363),"")</f>
        <v>351</v>
      </c>
      <c r="Z363" s="36">
        <f>IFERROR(IF(Y363=0,"",ROUNDUP(Y363/H363,0)*0.01898),"")</f>
        <v>0.74021999999999999</v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370.18333333333334</v>
      </c>
      <c r="BN363" s="64">
        <f>IFERROR(Y363*I363/H363,"0")</f>
        <v>371.24099999999999</v>
      </c>
      <c r="BO363" s="64">
        <f>IFERROR(1/J363*(X363/H363),"0")</f>
        <v>0.60763888888888884</v>
      </c>
      <c r="BP363" s="64">
        <f>IFERROR(1/J363*(Y363/H363),"0")</f>
        <v>0.609375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38.888888888888886</v>
      </c>
      <c r="Y364" s="545">
        <f>IFERROR(Y363/H363,"0")</f>
        <v>39</v>
      </c>
      <c r="Z364" s="545">
        <f>IFERROR(IF(Z363="",0,Z363),"0")</f>
        <v>0.74021999999999999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350</v>
      </c>
      <c r="Y365" s="545">
        <f>IFERROR(SUM(Y363:Y363),"0")</f>
        <v>351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50</v>
      </c>
      <c r="Y378" s="544">
        <f>IFERROR(IF(X378="",0,CEILING((X378/$H378),1)*$H378),"")</f>
        <v>54</v>
      </c>
      <c r="Z378" s="36">
        <f>IFERROR(IF(Y378=0,"",ROUNDUP(Y378/H378,0)*0.01898),"")</f>
        <v>0.11388000000000001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52.883333333333333</v>
      </c>
      <c r="BN378" s="64">
        <f>IFERROR(Y378*I378/H378,"0")</f>
        <v>57.113999999999997</v>
      </c>
      <c r="BO378" s="64">
        <f>IFERROR(1/J378*(X378/H378),"0")</f>
        <v>8.6805555555555552E-2</v>
      </c>
      <c r="BP378" s="64">
        <f>IFERROR(1/J378*(Y378/H378),"0")</f>
        <v>9.375E-2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5.5555555555555554</v>
      </c>
      <c r="Y380" s="545">
        <f>IFERROR(Y378/H378,"0")+IFERROR(Y379/H379,"0")</f>
        <v>6</v>
      </c>
      <c r="Z380" s="545">
        <f>IFERROR(IF(Z378="",0,Z378),"0")+IFERROR(IF(Z379="",0,Z379),"0")</f>
        <v>0.11388000000000001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50</v>
      </c>
      <c r="Y381" s="545">
        <f>IFERROR(SUM(Y378:Y379),"0")</f>
        <v>54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50</v>
      </c>
      <c r="Y388" s="544">
        <f t="shared" si="37"/>
        <v>54</v>
      </c>
      <c r="Z388" s="36">
        <f>IFERROR(IF(Y388=0,"",ROUNDUP(Y388/H388,0)*0.00902),"")</f>
        <v>9.0200000000000002E-2</v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51.944444444444443</v>
      </c>
      <c r="BN388" s="64">
        <f t="shared" si="39"/>
        <v>56.099999999999994</v>
      </c>
      <c r="BO388" s="64">
        <f t="shared" si="40"/>
        <v>7.0145903479236812E-2</v>
      </c>
      <c r="BP388" s="64">
        <f t="shared" si="41"/>
        <v>7.575757575757576E-2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8.3999999999999986</v>
      </c>
      <c r="Y391" s="544">
        <f t="shared" si="37"/>
        <v>8.4</v>
      </c>
      <c r="Z391" s="36">
        <f t="shared" si="42"/>
        <v>2.0080000000000001E-2</v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8.9199999999999982</v>
      </c>
      <c r="BN391" s="64">
        <f t="shared" si="39"/>
        <v>8.92</v>
      </c>
      <c r="BO391" s="64">
        <f t="shared" si="40"/>
        <v>1.7094017094017092E-2</v>
      </c>
      <c r="BP391" s="64">
        <f t="shared" si="41"/>
        <v>1.7094017094017096E-2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265</v>
      </c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8.3999999999999986</v>
      </c>
      <c r="Y393" s="544">
        <f t="shared" si="37"/>
        <v>8.4</v>
      </c>
      <c r="Z393" s="36">
        <f t="shared" si="42"/>
        <v>2.0080000000000001E-2</v>
      </c>
      <c r="AA393" s="56"/>
      <c r="AB393" s="57"/>
      <c r="AC393" s="441" t="s">
        <v>609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8.9199999999999982</v>
      </c>
      <c r="BN393" s="64">
        <f t="shared" si="39"/>
        <v>8.92</v>
      </c>
      <c r="BO393" s="64">
        <f t="shared" si="40"/>
        <v>1.7094017094017092E-2</v>
      </c>
      <c r="BP393" s="64">
        <f t="shared" si="41"/>
        <v>1.7094017094017096E-2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8.3999999999999986</v>
      </c>
      <c r="Y394" s="544">
        <f t="shared" si="37"/>
        <v>8.4</v>
      </c>
      <c r="Z394" s="36">
        <f t="shared" si="42"/>
        <v>2.0080000000000001E-2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8.9199999999999982</v>
      </c>
      <c r="BN394" s="64">
        <f t="shared" si="39"/>
        <v>8.92</v>
      </c>
      <c r="BO394" s="64">
        <f t="shared" si="40"/>
        <v>1.7094017094017092E-2</v>
      </c>
      <c r="BP394" s="64">
        <f t="shared" si="41"/>
        <v>1.7094017094017096E-2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21.25925925925926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22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0.15044000000000002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75.199999999999989</v>
      </c>
      <c r="Y396" s="545">
        <f>IFERROR(SUM(Y385:Y394),"0")</f>
        <v>79.2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110</v>
      </c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100</v>
      </c>
      <c r="Y408" s="544">
        <f>IFERROR(IF(X408="",0,CEILING((X408/$H408),1)*$H408),"")</f>
        <v>102.60000000000001</v>
      </c>
      <c r="Z408" s="36">
        <f>IFERROR(IF(Y408=0,"",ROUNDUP(Y408/H408,0)*0.00902),"")</f>
        <v>0.17138</v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103.88888888888889</v>
      </c>
      <c r="BN408" s="64">
        <f>IFERROR(Y408*I408/H408,"0")</f>
        <v>106.59000000000002</v>
      </c>
      <c r="BO408" s="64">
        <f>IFERROR(1/J408*(X408/H408),"0")</f>
        <v>0.14029180695847362</v>
      </c>
      <c r="BP408" s="64">
        <f>IFERROR(1/J408*(Y408/H408),"0")</f>
        <v>0.14393939393939395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12.6</v>
      </c>
      <c r="Y409" s="544">
        <f>IFERROR(IF(X409="",0,CEILING((X409/$H409),1)*$H409),"")</f>
        <v>12.600000000000001</v>
      </c>
      <c r="Z409" s="36">
        <f>IFERROR(IF(Y409=0,"",ROUNDUP(Y409/H409,0)*0.00502),"")</f>
        <v>3.0120000000000001E-2</v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13.379999999999999</v>
      </c>
      <c r="BN409" s="64">
        <f>IFERROR(Y409*I409/H409,"0")</f>
        <v>13.38</v>
      </c>
      <c r="BO409" s="64">
        <f>IFERROR(1/J409*(X409/H409),"0")</f>
        <v>2.5641025641025644E-2</v>
      </c>
      <c r="BP409" s="64">
        <f>IFERROR(1/J409*(Y409/H409),"0")</f>
        <v>2.5641025641025644E-2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24.518518518518519</v>
      </c>
      <c r="Y412" s="545">
        <f>IFERROR(Y408/H408,"0")+IFERROR(Y409/H409,"0")+IFERROR(Y410/H410,"0")+IFERROR(Y411/H411,"0")</f>
        <v>25</v>
      </c>
      <c r="Z412" s="545">
        <f>IFERROR(IF(Z408="",0,Z408),"0")+IFERROR(IF(Z409="",0,Z409),"0")+IFERROR(IF(Z410="",0,Z410),"0")+IFERROR(IF(Z411="",0,Z411),"0")</f>
        <v>0.20150000000000001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112.6</v>
      </c>
      <c r="Y413" s="545">
        <f>IFERROR(SUM(Y408:Y411),"0")</f>
        <v>115.20000000000002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50</v>
      </c>
      <c r="Y424" s="544">
        <f t="shared" si="43"/>
        <v>52.800000000000004</v>
      </c>
      <c r="Z424" s="36">
        <f t="shared" si="44"/>
        <v>0.1196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53.409090909090907</v>
      </c>
      <c r="BN424" s="64">
        <f t="shared" si="46"/>
        <v>56.400000000000006</v>
      </c>
      <c r="BO424" s="64">
        <f t="shared" si="47"/>
        <v>9.1054778554778545E-2</v>
      </c>
      <c r="BP424" s="64">
        <f t="shared" si="48"/>
        <v>9.6153846153846159E-2</v>
      </c>
    </row>
    <row r="425" spans="1:68" ht="27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 t="s">
        <v>110</v>
      </c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 t="s">
        <v>106</v>
      </c>
      <c r="AK433" s="68">
        <v>57.6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9.4696969696969688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10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0.1196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50</v>
      </c>
      <c r="Y435" s="545">
        <f>IFERROR(SUM(Y422:Y433),"0")</f>
        <v>52.800000000000004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50</v>
      </c>
      <c r="Y437" s="544">
        <f>IFERROR(IF(X437="",0,CEILING((X437/$H437),1)*$H437),"")</f>
        <v>52.800000000000004</v>
      </c>
      <c r="Z437" s="36">
        <f>IFERROR(IF(Y437=0,"",ROUNDUP(Y437/H437,0)*0.01196),"")</f>
        <v>0.1196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53.409090909090907</v>
      </c>
      <c r="BN437" s="64">
        <f>IFERROR(Y437*I437/H437,"0")</f>
        <v>56.400000000000006</v>
      </c>
      <c r="BO437" s="64">
        <f>IFERROR(1/J437*(X437/H437),"0")</f>
        <v>9.1054778554778545E-2</v>
      </c>
      <c r="BP437" s="64">
        <f>IFERROR(1/J437*(Y437/H437),"0")</f>
        <v>9.6153846153846159E-2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9.4696969696969688</v>
      </c>
      <c r="Y440" s="545">
        <f>IFERROR(Y437/H437,"0")+IFERROR(Y438/H438,"0")+IFERROR(Y439/H439,"0")</f>
        <v>10</v>
      </c>
      <c r="Z440" s="545">
        <f>IFERROR(IF(Z437="",0,Z437),"0")+IFERROR(IF(Z438="",0,Z438),"0")+IFERROR(IF(Z439="",0,Z439),"0")</f>
        <v>0.1196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50</v>
      </c>
      <c r="Y441" s="545">
        <f>IFERROR(SUM(Y437:Y439),"0")</f>
        <v>52.800000000000004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100</v>
      </c>
      <c r="Y443" s="544">
        <f t="shared" ref="Y443:Y448" si="49">IFERROR(IF(X443="",0,CEILING((X443/$H443),1)*$H443),"")</f>
        <v>100.32000000000001</v>
      </c>
      <c r="Z443" s="36">
        <f>IFERROR(IF(Y443=0,"",ROUNDUP(Y443/H443,0)*0.01196),"")</f>
        <v>0.22724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106.81818181818181</v>
      </c>
      <c r="BN443" s="64">
        <f t="shared" ref="BN443:BN448" si="51">IFERROR(Y443*I443/H443,"0")</f>
        <v>107.16</v>
      </c>
      <c r="BO443" s="64">
        <f t="shared" ref="BO443:BO448" si="52">IFERROR(1/J443*(X443/H443),"0")</f>
        <v>0.18210955710955709</v>
      </c>
      <c r="BP443" s="64">
        <f t="shared" ref="BP443:BP448" si="53">IFERROR(1/J443*(Y443/H443),"0")</f>
        <v>0.18269230769230771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100</v>
      </c>
      <c r="Y445" s="544">
        <f t="shared" si="49"/>
        <v>100.32000000000001</v>
      </c>
      <c r="Z445" s="36">
        <f>IFERROR(IF(Y445=0,"",ROUNDUP(Y445/H445,0)*0.01196),"")</f>
        <v>0.22724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106.81818181818181</v>
      </c>
      <c r="BN445" s="64">
        <f t="shared" si="51"/>
        <v>107.16</v>
      </c>
      <c r="BO445" s="64">
        <f t="shared" si="52"/>
        <v>0.18210955710955709</v>
      </c>
      <c r="BP445" s="64">
        <f t="shared" si="53"/>
        <v>0.18269230769230771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37.878787878787875</v>
      </c>
      <c r="Y449" s="545">
        <f>IFERROR(Y443/H443,"0")+IFERROR(Y444/H444,"0")+IFERROR(Y445/H445,"0")+IFERROR(Y446/H446,"0")+IFERROR(Y447/H447,"0")+IFERROR(Y448/H448,"0")</f>
        <v>38</v>
      </c>
      <c r="Z449" s="545">
        <f>IFERROR(IF(Z443="",0,Z443),"0")+IFERROR(IF(Z444="",0,Z444),"0")+IFERROR(IF(Z445="",0,Z445),"0")+IFERROR(IF(Z446="",0,Z446),"0")+IFERROR(IF(Z447="",0,Z447),"0")+IFERROR(IF(Z448="",0,Z448),"0")</f>
        <v>0.45448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200</v>
      </c>
      <c r="Y450" s="545">
        <f>IFERROR(SUM(Y443:Y448),"0")</f>
        <v>200.64000000000001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110</v>
      </c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150</v>
      </c>
      <c r="Y473" s="544">
        <f>IFERROR(IF(X473="",0,CEILING((X473/$H473),1)*$H473),"")</f>
        <v>151.20000000000002</v>
      </c>
      <c r="Z473" s="36">
        <f>IFERROR(IF(Y473=0,"",ROUNDUP(Y473/H473,0)*0.00902),"")</f>
        <v>0.32472000000000001</v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159.64285714285714</v>
      </c>
      <c r="BN473" s="64">
        <f>IFERROR(Y473*I473/H473,"0")</f>
        <v>160.91999999999999</v>
      </c>
      <c r="BO473" s="64">
        <f>IFERROR(1/J473*(X473/H473),"0")</f>
        <v>0.27056277056277056</v>
      </c>
      <c r="BP473" s="64">
        <f>IFERROR(1/J473*(Y473/H473),"0")</f>
        <v>0.27272727272727271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110</v>
      </c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30</v>
      </c>
      <c r="Y474" s="544">
        <f>IFERROR(IF(X474="",0,CEILING((X474/$H474),1)*$H474),"")</f>
        <v>33.6</v>
      </c>
      <c r="Z474" s="36">
        <f>IFERROR(IF(Y474=0,"",ROUNDUP(Y474/H474,0)*0.00902),"")</f>
        <v>7.2160000000000002E-2</v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31.928571428571427</v>
      </c>
      <c r="BN474" s="64">
        <f>IFERROR(Y474*I474/H474,"0")</f>
        <v>35.76</v>
      </c>
      <c r="BO474" s="64">
        <f>IFERROR(1/J474*(X474/H474),"0")</f>
        <v>5.4112554112554112E-2</v>
      </c>
      <c r="BP474" s="64">
        <f>IFERROR(1/J474*(Y474/H474),"0")</f>
        <v>6.0606060606060608E-2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42.857142857142861</v>
      </c>
      <c r="Y475" s="545">
        <f>IFERROR(Y473/H473,"0")+IFERROR(Y474/H474,"0")</f>
        <v>44</v>
      </c>
      <c r="Z475" s="545">
        <f>IFERROR(IF(Z473="",0,Z473),"0")+IFERROR(IF(Z474="",0,Z474),"0")</f>
        <v>0.39688000000000001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180</v>
      </c>
      <c r="Y476" s="545">
        <f>IFERROR(SUM(Y473:Y474),"0")</f>
        <v>184.8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700</v>
      </c>
      <c r="Y478" s="544">
        <f>IFERROR(IF(X478="",0,CEILING((X478/$H478),1)*$H478),"")</f>
        <v>702</v>
      </c>
      <c r="Z478" s="36">
        <f>IFERROR(IF(Y478=0,"",ROUNDUP(Y478/H478,0)*0.01898),"")</f>
        <v>1.48044</v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740.36666666666667</v>
      </c>
      <c r="BN478" s="64">
        <f>IFERROR(Y478*I478/H478,"0")</f>
        <v>742.48199999999997</v>
      </c>
      <c r="BO478" s="64">
        <f>IFERROR(1/J478*(X478/H478),"0")</f>
        <v>1.2152777777777777</v>
      </c>
      <c r="BP478" s="64">
        <f>IFERROR(1/J478*(Y478/H478),"0")</f>
        <v>1.21875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77.777777777777771</v>
      </c>
      <c r="Y479" s="545">
        <f>IFERROR(Y478/H478,"0")</f>
        <v>78</v>
      </c>
      <c r="Z479" s="545">
        <f>IFERROR(IF(Z478="",0,Z478),"0")</f>
        <v>1.48044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700</v>
      </c>
      <c r="Y480" s="545">
        <f>IFERROR(SUM(Y478:Y478),"0")</f>
        <v>702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8550.6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8632.1400000000012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8981.0506610145912</v>
      </c>
      <c r="Y492" s="545">
        <f>IFERROR(SUM(BN22:BN488),"0")</f>
        <v>9066.6389999999992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14</v>
      </c>
      <c r="Y493" s="38">
        <f>ROUNDUP(SUM(BP22:BP488),0)</f>
        <v>14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9331.0506610145912</v>
      </c>
      <c r="Y494" s="545">
        <f>GrossWeightTotalR+PalletQtyTotalR*25</f>
        <v>9416.6389999999992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1264.6457586687472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1276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15.745659999999999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192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21.6</v>
      </c>
      <c r="E501" s="46">
        <f>IFERROR(Y86*1,"0")+IFERROR(Y87*1,"0")+IFERROR(Y88*1,"0")+IFERROR(Y92*1,"0")+IFERROR(Y93*1,"0")+IFERROR(Y94*1,"0")+IFERROR(Y95*1,"0")</f>
        <v>54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97.2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222.60000000000002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1766.7000000000003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54.6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4974</v>
      </c>
      <c r="U501" s="46">
        <f>IFERROR(Y368*1,"0")+IFERROR(Y369*1,"0")+IFERROR(Y373*1,"0")+IFERROR(Y374*1,"0")+IFERROR(Y378*1,"0")+IFERROR(Y379*1,"0")</f>
        <v>54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79.2</v>
      </c>
      <c r="W501" s="46">
        <f>IFERROR(Y404*1,"0")+IFERROR(Y408*1,"0")+IFERROR(Y409*1,"0")+IFERROR(Y410*1,"0")+IFERROR(Y411*1,"0")</f>
        <v>115.20000000000002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306.24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886.8</v>
      </c>
      <c r="AA501" s="46">
        <f>IFERROR(Y488*1,"0")</f>
        <v>0</v>
      </c>
      <c r="AB501" s="52"/>
      <c r="AC501" s="52"/>
      <c r="AF501" s="54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8 X301 X307 X311 X315:X317 X323:X324 X328 X330 X335:X337 X343:X346 X353 X359 X368 X373 X378:X379 X385 X388 X393 X408 X422:X424 X427 X433 X437 X439 X443:X445 X462 X473:X474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2025-10-29T07:04:58Z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