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10,25 Симф КИ ПУД\"/>
    </mc:Choice>
  </mc:AlternateContent>
  <xr:revisionPtr revIDLastSave="0" documentId="13_ncr:1_{37AB5A68-1BD0-47C7-A83A-E617BF641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W8" i="1"/>
  <c r="Z8" i="1" s="1"/>
  <c r="W9" i="1"/>
  <c r="Z9" i="1" s="1"/>
  <c r="W13" i="1"/>
  <c r="Z13" i="1" s="1"/>
  <c r="W14" i="1"/>
  <c r="Z14" i="1" s="1"/>
  <c r="W15" i="1"/>
  <c r="Z15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1" i="1"/>
  <c r="Z91" i="1" s="1"/>
  <c r="W92" i="1"/>
  <c r="Z92" i="1" s="1"/>
  <c r="W93" i="1"/>
  <c r="Z93" i="1" s="1"/>
  <c r="W94" i="1"/>
  <c r="Z94" i="1" s="1"/>
  <c r="W96" i="1"/>
  <c r="Z96" i="1" s="1"/>
  <c r="W98" i="1"/>
  <c r="Z98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16" i="1"/>
  <c r="W16" i="1" s="1"/>
  <c r="Z16" i="1" s="1"/>
  <c r="AD39" i="1"/>
  <c r="W39" i="1" s="1"/>
  <c r="Z39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AD90" i="1"/>
  <c r="W90" i="1" s="1"/>
  <c r="Z90" i="1" s="1"/>
  <c r="AD95" i="1"/>
  <c r="W95" i="1" s="1"/>
  <c r="Z95" i="1" s="1"/>
  <c r="AD97" i="1"/>
  <c r="W97" i="1" s="1"/>
  <c r="Z97" i="1" s="1"/>
  <c r="AD99" i="1"/>
  <c r="W99" i="1" s="1"/>
  <c r="Z99" i="1" s="1"/>
  <c r="L8" i="1"/>
  <c r="Y8" i="1" s="1"/>
  <c r="L9" i="1"/>
  <c r="Y9" i="1" s="1"/>
  <c r="L10" i="1"/>
  <c r="L11" i="1"/>
  <c r="L12" i="1"/>
  <c r="L13" i="1"/>
  <c r="Y13" i="1" s="1"/>
  <c r="L14" i="1"/>
  <c r="Y14" i="1" s="1"/>
  <c r="L15" i="1"/>
  <c r="Y15" i="1" s="1"/>
  <c r="L16" i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Y91" i="1" s="1"/>
  <c r="L92" i="1"/>
  <c r="Y92" i="1" s="1"/>
  <c r="L93" i="1"/>
  <c r="Y93" i="1" s="1"/>
  <c r="L94" i="1"/>
  <c r="Y94" i="1" s="1"/>
  <c r="L95" i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7" i="1"/>
  <c r="K7" i="1" s="1"/>
  <c r="AB6" i="1"/>
  <c r="AC6" i="1"/>
  <c r="AA6" i="1"/>
  <c r="M6" i="1"/>
  <c r="N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Y97" i="1" l="1"/>
  <c r="AM7" i="1"/>
  <c r="AL7" i="1"/>
  <c r="AK7" i="1"/>
  <c r="AJ7" i="1"/>
  <c r="AM107" i="1"/>
  <c r="AL107" i="1"/>
  <c r="AJ107" i="1"/>
  <c r="AK107" i="1"/>
  <c r="AL105" i="1"/>
  <c r="AM105" i="1"/>
  <c r="AJ105" i="1"/>
  <c r="AK105" i="1"/>
  <c r="AM103" i="1"/>
  <c r="AL103" i="1"/>
  <c r="AJ103" i="1"/>
  <c r="AK103" i="1"/>
  <c r="AM101" i="1"/>
  <c r="AL101" i="1"/>
  <c r="AJ101" i="1"/>
  <c r="AK101" i="1"/>
  <c r="AM99" i="1"/>
  <c r="AL99" i="1"/>
  <c r="AJ99" i="1"/>
  <c r="AK99" i="1"/>
  <c r="AL97" i="1"/>
  <c r="AM97" i="1"/>
  <c r="AJ97" i="1"/>
  <c r="AK97" i="1"/>
  <c r="AL95" i="1"/>
  <c r="AM95" i="1"/>
  <c r="AJ95" i="1"/>
  <c r="AK95" i="1"/>
  <c r="AM93" i="1"/>
  <c r="AL93" i="1"/>
  <c r="AJ93" i="1"/>
  <c r="AK93" i="1"/>
  <c r="AM91" i="1"/>
  <c r="AL91" i="1"/>
  <c r="AJ91" i="1"/>
  <c r="AK91" i="1"/>
  <c r="AM89" i="1"/>
  <c r="AL89" i="1"/>
  <c r="AJ89" i="1"/>
  <c r="AK89" i="1"/>
  <c r="AM87" i="1"/>
  <c r="AL87" i="1"/>
  <c r="AJ87" i="1"/>
  <c r="AK87" i="1"/>
  <c r="AM85" i="1"/>
  <c r="AL85" i="1"/>
  <c r="AJ85" i="1"/>
  <c r="AK85" i="1"/>
  <c r="AM83" i="1"/>
  <c r="AL83" i="1"/>
  <c r="AJ83" i="1"/>
  <c r="AK83" i="1"/>
  <c r="AM81" i="1"/>
  <c r="AL81" i="1"/>
  <c r="AJ81" i="1"/>
  <c r="AK81" i="1"/>
  <c r="AM79" i="1"/>
  <c r="AL79" i="1"/>
  <c r="AJ79" i="1"/>
  <c r="AK79" i="1"/>
  <c r="AM77" i="1"/>
  <c r="AL77" i="1"/>
  <c r="AJ77" i="1"/>
  <c r="AK77" i="1"/>
  <c r="AM75" i="1"/>
  <c r="AL75" i="1"/>
  <c r="AJ75" i="1"/>
  <c r="AK75" i="1"/>
  <c r="AM73" i="1"/>
  <c r="AL73" i="1"/>
  <c r="AJ73" i="1"/>
  <c r="AK73" i="1"/>
  <c r="AM71" i="1"/>
  <c r="AL71" i="1"/>
  <c r="AJ71" i="1"/>
  <c r="AK71" i="1"/>
  <c r="AM69" i="1"/>
  <c r="AL69" i="1"/>
  <c r="AJ69" i="1"/>
  <c r="AK69" i="1"/>
  <c r="AM67" i="1"/>
  <c r="AL67" i="1"/>
  <c r="AJ67" i="1"/>
  <c r="AK67" i="1"/>
  <c r="AM65" i="1"/>
  <c r="AL65" i="1"/>
  <c r="AJ65" i="1"/>
  <c r="AK65" i="1"/>
  <c r="AM63" i="1"/>
  <c r="AL63" i="1"/>
  <c r="AJ63" i="1"/>
  <c r="AK63" i="1"/>
  <c r="AM61" i="1"/>
  <c r="AL61" i="1"/>
  <c r="AJ61" i="1"/>
  <c r="AK61" i="1"/>
  <c r="AM59" i="1"/>
  <c r="AL59" i="1"/>
  <c r="AJ59" i="1"/>
  <c r="AK59" i="1"/>
  <c r="AM57" i="1"/>
  <c r="AL57" i="1"/>
  <c r="AJ57" i="1"/>
  <c r="AK57" i="1"/>
  <c r="AM55" i="1"/>
  <c r="AL55" i="1"/>
  <c r="AJ55" i="1"/>
  <c r="AK55" i="1"/>
  <c r="AM53" i="1"/>
  <c r="AL53" i="1"/>
  <c r="AJ53" i="1"/>
  <c r="AK53" i="1"/>
  <c r="AM51" i="1"/>
  <c r="AL51" i="1"/>
  <c r="AJ51" i="1"/>
  <c r="AK51" i="1"/>
  <c r="AM49" i="1"/>
  <c r="AL49" i="1"/>
  <c r="AJ49" i="1"/>
  <c r="AK49" i="1"/>
  <c r="AM47" i="1"/>
  <c r="AL47" i="1"/>
  <c r="AJ47" i="1"/>
  <c r="AK47" i="1"/>
  <c r="AL45" i="1"/>
  <c r="AM45" i="1"/>
  <c r="AJ45" i="1"/>
  <c r="AK45" i="1"/>
  <c r="AL43" i="1"/>
  <c r="AM43" i="1"/>
  <c r="AJ43" i="1"/>
  <c r="AK43" i="1"/>
  <c r="AL41" i="1"/>
  <c r="AM41" i="1"/>
  <c r="AJ41" i="1"/>
  <c r="AK41" i="1"/>
  <c r="AM39" i="1"/>
  <c r="AL39" i="1"/>
  <c r="AJ39" i="1"/>
  <c r="AK39" i="1"/>
  <c r="AL37" i="1"/>
  <c r="AM37" i="1"/>
  <c r="AJ37" i="1"/>
  <c r="AK37" i="1"/>
  <c r="AM35" i="1"/>
  <c r="AL35" i="1"/>
  <c r="AJ35" i="1"/>
  <c r="AK35" i="1"/>
  <c r="AL33" i="1"/>
  <c r="AK33" i="1"/>
  <c r="AM33" i="1"/>
  <c r="AJ33" i="1"/>
  <c r="AL31" i="1"/>
  <c r="AM31" i="1"/>
  <c r="AK31" i="1"/>
  <c r="AJ31" i="1"/>
  <c r="AL29" i="1"/>
  <c r="AK29" i="1"/>
  <c r="AM29" i="1"/>
  <c r="AJ29" i="1"/>
  <c r="AL27" i="1"/>
  <c r="AM27" i="1"/>
  <c r="AK27" i="1"/>
  <c r="AJ27" i="1"/>
  <c r="AL25" i="1"/>
  <c r="AK25" i="1"/>
  <c r="AM25" i="1"/>
  <c r="AJ25" i="1"/>
  <c r="AL23" i="1"/>
  <c r="AM23" i="1"/>
  <c r="AK23" i="1"/>
  <c r="AJ23" i="1"/>
  <c r="AK21" i="1"/>
  <c r="AM21" i="1"/>
  <c r="AL21" i="1"/>
  <c r="AJ21" i="1"/>
  <c r="AM19" i="1"/>
  <c r="AL19" i="1"/>
  <c r="AK19" i="1"/>
  <c r="AJ19" i="1"/>
  <c r="AK17" i="1"/>
  <c r="AM17" i="1"/>
  <c r="AL17" i="1"/>
  <c r="AJ17" i="1"/>
  <c r="AM15" i="1"/>
  <c r="AL15" i="1"/>
  <c r="AK15" i="1"/>
  <c r="AJ15" i="1"/>
  <c r="AK13" i="1"/>
  <c r="AM13" i="1"/>
  <c r="AL13" i="1"/>
  <c r="AJ13" i="1"/>
  <c r="AL11" i="1"/>
  <c r="AM11" i="1"/>
  <c r="AK11" i="1"/>
  <c r="AJ11" i="1"/>
  <c r="AL9" i="1"/>
  <c r="AK9" i="1"/>
  <c r="AM9" i="1"/>
  <c r="AJ9" i="1"/>
  <c r="Y95" i="1"/>
  <c r="Y81" i="1"/>
  <c r="Y57" i="1"/>
  <c r="Y39" i="1"/>
  <c r="Y11" i="1"/>
  <c r="AD6" i="1"/>
  <c r="AM108" i="1"/>
  <c r="AL108" i="1"/>
  <c r="AJ108" i="1"/>
  <c r="AM106" i="1"/>
  <c r="AL106" i="1"/>
  <c r="AK106" i="1"/>
  <c r="AJ106" i="1"/>
  <c r="AM104" i="1"/>
  <c r="AL104" i="1"/>
  <c r="AK104" i="1"/>
  <c r="AJ104" i="1"/>
  <c r="AM102" i="1"/>
  <c r="AL102" i="1"/>
  <c r="AK102" i="1"/>
  <c r="AJ102" i="1"/>
  <c r="AM100" i="1"/>
  <c r="AL100" i="1"/>
  <c r="AK100" i="1"/>
  <c r="AJ100" i="1"/>
  <c r="AM98" i="1"/>
  <c r="AL98" i="1"/>
  <c r="AK98" i="1"/>
  <c r="AJ98" i="1"/>
  <c r="AM96" i="1"/>
  <c r="AL96" i="1"/>
  <c r="AK96" i="1"/>
  <c r="AJ96" i="1"/>
  <c r="AM94" i="1"/>
  <c r="AL94" i="1"/>
  <c r="AK94" i="1"/>
  <c r="AJ94" i="1"/>
  <c r="AM92" i="1"/>
  <c r="AL92" i="1"/>
  <c r="AK92" i="1"/>
  <c r="AJ92" i="1"/>
  <c r="AM90" i="1"/>
  <c r="AL90" i="1"/>
  <c r="AK90" i="1"/>
  <c r="AJ90" i="1"/>
  <c r="AM88" i="1"/>
  <c r="AL88" i="1"/>
  <c r="AK88" i="1"/>
  <c r="AJ88" i="1"/>
  <c r="AM86" i="1"/>
  <c r="AL86" i="1"/>
  <c r="AK86" i="1"/>
  <c r="AJ86" i="1"/>
  <c r="AM84" i="1"/>
  <c r="AL84" i="1"/>
  <c r="AK84" i="1"/>
  <c r="AJ84" i="1"/>
  <c r="AM82" i="1"/>
  <c r="AL82" i="1"/>
  <c r="AK82" i="1"/>
  <c r="AJ82" i="1"/>
  <c r="AM80" i="1"/>
  <c r="AL80" i="1"/>
  <c r="AK80" i="1"/>
  <c r="AJ80" i="1"/>
  <c r="AM78" i="1"/>
  <c r="AL78" i="1"/>
  <c r="AK78" i="1"/>
  <c r="AJ78" i="1"/>
  <c r="AM76" i="1"/>
  <c r="AL76" i="1"/>
  <c r="AK76" i="1"/>
  <c r="AJ76" i="1"/>
  <c r="AM74" i="1"/>
  <c r="AL74" i="1"/>
  <c r="AK74" i="1"/>
  <c r="AJ74" i="1"/>
  <c r="AM72" i="1"/>
  <c r="AL72" i="1"/>
  <c r="AK72" i="1"/>
  <c r="AJ72" i="1"/>
  <c r="AM70" i="1"/>
  <c r="AL70" i="1"/>
  <c r="AK70" i="1"/>
  <c r="AJ70" i="1"/>
  <c r="AM68" i="1"/>
  <c r="AL68" i="1"/>
  <c r="AK68" i="1"/>
  <c r="AJ68" i="1"/>
  <c r="AM66" i="1"/>
  <c r="AL66" i="1"/>
  <c r="AK66" i="1"/>
  <c r="AJ66" i="1"/>
  <c r="AM64" i="1"/>
  <c r="AL64" i="1"/>
  <c r="AK64" i="1"/>
  <c r="AJ64" i="1"/>
  <c r="AM62" i="1"/>
  <c r="AL62" i="1"/>
  <c r="AK62" i="1"/>
  <c r="AJ62" i="1"/>
  <c r="AM60" i="1"/>
  <c r="AL60" i="1"/>
  <c r="AK60" i="1"/>
  <c r="AJ60" i="1"/>
  <c r="AM58" i="1"/>
  <c r="AL58" i="1"/>
  <c r="AK58" i="1"/>
  <c r="AJ58" i="1"/>
  <c r="AM56" i="1"/>
  <c r="AL56" i="1"/>
  <c r="AK56" i="1"/>
  <c r="AJ56" i="1"/>
  <c r="AM54" i="1"/>
  <c r="AL54" i="1"/>
  <c r="AK54" i="1"/>
  <c r="AJ54" i="1"/>
  <c r="AM52" i="1"/>
  <c r="AL52" i="1"/>
  <c r="AK52" i="1"/>
  <c r="AJ52" i="1"/>
  <c r="AM50" i="1"/>
  <c r="AL50" i="1"/>
  <c r="AK50" i="1"/>
  <c r="AJ50" i="1"/>
  <c r="AL48" i="1"/>
  <c r="AM48" i="1"/>
  <c r="AK48" i="1"/>
  <c r="AJ48" i="1"/>
  <c r="AM46" i="1"/>
  <c r="AK46" i="1"/>
  <c r="AJ46" i="1"/>
  <c r="AM44" i="1"/>
  <c r="AL44" i="1"/>
  <c r="AK44" i="1"/>
  <c r="AJ44" i="1"/>
  <c r="AM42" i="1"/>
  <c r="AL42" i="1"/>
  <c r="AK42" i="1"/>
  <c r="AJ42" i="1"/>
  <c r="AM40" i="1"/>
  <c r="AL40" i="1"/>
  <c r="AK40" i="1"/>
  <c r="AJ40" i="1"/>
  <c r="AM38" i="1"/>
  <c r="AL38" i="1"/>
  <c r="AK38" i="1"/>
  <c r="AJ38" i="1"/>
  <c r="AM36" i="1"/>
  <c r="AL36" i="1"/>
  <c r="AK36" i="1"/>
  <c r="AJ36" i="1"/>
  <c r="AM34" i="1"/>
  <c r="AK34" i="1"/>
  <c r="AJ34" i="1"/>
  <c r="AM32" i="1"/>
  <c r="AL32" i="1"/>
  <c r="AK32" i="1"/>
  <c r="AJ32" i="1"/>
  <c r="AM30" i="1"/>
  <c r="AL30" i="1"/>
  <c r="AK30" i="1"/>
  <c r="AJ30" i="1"/>
  <c r="AM28" i="1"/>
  <c r="AL28" i="1"/>
  <c r="AK28" i="1"/>
  <c r="AJ28" i="1"/>
  <c r="AM26" i="1"/>
  <c r="AL26" i="1"/>
  <c r="AK26" i="1"/>
  <c r="AJ26" i="1"/>
  <c r="AM24" i="1"/>
  <c r="AL24" i="1"/>
  <c r="AK24" i="1"/>
  <c r="AJ24" i="1"/>
  <c r="AM22" i="1"/>
  <c r="AL22" i="1"/>
  <c r="AK22" i="1"/>
  <c r="AJ22" i="1"/>
  <c r="AM20" i="1"/>
  <c r="AL20" i="1"/>
  <c r="AK20" i="1"/>
  <c r="AJ20" i="1"/>
  <c r="AM18" i="1"/>
  <c r="AL18" i="1"/>
  <c r="AK18" i="1"/>
  <c r="AJ18" i="1"/>
  <c r="AM16" i="1"/>
  <c r="AL16" i="1"/>
  <c r="AK16" i="1"/>
  <c r="AJ16" i="1"/>
  <c r="AM14" i="1"/>
  <c r="AL14" i="1"/>
  <c r="AK14" i="1"/>
  <c r="AJ14" i="1"/>
  <c r="AM12" i="1"/>
  <c r="AL12" i="1"/>
  <c r="AK12" i="1"/>
  <c r="AJ12" i="1"/>
  <c r="AM10" i="1"/>
  <c r="AL10" i="1"/>
  <c r="AK10" i="1"/>
  <c r="AJ10" i="1"/>
  <c r="AM8" i="1"/>
  <c r="AM6" i="1" s="1"/>
  <c r="AL8" i="1"/>
  <c r="AK8" i="1"/>
  <c r="AK6" i="1" s="1"/>
  <c r="AJ8" i="1"/>
  <c r="Y90" i="1"/>
  <c r="Y80" i="1"/>
  <c r="Y64" i="1"/>
  <c r="Y56" i="1"/>
  <c r="Y16" i="1"/>
  <c r="Y12" i="1"/>
  <c r="Y10" i="1"/>
  <c r="AL46" i="1"/>
  <c r="Y43" i="1"/>
  <c r="Y40" i="1"/>
  <c r="AF6" i="1"/>
  <c r="AH6" i="1"/>
  <c r="AK108" i="1"/>
  <c r="AL34" i="1"/>
  <c r="V6" i="1"/>
  <c r="AJ6" i="1"/>
  <c r="AG6" i="1"/>
  <c r="AE6" i="1"/>
  <c r="W6" i="1"/>
  <c r="L6" i="1"/>
  <c r="K6" i="1"/>
  <c r="J6" i="1"/>
  <c r="AL6" i="1" l="1"/>
</calcChain>
</file>

<file path=xl/sharedStrings.xml><?xml version="1.0" encoding="utf-8"?>
<sst xmlns="http://schemas.openxmlformats.org/spreadsheetml/2006/main" count="261" uniqueCount="139">
  <si>
    <t>Период: 22.10.2025 - 29.10.2025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</si>
  <si>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</si>
  <si>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</si>
  <si>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</si>
  <si>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</si>
  <si>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</si>
  <si>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</si>
  <si>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</si>
  <si>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</si>
  <si>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</si>
  <si>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</si>
  <si>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</si>
  <si>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</si>
  <si>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</si>
  <si>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</si>
  <si>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</si>
  <si>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</si>
  <si>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</si>
  <si>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</si>
  <si>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</si>
  <si>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</si>
  <si>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</si>
  <si>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</si>
  <si>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</si>
  <si>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</si>
  <si>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</si>
  <si>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</si>
  <si>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</si>
  <si>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</si>
  <si>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</si>
  <si>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</si>
  <si>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</si>
  <si>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</si>
  <si>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</si>
  <si>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</si>
  <si>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</si>
  <si>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</si>
  <si>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</si>
  <si>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</si>
  <si>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</si>
  <si>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</si>
  <si>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</si>
  <si>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</si>
  <si>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</si>
  <si>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</si>
  <si>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</si>
  <si>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</si>
  <si>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</si>
  <si>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</si>
  <si>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</si>
  <si>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</si>
  <si>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</si>
  <si>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</si>
  <si>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</si>
  <si>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</si>
  <si>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</si>
  <si>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</si>
  <si>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</si>
  <si>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</si>
  <si>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</si>
  <si>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</si>
  <si>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</si>
  <si>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</si>
  <si>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</si>
  <si>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</si>
  <si>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</si>
  <si>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</si>
  <si>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</si>
  <si>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</si>
  <si>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</si>
  <si>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</si>
  <si>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</si>
  <si>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</si>
  <si>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</si>
  <si>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</si>
  <si>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</si>
  <si>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</si>
  <si>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</si>
  <si>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</si>
  <si>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</si>
  <si>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</si>
  <si>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</si>
  <si>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</si>
  <si>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</si>
  <si>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</si>
  <si>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</si>
  <si>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</si>
  <si>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</si>
  <si>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</si>
  <si>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</si>
  <si>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</si>
  <si>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</si>
  <si>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</si>
  <si>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</si>
  <si>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</si>
  <si>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</si>
  <si>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</si>
  <si>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</si>
  <si>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</si>
  <si>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</si>
  <si>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</si>
  <si>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</si>
  <si>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</si>
  <si>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</si>
  <si>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</si>
  <si>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</si>
  <si>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</si>
  <si>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</si>
  <si>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</si>
  <si>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</si>
  <si>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</si>
  <si>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</si>
  <si>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</si>
  <si>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</si>
  <si>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</si>
  <si>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</si>
  <si>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</si>
  <si>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</si>
  <si>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</si>
  <si>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</si>
  <si>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</si>
  <si>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</si>
  <si>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</si>
  <si>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</si>
  <si>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</si>
  <si>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</si>
  <si>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</si>
  <si>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</si>
  <si>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30,10,</t>
  </si>
  <si>
    <t>03,11,</t>
  </si>
  <si>
    <t>03-п</t>
  </si>
  <si>
    <t>03-2,</t>
  </si>
  <si>
    <t>04,11,</t>
  </si>
  <si>
    <t>10,10,</t>
  </si>
  <si>
    <t>17,10,</t>
  </si>
  <si>
    <t>24,10,</t>
  </si>
  <si>
    <t>29,10,</t>
  </si>
  <si>
    <t>13,5т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</si>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</sst>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" fontId="6" fillId="0" borderId="0" xfId="0" applyNumberFormat="1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17.10.2025 - 24.10.2025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27п</v>
          </cell>
          <cell r="M5" t="str">
            <v>27-2,</v>
          </cell>
          <cell r="N5" t="str">
            <v>28,10,</v>
          </cell>
          <cell r="O5" t="str">
            <v>29,10,</v>
          </cell>
          <cell r="X5" t="str">
            <v>30,10,</v>
          </cell>
          <cell r="AE5" t="str">
            <v>03,10,</v>
          </cell>
          <cell r="AF5" t="str">
            <v>10,10,</v>
          </cell>
          <cell r="AG5" t="str">
            <v>17,10,</v>
          </cell>
          <cell r="AH5" t="str">
            <v>24,10,</v>
          </cell>
        </row>
        <row r="6">
          <cell r="E6">
            <v>129660.97100000001</v>
          </cell>
          <cell r="F6">
            <v>71239.468999999968</v>
          </cell>
          <cell r="J6">
            <v>131320.97499999998</v>
          </cell>
          <cell r="K6">
            <v>-1660.0040000000004</v>
          </cell>
          <cell r="L6">
            <v>19350</v>
          </cell>
          <cell r="M6">
            <v>28130</v>
          </cell>
          <cell r="N6">
            <v>26270</v>
          </cell>
          <cell r="O6">
            <v>8360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24089.376399999997</v>
          </cell>
          <cell r="X6">
            <v>29450</v>
          </cell>
          <cell r="AA6">
            <v>0</v>
          </cell>
          <cell r="AB6">
            <v>0</v>
          </cell>
          <cell r="AC6">
            <v>0</v>
          </cell>
          <cell r="AD6">
            <v>9214.0889999999999</v>
          </cell>
          <cell r="AE6">
            <v>25990.851599999998</v>
          </cell>
          <cell r="AF6">
            <v>25302.067199999998</v>
          </cell>
          <cell r="AG6">
            <v>23426.547000000002</v>
          </cell>
          <cell r="AH6">
            <v>23997.395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313.00299999999999</v>
          </cell>
          <cell r="D7">
            <v>412.68400000000003</v>
          </cell>
          <cell r="E7">
            <v>422.91399999999999</v>
          </cell>
          <cell r="F7">
            <v>301.40300000000002</v>
          </cell>
          <cell r="G7" t="str">
            <v>н</v>
          </cell>
          <cell r="H7">
            <v>1</v>
          </cell>
          <cell r="I7">
            <v>45</v>
          </cell>
          <cell r="J7">
            <v>421.82600000000002</v>
          </cell>
          <cell r="K7">
            <v>1.0879999999999654</v>
          </cell>
          <cell r="L7">
            <v>0</v>
          </cell>
          <cell r="M7">
            <v>100</v>
          </cell>
          <cell r="N7">
            <v>100</v>
          </cell>
          <cell r="O7">
            <v>0</v>
          </cell>
          <cell r="W7">
            <v>84.582799999999992</v>
          </cell>
          <cell r="X7">
            <v>180</v>
          </cell>
          <cell r="Y7">
            <v>8.0560468558619487</v>
          </cell>
          <cell r="Z7">
            <v>3.5634076904524328</v>
          </cell>
          <cell r="AD7">
            <v>0</v>
          </cell>
          <cell r="AE7">
            <v>108.2268</v>
          </cell>
          <cell r="AF7">
            <v>94.0488</v>
          </cell>
          <cell r="AG7">
            <v>82.852400000000003</v>
          </cell>
          <cell r="AH7">
            <v>118.121</v>
          </cell>
          <cell r="AI7" t="str">
            <v>нояяб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442.01600000000002</v>
          </cell>
          <cell r="D8">
            <v>451.45100000000002</v>
          </cell>
          <cell r="E8">
            <v>502.52100000000002</v>
          </cell>
          <cell r="F8">
            <v>374.78300000000002</v>
          </cell>
          <cell r="G8" t="str">
            <v>ябл</v>
          </cell>
          <cell r="H8">
            <v>1</v>
          </cell>
          <cell r="I8">
            <v>45</v>
          </cell>
          <cell r="J8">
            <v>516.63</v>
          </cell>
          <cell r="K8">
            <v>-14.10899999999998</v>
          </cell>
          <cell r="L8">
            <v>70</v>
          </cell>
          <cell r="M8">
            <v>70</v>
          </cell>
          <cell r="N8">
            <v>120</v>
          </cell>
          <cell r="O8">
            <v>0</v>
          </cell>
          <cell r="W8">
            <v>100.5042</v>
          </cell>
          <cell r="X8">
            <v>400</v>
          </cell>
          <cell r="Y8">
            <v>10.295917981537089</v>
          </cell>
          <cell r="Z8">
            <v>3.7290282396158569</v>
          </cell>
          <cell r="AD8">
            <v>0</v>
          </cell>
          <cell r="AE8">
            <v>116.8104</v>
          </cell>
          <cell r="AF8">
            <v>127.3104</v>
          </cell>
          <cell r="AG8">
            <v>106.05799999999999</v>
          </cell>
          <cell r="AH8">
            <v>97.706000000000003</v>
          </cell>
          <cell r="AI8" t="str">
            <v>жц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1461.0260000000001</v>
          </cell>
          <cell r="D9">
            <v>1822.3779999999999</v>
          </cell>
          <cell r="E9">
            <v>2078.056</v>
          </cell>
          <cell r="F9">
            <v>1161.9490000000001</v>
          </cell>
          <cell r="G9">
            <v>0</v>
          </cell>
          <cell r="H9">
            <v>1</v>
          </cell>
          <cell r="I9">
            <v>45</v>
          </cell>
          <cell r="J9">
            <v>2102.59</v>
          </cell>
          <cell r="K9">
            <v>-24.534000000000106</v>
          </cell>
          <cell r="L9">
            <v>400</v>
          </cell>
          <cell r="M9">
            <v>500</v>
          </cell>
          <cell r="N9">
            <v>450</v>
          </cell>
          <cell r="O9">
            <v>0</v>
          </cell>
          <cell r="W9">
            <v>415.6112</v>
          </cell>
          <cell r="X9">
            <v>450</v>
          </cell>
          <cell r="Y9">
            <v>7.1267304634716293</v>
          </cell>
          <cell r="Z9">
            <v>2.795759594544132</v>
          </cell>
          <cell r="AD9">
            <v>0</v>
          </cell>
          <cell r="AE9">
            <v>448.86919999999998</v>
          </cell>
          <cell r="AF9">
            <v>457.65559999999994</v>
          </cell>
          <cell r="AG9">
            <v>403.12939999999998</v>
          </cell>
          <cell r="AH9">
            <v>483.35599999999999</v>
          </cell>
          <cell r="AI9" t="str">
            <v>оконч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1724</v>
          </cell>
          <cell r="D10">
            <v>2828</v>
          </cell>
          <cell r="E10">
            <v>3121</v>
          </cell>
          <cell r="F10">
            <v>1407</v>
          </cell>
          <cell r="G10" t="str">
            <v>ябл</v>
          </cell>
          <cell r="H10">
            <v>0.4</v>
          </cell>
          <cell r="I10">
            <v>45</v>
          </cell>
          <cell r="J10">
            <v>3138</v>
          </cell>
          <cell r="K10">
            <v>-17</v>
          </cell>
          <cell r="L10">
            <v>200</v>
          </cell>
          <cell r="M10">
            <v>400</v>
          </cell>
          <cell r="N10">
            <v>500</v>
          </cell>
          <cell r="O10">
            <v>0</v>
          </cell>
          <cell r="W10">
            <v>444.2</v>
          </cell>
          <cell r="X10">
            <v>600</v>
          </cell>
          <cell r="Y10">
            <v>6.9945970283656012</v>
          </cell>
          <cell r="Z10">
            <v>3.1674921206663664</v>
          </cell>
          <cell r="AD10">
            <v>900</v>
          </cell>
          <cell r="AE10">
            <v>463.8</v>
          </cell>
          <cell r="AF10">
            <v>455.8</v>
          </cell>
          <cell r="AG10">
            <v>427.6</v>
          </cell>
          <cell r="AH10">
            <v>559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2425</v>
          </cell>
          <cell r="D11">
            <v>5066</v>
          </cell>
          <cell r="E11">
            <v>4413</v>
          </cell>
          <cell r="F11">
            <v>3029</v>
          </cell>
          <cell r="G11">
            <v>0</v>
          </cell>
          <cell r="H11">
            <v>0.45</v>
          </cell>
          <cell r="I11">
            <v>45</v>
          </cell>
          <cell r="J11">
            <v>4420</v>
          </cell>
          <cell r="K11">
            <v>-7</v>
          </cell>
          <cell r="L11">
            <v>500</v>
          </cell>
          <cell r="M11">
            <v>700</v>
          </cell>
          <cell r="N11">
            <v>900</v>
          </cell>
          <cell r="O11">
            <v>0</v>
          </cell>
          <cell r="W11">
            <v>882.6</v>
          </cell>
          <cell r="X11">
            <v>1300</v>
          </cell>
          <cell r="Y11">
            <v>7.2841604350781779</v>
          </cell>
          <cell r="Z11">
            <v>3.4319057330614093</v>
          </cell>
          <cell r="AD11">
            <v>0</v>
          </cell>
          <cell r="AE11">
            <v>825.4</v>
          </cell>
          <cell r="AF11">
            <v>941.6</v>
          </cell>
          <cell r="AG11">
            <v>929.2</v>
          </cell>
          <cell r="AH11">
            <v>1004</v>
          </cell>
          <cell r="AI11" t="str">
            <v>продноя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2554</v>
          </cell>
          <cell r="D12">
            <v>5081</v>
          </cell>
          <cell r="E12">
            <v>5423</v>
          </cell>
          <cell r="F12">
            <v>2149</v>
          </cell>
          <cell r="G12">
            <v>0</v>
          </cell>
          <cell r="H12">
            <v>0.45</v>
          </cell>
          <cell r="I12">
            <v>45</v>
          </cell>
          <cell r="J12">
            <v>5459</v>
          </cell>
          <cell r="K12">
            <v>-36</v>
          </cell>
          <cell r="L12">
            <v>400</v>
          </cell>
          <cell r="M12">
            <v>400</v>
          </cell>
          <cell r="N12">
            <v>700</v>
          </cell>
          <cell r="O12">
            <v>0</v>
          </cell>
          <cell r="W12">
            <v>644.20000000000005</v>
          </cell>
          <cell r="X12">
            <v>1800</v>
          </cell>
          <cell r="Y12">
            <v>8.4585532443340572</v>
          </cell>
          <cell r="Z12">
            <v>3.3359205215771497</v>
          </cell>
          <cell r="AD12">
            <v>2202</v>
          </cell>
          <cell r="AE12">
            <v>990.8</v>
          </cell>
          <cell r="AF12">
            <v>780</v>
          </cell>
          <cell r="AG12">
            <v>676</v>
          </cell>
          <cell r="AH12">
            <v>721</v>
          </cell>
          <cell r="AI12" t="str">
            <v>нояяб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88</v>
          </cell>
          <cell r="D13">
            <v>31</v>
          </cell>
          <cell r="E13">
            <v>60</v>
          </cell>
          <cell r="F13">
            <v>58</v>
          </cell>
          <cell r="G13">
            <v>0</v>
          </cell>
          <cell r="H13">
            <v>0.4</v>
          </cell>
          <cell r="I13">
            <v>50</v>
          </cell>
          <cell r="J13">
            <v>61</v>
          </cell>
          <cell r="K13">
            <v>-1</v>
          </cell>
          <cell r="L13">
            <v>0</v>
          </cell>
          <cell r="M13">
            <v>0</v>
          </cell>
          <cell r="N13">
            <v>20</v>
          </cell>
          <cell r="O13">
            <v>0</v>
          </cell>
          <cell r="W13">
            <v>12</v>
          </cell>
          <cell r="X13">
            <v>30</v>
          </cell>
          <cell r="Y13">
            <v>9</v>
          </cell>
          <cell r="Z13">
            <v>4.833333333333333</v>
          </cell>
          <cell r="AD13">
            <v>0</v>
          </cell>
          <cell r="AE13">
            <v>15.8</v>
          </cell>
          <cell r="AF13">
            <v>17</v>
          </cell>
          <cell r="AG13">
            <v>12.2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492</v>
          </cell>
          <cell r="D14">
            <v>12</v>
          </cell>
          <cell r="E14">
            <v>276</v>
          </cell>
          <cell r="F14">
            <v>216</v>
          </cell>
          <cell r="G14">
            <v>0</v>
          </cell>
          <cell r="H14">
            <v>0.17</v>
          </cell>
          <cell r="I14">
            <v>180</v>
          </cell>
          <cell r="J14">
            <v>288</v>
          </cell>
          <cell r="K14">
            <v>-12</v>
          </cell>
          <cell r="L14">
            <v>0</v>
          </cell>
          <cell r="M14">
            <v>300</v>
          </cell>
          <cell r="N14">
            <v>0</v>
          </cell>
          <cell r="O14">
            <v>0</v>
          </cell>
          <cell r="W14">
            <v>55.2</v>
          </cell>
          <cell r="Y14">
            <v>9.3478260869565215</v>
          </cell>
          <cell r="Z14">
            <v>3.9130434782608692</v>
          </cell>
          <cell r="AD14">
            <v>0</v>
          </cell>
          <cell r="AE14">
            <v>81.400000000000006</v>
          </cell>
          <cell r="AF14">
            <v>66.400000000000006</v>
          </cell>
          <cell r="AG14">
            <v>56</v>
          </cell>
          <cell r="AH14">
            <v>47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290</v>
          </cell>
          <cell r="D15">
            <v>370</v>
          </cell>
          <cell r="E15">
            <v>381</v>
          </cell>
          <cell r="F15">
            <v>270</v>
          </cell>
          <cell r="G15">
            <v>0</v>
          </cell>
          <cell r="H15">
            <v>0.3</v>
          </cell>
          <cell r="I15">
            <v>40</v>
          </cell>
          <cell r="J15">
            <v>389</v>
          </cell>
          <cell r="K15">
            <v>-8</v>
          </cell>
          <cell r="L15">
            <v>50</v>
          </cell>
          <cell r="M15">
            <v>50</v>
          </cell>
          <cell r="N15">
            <v>100</v>
          </cell>
          <cell r="O15">
            <v>40</v>
          </cell>
          <cell r="W15">
            <v>76.2</v>
          </cell>
          <cell r="X15">
            <v>70</v>
          </cell>
          <cell r="Y15">
            <v>7.6115485564304457</v>
          </cell>
          <cell r="Z15">
            <v>3.5433070866141732</v>
          </cell>
          <cell r="AD15">
            <v>0</v>
          </cell>
          <cell r="AE15">
            <v>85.2</v>
          </cell>
          <cell r="AF15">
            <v>84.8</v>
          </cell>
          <cell r="AG15">
            <v>80.400000000000006</v>
          </cell>
          <cell r="AH15">
            <v>67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1854</v>
          </cell>
          <cell r="D16">
            <v>736</v>
          </cell>
          <cell r="E16">
            <v>1553</v>
          </cell>
          <cell r="F16">
            <v>1026</v>
          </cell>
          <cell r="G16">
            <v>0</v>
          </cell>
          <cell r="H16">
            <v>0.17</v>
          </cell>
          <cell r="I16">
            <v>180</v>
          </cell>
          <cell r="J16">
            <v>1572</v>
          </cell>
          <cell r="K16">
            <v>-19</v>
          </cell>
          <cell r="L16">
            <v>0</v>
          </cell>
          <cell r="M16">
            <v>1000</v>
          </cell>
          <cell r="N16">
            <v>0</v>
          </cell>
          <cell r="O16">
            <v>0</v>
          </cell>
          <cell r="W16">
            <v>268.60000000000002</v>
          </cell>
          <cell r="Y16">
            <v>7.542814594192107</v>
          </cell>
          <cell r="Z16">
            <v>3.8198064035740877</v>
          </cell>
          <cell r="AD16">
            <v>210</v>
          </cell>
          <cell r="AE16">
            <v>334</v>
          </cell>
          <cell r="AF16">
            <v>308.39999999999998</v>
          </cell>
          <cell r="AG16">
            <v>274</v>
          </cell>
          <cell r="AH16">
            <v>236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98</v>
          </cell>
          <cell r="D17">
            <v>332</v>
          </cell>
          <cell r="E17">
            <v>244</v>
          </cell>
          <cell r="F17">
            <v>184</v>
          </cell>
          <cell r="G17">
            <v>0</v>
          </cell>
          <cell r="H17">
            <v>0.35</v>
          </cell>
          <cell r="I17">
            <v>45</v>
          </cell>
          <cell r="J17">
            <v>265</v>
          </cell>
          <cell r="K17">
            <v>-21</v>
          </cell>
          <cell r="L17">
            <v>0</v>
          </cell>
          <cell r="M17">
            <v>80</v>
          </cell>
          <cell r="N17">
            <v>50</v>
          </cell>
          <cell r="O17">
            <v>0</v>
          </cell>
          <cell r="W17">
            <v>48.8</v>
          </cell>
          <cell r="X17">
            <v>180</v>
          </cell>
          <cell r="Y17">
            <v>10.122950819672132</v>
          </cell>
          <cell r="Z17">
            <v>3.7704918032786887</v>
          </cell>
          <cell r="AD17">
            <v>0</v>
          </cell>
          <cell r="AE17">
            <v>19.600000000000001</v>
          </cell>
          <cell r="AF17">
            <v>23.4</v>
          </cell>
          <cell r="AG17">
            <v>47.4</v>
          </cell>
          <cell r="AH17">
            <v>36</v>
          </cell>
          <cell r="AI17" t="str">
            <v>нояяб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68</v>
          </cell>
          <cell r="D18">
            <v>136</v>
          </cell>
          <cell r="E18">
            <v>108</v>
          </cell>
          <cell r="F18">
            <v>92</v>
          </cell>
          <cell r="G18" t="str">
            <v>н</v>
          </cell>
          <cell r="H18">
            <v>0.35</v>
          </cell>
          <cell r="I18">
            <v>45</v>
          </cell>
          <cell r="J18">
            <v>112</v>
          </cell>
          <cell r="K18">
            <v>-4</v>
          </cell>
          <cell r="L18">
            <v>0</v>
          </cell>
          <cell r="M18">
            <v>0</v>
          </cell>
          <cell r="N18">
            <v>20</v>
          </cell>
          <cell r="O18">
            <v>20</v>
          </cell>
          <cell r="W18">
            <v>21.6</v>
          </cell>
          <cell r="X18">
            <v>30</v>
          </cell>
          <cell r="Y18">
            <v>7.4999999999999991</v>
          </cell>
          <cell r="Z18">
            <v>4.2592592592592586</v>
          </cell>
          <cell r="AD18">
            <v>0</v>
          </cell>
          <cell r="AE18">
            <v>25.6</v>
          </cell>
          <cell r="AF18">
            <v>20.399999999999999</v>
          </cell>
          <cell r="AG18">
            <v>21.6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90</v>
          </cell>
          <cell r="D19">
            <v>216</v>
          </cell>
          <cell r="E19">
            <v>139</v>
          </cell>
          <cell r="F19">
            <v>160</v>
          </cell>
          <cell r="G19">
            <v>0</v>
          </cell>
          <cell r="H19">
            <v>0.35</v>
          </cell>
          <cell r="I19">
            <v>45</v>
          </cell>
          <cell r="J19">
            <v>145</v>
          </cell>
          <cell r="K19">
            <v>-6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W19">
            <v>27.8</v>
          </cell>
          <cell r="X19">
            <v>200</v>
          </cell>
          <cell r="Y19">
            <v>12.949640287769784</v>
          </cell>
          <cell r="Z19">
            <v>5.7553956834532372</v>
          </cell>
          <cell r="AD19">
            <v>0</v>
          </cell>
          <cell r="AE19">
            <v>31.2</v>
          </cell>
          <cell r="AF19">
            <v>31.6</v>
          </cell>
          <cell r="AG19">
            <v>30.4</v>
          </cell>
          <cell r="AH19">
            <v>16</v>
          </cell>
          <cell r="AI19" t="str">
            <v>ак лид-сос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362</v>
          </cell>
          <cell r="D20">
            <v>537</v>
          </cell>
          <cell r="E20">
            <v>499</v>
          </cell>
          <cell r="F20">
            <v>383</v>
          </cell>
          <cell r="G20">
            <v>0</v>
          </cell>
          <cell r="H20">
            <v>0.35</v>
          </cell>
          <cell r="I20">
            <v>45</v>
          </cell>
          <cell r="J20">
            <v>517</v>
          </cell>
          <cell r="K20">
            <v>-18</v>
          </cell>
          <cell r="L20">
            <v>100</v>
          </cell>
          <cell r="M20">
            <v>130</v>
          </cell>
          <cell r="N20">
            <v>150</v>
          </cell>
          <cell r="O20">
            <v>0</v>
          </cell>
          <cell r="W20">
            <v>99.8</v>
          </cell>
          <cell r="X20">
            <v>100</v>
          </cell>
          <cell r="Y20">
            <v>8.6472945891783564</v>
          </cell>
          <cell r="Z20">
            <v>3.837675350701403</v>
          </cell>
          <cell r="AD20">
            <v>0</v>
          </cell>
          <cell r="AE20">
            <v>111.6</v>
          </cell>
          <cell r="AF20">
            <v>107.2</v>
          </cell>
          <cell r="AG20">
            <v>106</v>
          </cell>
          <cell r="AH20">
            <v>100</v>
          </cell>
          <cell r="AI20" t="str">
            <v>продноя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414.53800000000001</v>
          </cell>
          <cell r="D21">
            <v>582.59299999999996</v>
          </cell>
          <cell r="E21">
            <v>647.654</v>
          </cell>
          <cell r="F21">
            <v>330.94799999999998</v>
          </cell>
          <cell r="G21">
            <v>0</v>
          </cell>
          <cell r="H21">
            <v>1</v>
          </cell>
          <cell r="I21">
            <v>50</v>
          </cell>
          <cell r="J21">
            <v>640.30899999999997</v>
          </cell>
          <cell r="K21">
            <v>7.3450000000000273</v>
          </cell>
          <cell r="L21">
            <v>120</v>
          </cell>
          <cell r="M21">
            <v>150</v>
          </cell>
          <cell r="N21">
            <v>130</v>
          </cell>
          <cell r="O21">
            <v>100</v>
          </cell>
          <cell r="W21">
            <v>129.5308</v>
          </cell>
          <cell r="X21">
            <v>120</v>
          </cell>
          <cell r="Y21">
            <v>7.3414817170896809</v>
          </cell>
          <cell r="Z21">
            <v>2.5549753417719954</v>
          </cell>
          <cell r="AD21">
            <v>0</v>
          </cell>
          <cell r="AE21">
            <v>118.34739999999999</v>
          </cell>
          <cell r="AF21">
            <v>132.7902</v>
          </cell>
          <cell r="AG21">
            <v>118.7548</v>
          </cell>
          <cell r="AH21">
            <v>120.474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2942.8510000000001</v>
          </cell>
          <cell r="D22">
            <v>5287.71</v>
          </cell>
          <cell r="E22">
            <v>4924.05</v>
          </cell>
          <cell r="F22">
            <v>3216.6129999999998</v>
          </cell>
          <cell r="G22">
            <v>0</v>
          </cell>
          <cell r="H22">
            <v>1</v>
          </cell>
          <cell r="I22">
            <v>50</v>
          </cell>
          <cell r="J22">
            <v>5039.4120000000003</v>
          </cell>
          <cell r="K22">
            <v>-115.36200000000008</v>
          </cell>
          <cell r="L22">
            <v>800</v>
          </cell>
          <cell r="M22">
            <v>1100</v>
          </cell>
          <cell r="N22">
            <v>1400</v>
          </cell>
          <cell r="O22">
            <v>200</v>
          </cell>
          <cell r="W22">
            <v>984.81000000000006</v>
          </cell>
          <cell r="X22">
            <v>1600</v>
          </cell>
          <cell r="Y22">
            <v>8.4448908926594974</v>
          </cell>
          <cell r="Z22">
            <v>3.2662269879469132</v>
          </cell>
          <cell r="AD22">
            <v>0</v>
          </cell>
          <cell r="AE22">
            <v>1101.6816000000001</v>
          </cell>
          <cell r="AF22">
            <v>1039.364</v>
          </cell>
          <cell r="AG22">
            <v>1027.8863999999999</v>
          </cell>
          <cell r="AH22">
            <v>902.83399999999995</v>
          </cell>
          <cell r="AI22" t="str">
            <v>нояяб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161.517</v>
          </cell>
          <cell r="D23">
            <v>448.71300000000002</v>
          </cell>
          <cell r="E23">
            <v>333.399</v>
          </cell>
          <cell r="F23">
            <v>243.27199999999999</v>
          </cell>
          <cell r="G23">
            <v>0</v>
          </cell>
          <cell r="H23">
            <v>1</v>
          </cell>
          <cell r="I23">
            <v>50</v>
          </cell>
          <cell r="J23">
            <v>350.00900000000001</v>
          </cell>
          <cell r="K23">
            <v>-16.610000000000014</v>
          </cell>
          <cell r="L23">
            <v>100</v>
          </cell>
          <cell r="M23">
            <v>110</v>
          </cell>
          <cell r="N23">
            <v>100</v>
          </cell>
          <cell r="O23">
            <v>0</v>
          </cell>
          <cell r="W23">
            <v>66.6798</v>
          </cell>
          <cell r="Y23">
            <v>8.2974454032555585</v>
          </cell>
          <cell r="Z23">
            <v>3.6483612728292525</v>
          </cell>
          <cell r="AD23">
            <v>0</v>
          </cell>
          <cell r="AE23">
            <v>78.405799999999999</v>
          </cell>
          <cell r="AF23">
            <v>61.5398</v>
          </cell>
          <cell r="AG23">
            <v>70.167000000000002</v>
          </cell>
          <cell r="AH23">
            <v>46.966999999999999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1176.2049999999999</v>
          </cell>
          <cell r="D24">
            <v>1793.146</v>
          </cell>
          <cell r="E24">
            <v>2159.828</v>
          </cell>
          <cell r="F24">
            <v>761.20299999999997</v>
          </cell>
          <cell r="G24">
            <v>0</v>
          </cell>
          <cell r="H24">
            <v>1</v>
          </cell>
          <cell r="I24">
            <v>60</v>
          </cell>
          <cell r="J24">
            <v>2269.5790000000002</v>
          </cell>
          <cell r="K24">
            <v>-109.7510000000002</v>
          </cell>
          <cell r="L24">
            <v>400</v>
          </cell>
          <cell r="M24">
            <v>1000</v>
          </cell>
          <cell r="N24">
            <v>500</v>
          </cell>
          <cell r="O24">
            <v>300</v>
          </cell>
          <cell r="W24">
            <v>431.96559999999999</v>
          </cell>
          <cell r="X24">
            <v>200</v>
          </cell>
          <cell r="Y24">
            <v>7.3181822811816497</v>
          </cell>
          <cell r="Z24">
            <v>1.7621843035649134</v>
          </cell>
          <cell r="AD24">
            <v>0</v>
          </cell>
          <cell r="AE24">
            <v>348.15320000000003</v>
          </cell>
          <cell r="AF24">
            <v>364.89140000000003</v>
          </cell>
          <cell r="AG24">
            <v>356.36039999999997</v>
          </cell>
          <cell r="AH24">
            <v>370.86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384.86700000000002</v>
          </cell>
          <cell r="D25">
            <v>663.71199999999999</v>
          </cell>
          <cell r="E25">
            <v>628.505</v>
          </cell>
          <cell r="F25">
            <v>409.51400000000001</v>
          </cell>
          <cell r="G25">
            <v>0</v>
          </cell>
          <cell r="H25">
            <v>1</v>
          </cell>
          <cell r="I25">
            <v>50</v>
          </cell>
          <cell r="J25">
            <v>623.24300000000005</v>
          </cell>
          <cell r="K25">
            <v>5.2619999999999436</v>
          </cell>
          <cell r="L25">
            <v>80</v>
          </cell>
          <cell r="M25">
            <v>100</v>
          </cell>
          <cell r="N25">
            <v>120</v>
          </cell>
          <cell r="O25">
            <v>100</v>
          </cell>
          <cell r="W25">
            <v>125.70099999999999</v>
          </cell>
          <cell r="X25">
            <v>110</v>
          </cell>
          <cell r="Y25">
            <v>7.3150889809945827</v>
          </cell>
          <cell r="Z25">
            <v>3.2578420219409554</v>
          </cell>
          <cell r="AD25">
            <v>0</v>
          </cell>
          <cell r="AE25">
            <v>130.0026</v>
          </cell>
          <cell r="AF25">
            <v>130.45999999999998</v>
          </cell>
          <cell r="AG25">
            <v>127.974</v>
          </cell>
          <cell r="AH25">
            <v>103.239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167.82400000000001</v>
          </cell>
          <cell r="D26">
            <v>86.414000000000001</v>
          </cell>
          <cell r="E26">
            <v>170.352</v>
          </cell>
          <cell r="F26">
            <v>81.22</v>
          </cell>
          <cell r="G26">
            <v>0</v>
          </cell>
          <cell r="H26">
            <v>1</v>
          </cell>
          <cell r="I26">
            <v>60</v>
          </cell>
          <cell r="J26">
            <v>162.03800000000001</v>
          </cell>
          <cell r="K26">
            <v>8.313999999999993</v>
          </cell>
          <cell r="L26">
            <v>40</v>
          </cell>
          <cell r="M26">
            <v>40</v>
          </cell>
          <cell r="N26">
            <v>50</v>
          </cell>
          <cell r="O26">
            <v>30</v>
          </cell>
          <cell r="W26">
            <v>34.070399999999999</v>
          </cell>
          <cell r="X26">
            <v>30</v>
          </cell>
          <cell r="Y26">
            <v>7.9605757490372886</v>
          </cell>
          <cell r="Z26">
            <v>2.3838874800413263</v>
          </cell>
          <cell r="AD26">
            <v>0</v>
          </cell>
          <cell r="AE26">
            <v>35.1736</v>
          </cell>
          <cell r="AF26">
            <v>37.077399999999997</v>
          </cell>
          <cell r="AG26">
            <v>29.461399999999998</v>
          </cell>
          <cell r="AH26">
            <v>18.579999999999998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399.65899999999999</v>
          </cell>
          <cell r="D27">
            <v>361.03899999999999</v>
          </cell>
          <cell r="E27">
            <v>460.26600000000002</v>
          </cell>
          <cell r="F27">
            <v>280.26100000000002</v>
          </cell>
          <cell r="G27">
            <v>0</v>
          </cell>
          <cell r="H27">
            <v>1</v>
          </cell>
          <cell r="I27">
            <v>60</v>
          </cell>
          <cell r="J27">
            <v>459.80399999999997</v>
          </cell>
          <cell r="K27">
            <v>0.46200000000004593</v>
          </cell>
          <cell r="L27">
            <v>80</v>
          </cell>
          <cell r="M27">
            <v>100</v>
          </cell>
          <cell r="N27">
            <v>110</v>
          </cell>
          <cell r="O27">
            <v>0</v>
          </cell>
          <cell r="W27">
            <v>92.053200000000004</v>
          </cell>
          <cell r="X27">
            <v>120</v>
          </cell>
          <cell r="Y27">
            <v>7.4985008668900148</v>
          </cell>
          <cell r="Z27">
            <v>3.0445546705600677</v>
          </cell>
          <cell r="AD27">
            <v>0</v>
          </cell>
          <cell r="AE27">
            <v>85.236599999999996</v>
          </cell>
          <cell r="AF27">
            <v>107.95340000000002</v>
          </cell>
          <cell r="AG27">
            <v>90.177199999999999</v>
          </cell>
          <cell r="AH27">
            <v>90.388999999999996</v>
          </cell>
          <cell r="AI27" t="str">
            <v>жц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367.26799999999997</v>
          </cell>
          <cell r="D28">
            <v>243.191</v>
          </cell>
          <cell r="E28">
            <v>320.596</v>
          </cell>
          <cell r="F28">
            <v>252.12200000000001</v>
          </cell>
          <cell r="G28">
            <v>0</v>
          </cell>
          <cell r="H28">
            <v>1</v>
          </cell>
          <cell r="I28">
            <v>60</v>
          </cell>
          <cell r="J28">
            <v>336.75700000000001</v>
          </cell>
          <cell r="K28">
            <v>-16.161000000000001</v>
          </cell>
          <cell r="L28">
            <v>80</v>
          </cell>
          <cell r="M28">
            <v>110</v>
          </cell>
          <cell r="N28">
            <v>100</v>
          </cell>
          <cell r="O28">
            <v>0</v>
          </cell>
          <cell r="W28">
            <v>64.119200000000006</v>
          </cell>
          <cell r="Y28">
            <v>8.4549089820209868</v>
          </cell>
          <cell r="Z28">
            <v>3.9320827458857877</v>
          </cell>
          <cell r="AD28">
            <v>0</v>
          </cell>
          <cell r="AE28">
            <v>86.090800000000002</v>
          </cell>
          <cell r="AF28">
            <v>94.656199999999998</v>
          </cell>
          <cell r="AG28">
            <v>71.119</v>
          </cell>
          <cell r="AH28">
            <v>52.758000000000003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83.397999999999996</v>
          </cell>
          <cell r="D29">
            <v>91.584999999999994</v>
          </cell>
          <cell r="E29">
            <v>122.404</v>
          </cell>
          <cell r="F29">
            <v>52.579000000000001</v>
          </cell>
          <cell r="G29">
            <v>0</v>
          </cell>
          <cell r="H29">
            <v>1</v>
          </cell>
          <cell r="I29">
            <v>30</v>
          </cell>
          <cell r="J29">
            <v>128.673</v>
          </cell>
          <cell r="K29">
            <v>-6.2690000000000055</v>
          </cell>
          <cell r="L29">
            <v>40</v>
          </cell>
          <cell r="M29">
            <v>70</v>
          </cell>
          <cell r="N29">
            <v>20</v>
          </cell>
          <cell r="O29">
            <v>0</v>
          </cell>
          <cell r="W29">
            <v>24.480799999999999</v>
          </cell>
          <cell r="Y29">
            <v>7.4580487565765834</v>
          </cell>
          <cell r="Z29">
            <v>2.1477647789287935</v>
          </cell>
          <cell r="AD29">
            <v>0</v>
          </cell>
          <cell r="AE29">
            <v>23.0336</v>
          </cell>
          <cell r="AF29">
            <v>22.844000000000001</v>
          </cell>
          <cell r="AG29">
            <v>20.693000000000001</v>
          </cell>
          <cell r="AH29">
            <v>12.515000000000001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140.16</v>
          </cell>
          <cell r="D30">
            <v>99.891000000000005</v>
          </cell>
          <cell r="E30">
            <v>159.01</v>
          </cell>
          <cell r="F30">
            <v>81.040999999999997</v>
          </cell>
          <cell r="G30" t="str">
            <v>н</v>
          </cell>
          <cell r="H30">
            <v>1</v>
          </cell>
          <cell r="I30">
            <v>30</v>
          </cell>
          <cell r="J30">
            <v>143.51599999999999</v>
          </cell>
          <cell r="K30">
            <v>15.494</v>
          </cell>
          <cell r="L30">
            <v>30</v>
          </cell>
          <cell r="M30">
            <v>30</v>
          </cell>
          <cell r="N30">
            <v>20</v>
          </cell>
          <cell r="O30">
            <v>30</v>
          </cell>
          <cell r="W30">
            <v>31.802</v>
          </cell>
          <cell r="X30">
            <v>40</v>
          </cell>
          <cell r="Y30">
            <v>7.2649833343814851</v>
          </cell>
          <cell r="Z30">
            <v>2.5482988491289857</v>
          </cell>
          <cell r="AD30">
            <v>0</v>
          </cell>
          <cell r="AE30">
            <v>28.717599999999997</v>
          </cell>
          <cell r="AF30">
            <v>32.590600000000002</v>
          </cell>
          <cell r="AG30">
            <v>29.468200000000003</v>
          </cell>
          <cell r="AH30">
            <v>37.165999999999997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1192.1869999999999</v>
          </cell>
          <cell r="D31">
            <v>1060.559</v>
          </cell>
          <cell r="E31">
            <v>1495.5640000000001</v>
          </cell>
          <cell r="F31">
            <v>728.01900000000001</v>
          </cell>
          <cell r="G31">
            <v>0</v>
          </cell>
          <cell r="H31">
            <v>1</v>
          </cell>
          <cell r="I31">
            <v>30</v>
          </cell>
          <cell r="J31">
            <v>1503.761</v>
          </cell>
          <cell r="K31">
            <v>-8.196999999999889</v>
          </cell>
          <cell r="L31">
            <v>300</v>
          </cell>
          <cell r="M31">
            <v>350</v>
          </cell>
          <cell r="N31">
            <v>200</v>
          </cell>
          <cell r="O31">
            <v>200</v>
          </cell>
          <cell r="W31">
            <v>299.11279999999999</v>
          </cell>
          <cell r="X31">
            <v>450</v>
          </cell>
          <cell r="Y31">
            <v>7.4487584616907077</v>
          </cell>
          <cell r="Z31">
            <v>2.4339279362167048</v>
          </cell>
          <cell r="AD31">
            <v>0</v>
          </cell>
          <cell r="AE31">
            <v>369.26100000000002</v>
          </cell>
          <cell r="AF31">
            <v>338.57920000000001</v>
          </cell>
          <cell r="AG31">
            <v>279.43580000000003</v>
          </cell>
          <cell r="AH31">
            <v>297.524</v>
          </cell>
          <cell r="AI31" t="str">
            <v>нояяб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153.352</v>
          </cell>
          <cell r="D32">
            <v>13.367000000000001</v>
          </cell>
          <cell r="E32">
            <v>64.369</v>
          </cell>
          <cell r="F32">
            <v>86.180999999999997</v>
          </cell>
          <cell r="G32">
            <v>0</v>
          </cell>
          <cell r="H32">
            <v>1</v>
          </cell>
          <cell r="I32">
            <v>40</v>
          </cell>
          <cell r="J32">
            <v>77</v>
          </cell>
          <cell r="K32">
            <v>-12.631</v>
          </cell>
          <cell r="L32">
            <v>0</v>
          </cell>
          <cell r="M32">
            <v>20</v>
          </cell>
          <cell r="N32">
            <v>20</v>
          </cell>
          <cell r="O32">
            <v>0</v>
          </cell>
          <cell r="W32">
            <v>12.873799999999999</v>
          </cell>
          <cell r="Y32">
            <v>9.801379546054779</v>
          </cell>
          <cell r="Z32">
            <v>6.6942938370954961</v>
          </cell>
          <cell r="AD32">
            <v>0</v>
          </cell>
          <cell r="AE32">
            <v>18.463799999999999</v>
          </cell>
          <cell r="AF32">
            <v>18.7164</v>
          </cell>
          <cell r="AG32">
            <v>13.860800000000001</v>
          </cell>
          <cell r="AH32">
            <v>8.5120000000000005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164.00399999999999</v>
          </cell>
          <cell r="E33">
            <v>95.739000000000004</v>
          </cell>
          <cell r="F33">
            <v>59.365000000000002</v>
          </cell>
          <cell r="G33" t="str">
            <v>н</v>
          </cell>
          <cell r="H33">
            <v>1</v>
          </cell>
          <cell r="I33">
            <v>35</v>
          </cell>
          <cell r="J33">
            <v>100.5</v>
          </cell>
          <cell r="K33">
            <v>-4.7609999999999957</v>
          </cell>
          <cell r="L33">
            <v>0</v>
          </cell>
          <cell r="M33">
            <v>20</v>
          </cell>
          <cell r="N33">
            <v>20</v>
          </cell>
          <cell r="O33">
            <v>30</v>
          </cell>
          <cell r="W33">
            <v>19.1478</v>
          </cell>
          <cell r="X33">
            <v>20</v>
          </cell>
          <cell r="Y33">
            <v>7.8006350599024437</v>
          </cell>
          <cell r="Z33">
            <v>3.100356176688706</v>
          </cell>
          <cell r="AD33">
            <v>0</v>
          </cell>
          <cell r="AE33">
            <v>15.586400000000001</v>
          </cell>
          <cell r="AF33">
            <v>28.036200000000001</v>
          </cell>
          <cell r="AG33">
            <v>14.953800000000001</v>
          </cell>
          <cell r="AH33">
            <v>11.795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226.63300000000001</v>
          </cell>
          <cell r="D34">
            <v>1643.1579999999999</v>
          </cell>
          <cell r="E34">
            <v>1085.7270000000001</v>
          </cell>
          <cell r="F34">
            <v>769.53200000000004</v>
          </cell>
          <cell r="G34">
            <v>0</v>
          </cell>
          <cell r="H34">
            <v>1</v>
          </cell>
          <cell r="I34">
            <v>30</v>
          </cell>
          <cell r="J34">
            <v>1012.091</v>
          </cell>
          <cell r="K34">
            <v>73.636000000000081</v>
          </cell>
          <cell r="L34">
            <v>80</v>
          </cell>
          <cell r="M34">
            <v>100</v>
          </cell>
          <cell r="N34">
            <v>120</v>
          </cell>
          <cell r="O34">
            <v>200</v>
          </cell>
          <cell r="W34">
            <v>217.14540000000002</v>
          </cell>
          <cell r="X34">
            <v>350</v>
          </cell>
          <cell r="Y34">
            <v>7.4582837122038965</v>
          </cell>
          <cell r="Z34">
            <v>3.5438558680036509</v>
          </cell>
          <cell r="AD34">
            <v>0</v>
          </cell>
          <cell r="AE34">
            <v>133.37899999999999</v>
          </cell>
          <cell r="AF34">
            <v>136.048</v>
          </cell>
          <cell r="AG34">
            <v>230.59859999999998</v>
          </cell>
          <cell r="AH34">
            <v>221.5</v>
          </cell>
          <cell r="AI34" t="str">
            <v>жц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18.073</v>
          </cell>
          <cell r="D35">
            <v>10.834</v>
          </cell>
          <cell r="E35">
            <v>18.068000000000001</v>
          </cell>
          <cell r="F35">
            <v>10.839</v>
          </cell>
          <cell r="G35" t="str">
            <v>н</v>
          </cell>
          <cell r="H35">
            <v>1</v>
          </cell>
          <cell r="I35">
            <v>45</v>
          </cell>
          <cell r="J35">
            <v>17.899999999999999</v>
          </cell>
          <cell r="K35">
            <v>0.16800000000000281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3.6136000000000004</v>
          </cell>
          <cell r="X35">
            <v>10</v>
          </cell>
          <cell r="Y35">
            <v>5.7668253265441658</v>
          </cell>
          <cell r="Z35">
            <v>2.9995018817799424</v>
          </cell>
          <cell r="AD35">
            <v>0</v>
          </cell>
          <cell r="AE35">
            <v>0.71679999999999999</v>
          </cell>
          <cell r="AF35">
            <v>3.9938000000000002</v>
          </cell>
          <cell r="AG35">
            <v>2.5466000000000002</v>
          </cell>
          <cell r="AH35">
            <v>13.537000000000001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20.707999999999998</v>
          </cell>
          <cell r="E36">
            <v>3.573</v>
          </cell>
          <cell r="F36">
            <v>17.135000000000002</v>
          </cell>
          <cell r="G36" t="str">
            <v>н</v>
          </cell>
          <cell r="H36">
            <v>1</v>
          </cell>
          <cell r="I36">
            <v>45</v>
          </cell>
          <cell r="J36">
            <v>4.2</v>
          </cell>
          <cell r="K36">
            <v>-0.62700000000000022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0.71460000000000001</v>
          </cell>
          <cell r="Y36">
            <v>23.97844948222782</v>
          </cell>
          <cell r="Z36">
            <v>23.97844948222782</v>
          </cell>
          <cell r="AD36">
            <v>0</v>
          </cell>
          <cell r="AE36">
            <v>1.7934000000000001</v>
          </cell>
          <cell r="AF36">
            <v>1.9762</v>
          </cell>
          <cell r="AG36">
            <v>0.71440000000000003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31.408000000000001</v>
          </cell>
          <cell r="E37">
            <v>17.193000000000001</v>
          </cell>
          <cell r="F37">
            <v>14.215</v>
          </cell>
          <cell r="G37" t="str">
            <v>н</v>
          </cell>
          <cell r="H37">
            <v>1</v>
          </cell>
          <cell r="I37">
            <v>45</v>
          </cell>
          <cell r="J37">
            <v>16.600000000000001</v>
          </cell>
          <cell r="K37">
            <v>0.59299999999999997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3.4386000000000001</v>
          </cell>
          <cell r="X37">
            <v>10</v>
          </cell>
          <cell r="Y37">
            <v>7.0421101611120802</v>
          </cell>
          <cell r="Z37">
            <v>4.1339498633164657</v>
          </cell>
          <cell r="AD37">
            <v>0</v>
          </cell>
          <cell r="AE37">
            <v>1.9920000000000002</v>
          </cell>
          <cell r="AF37">
            <v>3.0824000000000003</v>
          </cell>
          <cell r="AG37">
            <v>1.27</v>
          </cell>
          <cell r="AH37">
            <v>13.577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1025</v>
          </cell>
          <cell r="D38">
            <v>968</v>
          </cell>
          <cell r="E38">
            <v>1221</v>
          </cell>
          <cell r="F38">
            <v>759</v>
          </cell>
          <cell r="G38">
            <v>0</v>
          </cell>
          <cell r="H38">
            <v>0.35</v>
          </cell>
          <cell r="I38">
            <v>40</v>
          </cell>
          <cell r="J38">
            <v>1229</v>
          </cell>
          <cell r="K38">
            <v>-8</v>
          </cell>
          <cell r="L38">
            <v>200</v>
          </cell>
          <cell r="M38">
            <v>250</v>
          </cell>
          <cell r="N38">
            <v>250</v>
          </cell>
          <cell r="O38">
            <v>100</v>
          </cell>
          <cell r="W38">
            <v>244.2</v>
          </cell>
          <cell r="X38">
            <v>450</v>
          </cell>
          <cell r="Y38">
            <v>8.2268632268632267</v>
          </cell>
          <cell r="Z38">
            <v>3.1081081081081083</v>
          </cell>
          <cell r="AD38">
            <v>0</v>
          </cell>
          <cell r="AE38">
            <v>434.2</v>
          </cell>
          <cell r="AF38">
            <v>258.8</v>
          </cell>
          <cell r="AG38">
            <v>240.6</v>
          </cell>
          <cell r="AH38">
            <v>221</v>
          </cell>
          <cell r="AI38" t="str">
            <v>нояяб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2021</v>
          </cell>
          <cell r="D39">
            <v>3315</v>
          </cell>
          <cell r="E39">
            <v>3786</v>
          </cell>
          <cell r="F39">
            <v>1489</v>
          </cell>
          <cell r="G39">
            <v>0</v>
          </cell>
          <cell r="H39">
            <v>0.4</v>
          </cell>
          <cell r="I39">
            <v>40</v>
          </cell>
          <cell r="J39">
            <v>3856</v>
          </cell>
          <cell r="K39">
            <v>-70</v>
          </cell>
          <cell r="L39">
            <v>600</v>
          </cell>
          <cell r="M39">
            <v>600</v>
          </cell>
          <cell r="N39">
            <v>600</v>
          </cell>
          <cell r="O39">
            <v>500</v>
          </cell>
          <cell r="W39">
            <v>596.4</v>
          </cell>
          <cell r="X39">
            <v>600</v>
          </cell>
          <cell r="Y39">
            <v>7.359154929577465</v>
          </cell>
          <cell r="Z39">
            <v>2.4966465459423208</v>
          </cell>
          <cell r="AD39">
            <v>804</v>
          </cell>
          <cell r="AE39">
            <v>651.6</v>
          </cell>
          <cell r="AF39">
            <v>651.4</v>
          </cell>
          <cell r="AG39">
            <v>556.79999999999995</v>
          </cell>
          <cell r="AH39">
            <v>450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2291</v>
          </cell>
          <cell r="D40">
            <v>3332</v>
          </cell>
          <cell r="E40">
            <v>3869</v>
          </cell>
          <cell r="F40">
            <v>1715</v>
          </cell>
          <cell r="G40">
            <v>0</v>
          </cell>
          <cell r="H40">
            <v>0.45</v>
          </cell>
          <cell r="I40">
            <v>45</v>
          </cell>
          <cell r="J40">
            <v>3908</v>
          </cell>
          <cell r="K40">
            <v>-39</v>
          </cell>
          <cell r="L40">
            <v>700</v>
          </cell>
          <cell r="M40">
            <v>950</v>
          </cell>
          <cell r="N40">
            <v>800</v>
          </cell>
          <cell r="O40">
            <v>200</v>
          </cell>
          <cell r="W40">
            <v>773.8</v>
          </cell>
          <cell r="X40">
            <v>1300</v>
          </cell>
          <cell r="Y40">
            <v>7.3210131817006987</v>
          </cell>
          <cell r="Z40">
            <v>2.2163349702765576</v>
          </cell>
          <cell r="AD40">
            <v>0</v>
          </cell>
          <cell r="AE40">
            <v>625.20000000000005</v>
          </cell>
          <cell r="AF40">
            <v>666.6</v>
          </cell>
          <cell r="AG40">
            <v>647.79999999999995</v>
          </cell>
          <cell r="AH40">
            <v>926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930.01900000000001</v>
          </cell>
          <cell r="D41">
            <v>1482.2080000000001</v>
          </cell>
          <cell r="E41">
            <v>1396.136</v>
          </cell>
          <cell r="F41">
            <v>991.56399999999996</v>
          </cell>
          <cell r="G41">
            <v>0</v>
          </cell>
          <cell r="H41">
            <v>1</v>
          </cell>
          <cell r="I41">
            <v>40</v>
          </cell>
          <cell r="J41">
            <v>1343.615</v>
          </cell>
          <cell r="K41">
            <v>52.520999999999958</v>
          </cell>
          <cell r="L41">
            <v>160</v>
          </cell>
          <cell r="M41">
            <v>210</v>
          </cell>
          <cell r="N41">
            <v>300</v>
          </cell>
          <cell r="O41">
            <v>100</v>
          </cell>
          <cell r="W41">
            <v>279.22719999999998</v>
          </cell>
          <cell r="X41">
            <v>220</v>
          </cell>
          <cell r="Y41">
            <v>7.0966009042099047</v>
          </cell>
          <cell r="Z41">
            <v>3.5511010388672739</v>
          </cell>
          <cell r="AD41">
            <v>0</v>
          </cell>
          <cell r="AE41">
            <v>315.68060000000003</v>
          </cell>
          <cell r="AF41">
            <v>313.0204</v>
          </cell>
          <cell r="AG41">
            <v>297.20479999999998</v>
          </cell>
          <cell r="AH41">
            <v>249.85499999999999</v>
          </cell>
          <cell r="AI41" t="str">
            <v>жк оконч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1194</v>
          </cell>
          <cell r="D42">
            <v>9</v>
          </cell>
          <cell r="E42">
            <v>872</v>
          </cell>
          <cell r="F42">
            <v>326</v>
          </cell>
          <cell r="G42">
            <v>0</v>
          </cell>
          <cell r="H42">
            <v>0.1</v>
          </cell>
          <cell r="I42">
            <v>730</v>
          </cell>
          <cell r="J42">
            <v>885</v>
          </cell>
          <cell r="K42">
            <v>-13</v>
          </cell>
          <cell r="L42">
            <v>0</v>
          </cell>
          <cell r="M42">
            <v>1000</v>
          </cell>
          <cell r="N42">
            <v>0</v>
          </cell>
          <cell r="O42">
            <v>0</v>
          </cell>
          <cell r="W42">
            <v>174.4</v>
          </cell>
          <cell r="Y42">
            <v>7.6032110091743119</v>
          </cell>
          <cell r="Z42">
            <v>1.8692660550458715</v>
          </cell>
          <cell r="AD42">
            <v>0</v>
          </cell>
          <cell r="AE42">
            <v>212.8</v>
          </cell>
          <cell r="AF42">
            <v>192.8</v>
          </cell>
          <cell r="AG42">
            <v>147.4</v>
          </cell>
          <cell r="AH42">
            <v>141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637</v>
          </cell>
          <cell r="D43">
            <v>1056</v>
          </cell>
          <cell r="E43">
            <v>1064</v>
          </cell>
          <cell r="F43">
            <v>614</v>
          </cell>
          <cell r="G43">
            <v>0</v>
          </cell>
          <cell r="H43">
            <v>0.35</v>
          </cell>
          <cell r="I43">
            <v>40</v>
          </cell>
          <cell r="J43">
            <v>1074</v>
          </cell>
          <cell r="K43">
            <v>-10</v>
          </cell>
          <cell r="L43">
            <v>150</v>
          </cell>
          <cell r="M43">
            <v>200</v>
          </cell>
          <cell r="N43">
            <v>210</v>
          </cell>
          <cell r="O43">
            <v>150</v>
          </cell>
          <cell r="W43">
            <v>212.8</v>
          </cell>
          <cell r="X43">
            <v>230</v>
          </cell>
          <cell r="Y43">
            <v>7.3026315789473681</v>
          </cell>
          <cell r="Z43">
            <v>2.8853383458646613</v>
          </cell>
          <cell r="AD43">
            <v>0</v>
          </cell>
          <cell r="AE43">
            <v>246.6</v>
          </cell>
          <cell r="AF43">
            <v>226.8</v>
          </cell>
          <cell r="AG43">
            <v>210</v>
          </cell>
          <cell r="AH43">
            <v>153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170.69900000000001</v>
          </cell>
          <cell r="D44">
            <v>258.52100000000002</v>
          </cell>
          <cell r="E44">
            <v>223.77799999999999</v>
          </cell>
          <cell r="F44">
            <v>198.262</v>
          </cell>
          <cell r="G44">
            <v>0</v>
          </cell>
          <cell r="H44">
            <v>1</v>
          </cell>
          <cell r="I44">
            <v>40</v>
          </cell>
          <cell r="J44">
            <v>230.803</v>
          </cell>
          <cell r="K44">
            <v>-7.0250000000000057</v>
          </cell>
          <cell r="L44">
            <v>0</v>
          </cell>
          <cell r="M44">
            <v>40</v>
          </cell>
          <cell r="N44">
            <v>50</v>
          </cell>
          <cell r="O44">
            <v>0</v>
          </cell>
          <cell r="W44">
            <v>44.755600000000001</v>
          </cell>
          <cell r="X44">
            <v>60</v>
          </cell>
          <cell r="Y44">
            <v>7.7814172975002007</v>
          </cell>
          <cell r="Z44">
            <v>4.4298814003163844</v>
          </cell>
          <cell r="AD44">
            <v>0</v>
          </cell>
          <cell r="AE44">
            <v>60.691800000000001</v>
          </cell>
          <cell r="AF44">
            <v>54.489200000000004</v>
          </cell>
          <cell r="AG44">
            <v>51.191199999999995</v>
          </cell>
          <cell r="AH44">
            <v>52.421999999999997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651</v>
          </cell>
          <cell r="D45">
            <v>408</v>
          </cell>
          <cell r="E45">
            <v>686</v>
          </cell>
          <cell r="F45">
            <v>355</v>
          </cell>
          <cell r="G45">
            <v>0</v>
          </cell>
          <cell r="H45">
            <v>0.4</v>
          </cell>
          <cell r="I45">
            <v>35</v>
          </cell>
          <cell r="J45">
            <v>694</v>
          </cell>
          <cell r="K45">
            <v>-8</v>
          </cell>
          <cell r="L45">
            <v>50</v>
          </cell>
          <cell r="M45">
            <v>100</v>
          </cell>
          <cell r="N45">
            <v>150</v>
          </cell>
          <cell r="O45">
            <v>100</v>
          </cell>
          <cell r="W45">
            <v>137.19999999999999</v>
          </cell>
          <cell r="X45">
            <v>250</v>
          </cell>
          <cell r="Y45">
            <v>7.3250728862973764</v>
          </cell>
          <cell r="Z45">
            <v>2.5874635568513122</v>
          </cell>
          <cell r="AD45">
            <v>0</v>
          </cell>
          <cell r="AE45">
            <v>190.4</v>
          </cell>
          <cell r="AF45">
            <v>173.2</v>
          </cell>
          <cell r="AG45">
            <v>130</v>
          </cell>
          <cell r="AH45">
            <v>116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1291</v>
          </cell>
          <cell r="D46">
            <v>1460</v>
          </cell>
          <cell r="E46">
            <v>1688</v>
          </cell>
          <cell r="F46">
            <v>1013</v>
          </cell>
          <cell r="G46">
            <v>0</v>
          </cell>
          <cell r="H46">
            <v>0.4</v>
          </cell>
          <cell r="I46">
            <v>40</v>
          </cell>
          <cell r="J46">
            <v>1740</v>
          </cell>
          <cell r="K46">
            <v>-52</v>
          </cell>
          <cell r="L46">
            <v>250</v>
          </cell>
          <cell r="M46">
            <v>400</v>
          </cell>
          <cell r="N46">
            <v>350</v>
          </cell>
          <cell r="O46">
            <v>200</v>
          </cell>
          <cell r="W46">
            <v>337.6</v>
          </cell>
          <cell r="X46">
            <v>250</v>
          </cell>
          <cell r="Y46">
            <v>7.2956161137440754</v>
          </cell>
          <cell r="Z46">
            <v>3.0005924170616112</v>
          </cell>
          <cell r="AD46">
            <v>0</v>
          </cell>
          <cell r="AE46">
            <v>397.2</v>
          </cell>
          <cell r="AF46">
            <v>397</v>
          </cell>
          <cell r="AG46">
            <v>335.4</v>
          </cell>
          <cell r="AH46">
            <v>310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117.17100000000001</v>
          </cell>
          <cell r="D47">
            <v>171.83699999999999</v>
          </cell>
          <cell r="E47">
            <v>144.54599999999999</v>
          </cell>
          <cell r="F47">
            <v>141.55000000000001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146.30600000000001</v>
          </cell>
          <cell r="K47">
            <v>-1.7600000000000193</v>
          </cell>
          <cell r="L47">
            <v>0</v>
          </cell>
          <cell r="M47">
            <v>40</v>
          </cell>
          <cell r="N47">
            <v>30</v>
          </cell>
          <cell r="O47">
            <v>0</v>
          </cell>
          <cell r="W47">
            <v>28.909199999999998</v>
          </cell>
          <cell r="X47">
            <v>30</v>
          </cell>
          <cell r="Y47">
            <v>8.3554716145725241</v>
          </cell>
          <cell r="Z47">
            <v>4.896365170949041</v>
          </cell>
          <cell r="AD47">
            <v>0</v>
          </cell>
          <cell r="AE47">
            <v>29.843599999999999</v>
          </cell>
          <cell r="AF47">
            <v>31.595999999999997</v>
          </cell>
          <cell r="AG47">
            <v>30.436599999999999</v>
          </cell>
          <cell r="AH47">
            <v>24.622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421.75799999999998</v>
          </cell>
          <cell r="D48">
            <v>647.58500000000004</v>
          </cell>
          <cell r="E48">
            <v>657.41499999999996</v>
          </cell>
          <cell r="F48">
            <v>383.60199999999998</v>
          </cell>
          <cell r="G48">
            <v>0</v>
          </cell>
          <cell r="H48">
            <v>1</v>
          </cell>
          <cell r="I48">
            <v>40</v>
          </cell>
          <cell r="J48">
            <v>677.04399999999998</v>
          </cell>
          <cell r="K48">
            <v>-19.629000000000019</v>
          </cell>
          <cell r="L48">
            <v>100</v>
          </cell>
          <cell r="M48">
            <v>150</v>
          </cell>
          <cell r="N48">
            <v>150</v>
          </cell>
          <cell r="O48">
            <v>100</v>
          </cell>
          <cell r="W48">
            <v>131.483</v>
          </cell>
          <cell r="X48">
            <v>80</v>
          </cell>
          <cell r="Y48">
            <v>7.3287193021151023</v>
          </cell>
          <cell r="Z48">
            <v>2.9175026429272224</v>
          </cell>
          <cell r="AD48">
            <v>0</v>
          </cell>
          <cell r="AE48">
            <v>152.44220000000001</v>
          </cell>
          <cell r="AF48">
            <v>135.0538</v>
          </cell>
          <cell r="AG48">
            <v>126.9648</v>
          </cell>
          <cell r="AH48">
            <v>96.835999999999999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853</v>
          </cell>
          <cell r="D49">
            <v>1125</v>
          </cell>
          <cell r="E49">
            <v>1248</v>
          </cell>
          <cell r="F49">
            <v>718</v>
          </cell>
          <cell r="G49" t="str">
            <v>лид, я</v>
          </cell>
          <cell r="H49">
            <v>0.35</v>
          </cell>
          <cell r="I49">
            <v>40</v>
          </cell>
          <cell r="J49">
            <v>1262</v>
          </cell>
          <cell r="K49">
            <v>-14</v>
          </cell>
          <cell r="L49">
            <v>200</v>
          </cell>
          <cell r="M49">
            <v>250</v>
          </cell>
          <cell r="N49">
            <v>250</v>
          </cell>
          <cell r="O49">
            <v>200</v>
          </cell>
          <cell r="W49">
            <v>249.6</v>
          </cell>
          <cell r="X49">
            <v>200</v>
          </cell>
          <cell r="Y49">
            <v>7.2836538461538467</v>
          </cell>
          <cell r="Z49">
            <v>2.8766025641025643</v>
          </cell>
          <cell r="AD49">
            <v>0</v>
          </cell>
          <cell r="AE49">
            <v>281.2</v>
          </cell>
          <cell r="AF49">
            <v>274.2</v>
          </cell>
          <cell r="AG49">
            <v>243</v>
          </cell>
          <cell r="AH49">
            <v>222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1242</v>
          </cell>
          <cell r="D50">
            <v>2006</v>
          </cell>
          <cell r="E50">
            <v>1817</v>
          </cell>
          <cell r="F50">
            <v>1408</v>
          </cell>
          <cell r="G50">
            <v>0</v>
          </cell>
          <cell r="H50">
            <v>0.35</v>
          </cell>
          <cell r="I50">
            <v>40</v>
          </cell>
          <cell r="J50">
            <v>1848</v>
          </cell>
          <cell r="K50">
            <v>-31</v>
          </cell>
          <cell r="L50">
            <v>150</v>
          </cell>
          <cell r="M50">
            <v>200</v>
          </cell>
          <cell r="N50">
            <v>450</v>
          </cell>
          <cell r="O50">
            <v>200</v>
          </cell>
          <cell r="W50">
            <v>363.4</v>
          </cell>
          <cell r="X50">
            <v>250</v>
          </cell>
          <cell r="Y50">
            <v>7.3142542652724272</v>
          </cell>
          <cell r="Z50">
            <v>3.8745184369840397</v>
          </cell>
          <cell r="AD50">
            <v>0</v>
          </cell>
          <cell r="AE50">
            <v>417.4</v>
          </cell>
          <cell r="AF50">
            <v>386.2</v>
          </cell>
          <cell r="AG50">
            <v>400.2</v>
          </cell>
          <cell r="AH50">
            <v>304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778</v>
          </cell>
          <cell r="D51">
            <v>979</v>
          </cell>
          <cell r="E51">
            <v>1172</v>
          </cell>
          <cell r="F51">
            <v>566</v>
          </cell>
          <cell r="G51">
            <v>0</v>
          </cell>
          <cell r="H51">
            <v>0.4</v>
          </cell>
          <cell r="I51">
            <v>35</v>
          </cell>
          <cell r="J51">
            <v>1182</v>
          </cell>
          <cell r="K51">
            <v>-10</v>
          </cell>
          <cell r="L51">
            <v>200</v>
          </cell>
          <cell r="M51">
            <v>260</v>
          </cell>
          <cell r="N51">
            <v>250</v>
          </cell>
          <cell r="O51">
            <v>200</v>
          </cell>
          <cell r="W51">
            <v>234.4</v>
          </cell>
          <cell r="X51">
            <v>230</v>
          </cell>
          <cell r="Y51">
            <v>7.2781569965870307</v>
          </cell>
          <cell r="Z51">
            <v>2.4146757679180886</v>
          </cell>
          <cell r="AD51">
            <v>0</v>
          </cell>
          <cell r="AE51">
            <v>242.6</v>
          </cell>
          <cell r="AF51">
            <v>245</v>
          </cell>
          <cell r="AG51">
            <v>215.8</v>
          </cell>
          <cell r="AH51">
            <v>190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759.34699999999998</v>
          </cell>
          <cell r="D52">
            <v>770.83699999999999</v>
          </cell>
          <cell r="E52">
            <v>813.92399999999998</v>
          </cell>
          <cell r="F52">
            <v>647.56299999999999</v>
          </cell>
          <cell r="G52">
            <v>0</v>
          </cell>
          <cell r="H52">
            <v>1</v>
          </cell>
          <cell r="I52">
            <v>50</v>
          </cell>
          <cell r="J52">
            <v>873.64099999999996</v>
          </cell>
          <cell r="K52">
            <v>-59.716999999999985</v>
          </cell>
          <cell r="L52">
            <v>70</v>
          </cell>
          <cell r="M52">
            <v>100</v>
          </cell>
          <cell r="N52">
            <v>200</v>
          </cell>
          <cell r="O52">
            <v>0</v>
          </cell>
          <cell r="W52">
            <v>162.78479999999999</v>
          </cell>
          <cell r="X52">
            <v>200</v>
          </cell>
          <cell r="Y52">
            <v>7.4795865461640165</v>
          </cell>
          <cell r="Z52">
            <v>3.9780311183845178</v>
          </cell>
          <cell r="AD52">
            <v>0</v>
          </cell>
          <cell r="AE52">
            <v>141.61359999999999</v>
          </cell>
          <cell r="AF52">
            <v>204.70679999999999</v>
          </cell>
          <cell r="AG52">
            <v>179.28460000000001</v>
          </cell>
          <cell r="AH52">
            <v>166.733</v>
          </cell>
          <cell r="AI52" t="str">
            <v>жц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1106.8109999999999</v>
          </cell>
          <cell r="D53">
            <v>230.739</v>
          </cell>
          <cell r="E53">
            <v>706.52499999999998</v>
          </cell>
          <cell r="F53">
            <v>617.52599999999995</v>
          </cell>
          <cell r="G53" t="str">
            <v>н</v>
          </cell>
          <cell r="H53">
            <v>1</v>
          </cell>
          <cell r="I53">
            <v>50</v>
          </cell>
          <cell r="J53">
            <v>703.10599999999999</v>
          </cell>
          <cell r="K53">
            <v>3.4189999999999827</v>
          </cell>
          <cell r="L53">
            <v>0</v>
          </cell>
          <cell r="M53">
            <v>100</v>
          </cell>
          <cell r="N53">
            <v>100</v>
          </cell>
          <cell r="O53">
            <v>0</v>
          </cell>
          <cell r="W53">
            <v>141.30500000000001</v>
          </cell>
          <cell r="X53">
            <v>200</v>
          </cell>
          <cell r="Y53">
            <v>7.200919995753865</v>
          </cell>
          <cell r="Z53">
            <v>4.3701638300130918</v>
          </cell>
          <cell r="AD53">
            <v>0</v>
          </cell>
          <cell r="AE53">
            <v>160.51600000000002</v>
          </cell>
          <cell r="AF53">
            <v>126.14500000000001</v>
          </cell>
          <cell r="AG53">
            <v>108.68499999999999</v>
          </cell>
          <cell r="AH53">
            <v>180.869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43.658000000000001</v>
          </cell>
          <cell r="D54">
            <v>12.034000000000001</v>
          </cell>
          <cell r="E54">
            <v>28.623999999999999</v>
          </cell>
          <cell r="F54">
            <v>27.068000000000001</v>
          </cell>
          <cell r="G54" t="str">
            <v>выв24,10,</v>
          </cell>
          <cell r="H54">
            <v>0</v>
          </cell>
          <cell r="I54">
            <v>50</v>
          </cell>
          <cell r="J54">
            <v>28.7</v>
          </cell>
          <cell r="K54">
            <v>-7.6000000000000512E-2</v>
          </cell>
          <cell r="L54">
            <v>0</v>
          </cell>
          <cell r="M54">
            <v>0</v>
          </cell>
          <cell r="N54">
            <v>0</v>
          </cell>
          <cell r="O54">
            <v>20</v>
          </cell>
          <cell r="W54">
            <v>5.7248000000000001</v>
          </cell>
          <cell r="Y54">
            <v>8.2217719396310791</v>
          </cell>
          <cell r="Z54">
            <v>4.7282001117942984</v>
          </cell>
          <cell r="AD54">
            <v>0</v>
          </cell>
          <cell r="AE54">
            <v>7.8337999999999992</v>
          </cell>
          <cell r="AF54">
            <v>6.0213999999999999</v>
          </cell>
          <cell r="AG54">
            <v>4.2228000000000003</v>
          </cell>
          <cell r="AH54">
            <v>1.5129999999999999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2002.17</v>
          </cell>
          <cell r="D55">
            <v>5280.0709999999999</v>
          </cell>
          <cell r="E55">
            <v>5008.8999999999996</v>
          </cell>
          <cell r="F55">
            <v>2203.6889999999999</v>
          </cell>
          <cell r="G55">
            <v>0</v>
          </cell>
          <cell r="H55">
            <v>1</v>
          </cell>
          <cell r="I55">
            <v>40</v>
          </cell>
          <cell r="J55">
            <v>5072.2820000000002</v>
          </cell>
          <cell r="K55">
            <v>-63.382000000000517</v>
          </cell>
          <cell r="L55">
            <v>1400</v>
          </cell>
          <cell r="M55">
            <v>1600</v>
          </cell>
          <cell r="N55">
            <v>1000</v>
          </cell>
          <cell r="O55">
            <v>400</v>
          </cell>
          <cell r="W55">
            <v>1001.78</v>
          </cell>
          <cell r="X55">
            <v>750</v>
          </cell>
          <cell r="Y55">
            <v>7.340622691608937</v>
          </cell>
          <cell r="Z55">
            <v>2.1997734033420508</v>
          </cell>
          <cell r="AD55">
            <v>0</v>
          </cell>
          <cell r="AE55">
            <v>846.47559999999999</v>
          </cell>
          <cell r="AF55">
            <v>840.17240000000004</v>
          </cell>
          <cell r="AG55">
            <v>898.62180000000012</v>
          </cell>
          <cell r="AH55">
            <v>1013.495</v>
          </cell>
          <cell r="AI55" t="str">
            <v>продноя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1404</v>
          </cell>
          <cell r="D56">
            <v>3743</v>
          </cell>
          <cell r="E56">
            <v>3503</v>
          </cell>
          <cell r="F56">
            <v>1611</v>
          </cell>
          <cell r="G56">
            <v>0</v>
          </cell>
          <cell r="H56">
            <v>0.45</v>
          </cell>
          <cell r="I56">
            <v>50</v>
          </cell>
          <cell r="J56">
            <v>3546</v>
          </cell>
          <cell r="K56">
            <v>-43</v>
          </cell>
          <cell r="L56">
            <v>200</v>
          </cell>
          <cell r="M56">
            <v>200</v>
          </cell>
          <cell r="N56">
            <v>500</v>
          </cell>
          <cell r="O56">
            <v>0</v>
          </cell>
          <cell r="W56">
            <v>440.6</v>
          </cell>
          <cell r="X56">
            <v>700</v>
          </cell>
          <cell r="Y56">
            <v>7.2877893781207437</v>
          </cell>
          <cell r="Z56">
            <v>3.6563776668179755</v>
          </cell>
          <cell r="AD56">
            <v>1300</v>
          </cell>
          <cell r="AE56">
            <v>620.6</v>
          </cell>
          <cell r="AF56">
            <v>473.8</v>
          </cell>
          <cell r="AG56">
            <v>472</v>
          </cell>
          <cell r="AH56">
            <v>509</v>
          </cell>
          <cell r="AI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1885</v>
          </cell>
          <cell r="D57">
            <v>4457</v>
          </cell>
          <cell r="E57">
            <v>3616</v>
          </cell>
          <cell r="F57">
            <v>2682</v>
          </cell>
          <cell r="G57">
            <v>0</v>
          </cell>
          <cell r="H57">
            <v>0.45</v>
          </cell>
          <cell r="I57">
            <v>50</v>
          </cell>
          <cell r="J57">
            <v>3674</v>
          </cell>
          <cell r="K57">
            <v>-58</v>
          </cell>
          <cell r="L57">
            <v>300</v>
          </cell>
          <cell r="M57">
            <v>300</v>
          </cell>
          <cell r="N57">
            <v>800</v>
          </cell>
          <cell r="O57">
            <v>300</v>
          </cell>
          <cell r="W57">
            <v>723.2</v>
          </cell>
          <cell r="X57">
            <v>1700</v>
          </cell>
          <cell r="Y57">
            <v>8.4098451327433619</v>
          </cell>
          <cell r="Z57">
            <v>3.7085176991150441</v>
          </cell>
          <cell r="AD57">
            <v>0</v>
          </cell>
          <cell r="AE57">
            <v>880.2</v>
          </cell>
          <cell r="AF57">
            <v>787.6</v>
          </cell>
          <cell r="AG57">
            <v>782.2</v>
          </cell>
          <cell r="AH57">
            <v>754</v>
          </cell>
          <cell r="AI57" t="str">
            <v>жц, 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1201</v>
          </cell>
          <cell r="D58">
            <v>1508</v>
          </cell>
          <cell r="E58">
            <v>1446</v>
          </cell>
          <cell r="F58">
            <v>1240</v>
          </cell>
          <cell r="G58">
            <v>0</v>
          </cell>
          <cell r="H58">
            <v>0.45</v>
          </cell>
          <cell r="I58">
            <v>50</v>
          </cell>
          <cell r="J58">
            <v>1463</v>
          </cell>
          <cell r="K58">
            <v>-17</v>
          </cell>
          <cell r="L58">
            <v>100</v>
          </cell>
          <cell r="M58">
            <v>200</v>
          </cell>
          <cell r="N58">
            <v>400</v>
          </cell>
          <cell r="O58">
            <v>0</v>
          </cell>
          <cell r="W58">
            <v>289.2</v>
          </cell>
          <cell r="X58">
            <v>230</v>
          </cell>
          <cell r="Y58">
            <v>7.5034578146611342</v>
          </cell>
          <cell r="Z58">
            <v>4.2876901798063622</v>
          </cell>
          <cell r="AD58">
            <v>0</v>
          </cell>
          <cell r="AE58">
            <v>364</v>
          </cell>
          <cell r="AF58">
            <v>376.6</v>
          </cell>
          <cell r="AG58">
            <v>335.8</v>
          </cell>
          <cell r="AH58">
            <v>288</v>
          </cell>
          <cell r="AI58" t="str">
            <v>жц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227</v>
          </cell>
          <cell r="D59">
            <v>254</v>
          </cell>
          <cell r="E59">
            <v>303</v>
          </cell>
          <cell r="F59">
            <v>158</v>
          </cell>
          <cell r="G59">
            <v>0</v>
          </cell>
          <cell r="H59">
            <v>0.4</v>
          </cell>
          <cell r="I59">
            <v>40</v>
          </cell>
          <cell r="J59">
            <v>329</v>
          </cell>
          <cell r="K59">
            <v>-26</v>
          </cell>
          <cell r="L59">
            <v>0</v>
          </cell>
          <cell r="M59">
            <v>80</v>
          </cell>
          <cell r="N59">
            <v>80</v>
          </cell>
          <cell r="O59">
            <v>90</v>
          </cell>
          <cell r="W59">
            <v>60.6</v>
          </cell>
          <cell r="X59">
            <v>50</v>
          </cell>
          <cell r="Y59">
            <v>7.557755775577558</v>
          </cell>
          <cell r="Z59">
            <v>2.6072607260726071</v>
          </cell>
          <cell r="AD59">
            <v>0</v>
          </cell>
          <cell r="AE59">
            <v>78.599999999999994</v>
          </cell>
          <cell r="AF59">
            <v>65.8</v>
          </cell>
          <cell r="AG59">
            <v>57.4</v>
          </cell>
          <cell r="AH59">
            <v>41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179</v>
          </cell>
          <cell r="D60">
            <v>290</v>
          </cell>
          <cell r="E60">
            <v>277</v>
          </cell>
          <cell r="F60">
            <v>166</v>
          </cell>
          <cell r="G60">
            <v>0</v>
          </cell>
          <cell r="H60">
            <v>0.4</v>
          </cell>
          <cell r="I60">
            <v>40</v>
          </cell>
          <cell r="J60">
            <v>301</v>
          </cell>
          <cell r="K60">
            <v>-24</v>
          </cell>
          <cell r="L60">
            <v>0</v>
          </cell>
          <cell r="M60">
            <v>80</v>
          </cell>
          <cell r="N60">
            <v>60</v>
          </cell>
          <cell r="O60">
            <v>80</v>
          </cell>
          <cell r="W60">
            <v>55.4</v>
          </cell>
          <cell r="X60">
            <v>40</v>
          </cell>
          <cell r="Y60">
            <v>7.6895306859205776</v>
          </cell>
          <cell r="Z60">
            <v>2.9963898916967509</v>
          </cell>
          <cell r="AD60">
            <v>0</v>
          </cell>
          <cell r="AE60">
            <v>70.400000000000006</v>
          </cell>
          <cell r="AF60">
            <v>61</v>
          </cell>
          <cell r="AG60">
            <v>53.8</v>
          </cell>
          <cell r="AH60">
            <v>41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422.23899999999998</v>
          </cell>
          <cell r="D61">
            <v>1022.514</v>
          </cell>
          <cell r="E61">
            <v>750.51099999999997</v>
          </cell>
          <cell r="F61">
            <v>687.56799999999998</v>
          </cell>
          <cell r="G61">
            <v>0</v>
          </cell>
          <cell r="H61">
            <v>1</v>
          </cell>
          <cell r="I61">
            <v>50</v>
          </cell>
          <cell r="J61">
            <v>741.15300000000002</v>
          </cell>
          <cell r="K61">
            <v>9.3579999999999472</v>
          </cell>
          <cell r="L61">
            <v>80</v>
          </cell>
          <cell r="M61">
            <v>100</v>
          </cell>
          <cell r="N61">
            <v>200</v>
          </cell>
          <cell r="O61">
            <v>0</v>
          </cell>
          <cell r="W61">
            <v>150.10219999999998</v>
          </cell>
          <cell r="X61">
            <v>100</v>
          </cell>
          <cell r="Y61">
            <v>7.7784869242422836</v>
          </cell>
          <cell r="Z61">
            <v>4.5806657064320184</v>
          </cell>
          <cell r="AD61">
            <v>0</v>
          </cell>
          <cell r="AE61">
            <v>168.93779999999998</v>
          </cell>
          <cell r="AF61">
            <v>163.12039999999999</v>
          </cell>
          <cell r="AG61">
            <v>178.95999999999998</v>
          </cell>
          <cell r="AH61">
            <v>138.321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798</v>
          </cell>
          <cell r="D62">
            <v>10</v>
          </cell>
          <cell r="E62">
            <v>524</v>
          </cell>
          <cell r="F62">
            <v>275</v>
          </cell>
          <cell r="G62">
            <v>0</v>
          </cell>
          <cell r="H62">
            <v>0.1</v>
          </cell>
          <cell r="I62">
            <v>730</v>
          </cell>
          <cell r="J62">
            <v>532</v>
          </cell>
          <cell r="K62">
            <v>-8</v>
          </cell>
          <cell r="L62">
            <v>0</v>
          </cell>
          <cell r="M62">
            <v>1000</v>
          </cell>
          <cell r="N62">
            <v>0</v>
          </cell>
          <cell r="O62">
            <v>0</v>
          </cell>
          <cell r="W62">
            <v>104.8</v>
          </cell>
          <cell r="Y62">
            <v>12.166030534351146</v>
          </cell>
          <cell r="Z62">
            <v>2.6240458015267176</v>
          </cell>
          <cell r="AD62">
            <v>0</v>
          </cell>
          <cell r="AE62">
            <v>130.80000000000001</v>
          </cell>
          <cell r="AF62">
            <v>126.2</v>
          </cell>
          <cell r="AG62">
            <v>99.4</v>
          </cell>
          <cell r="AH62">
            <v>90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627.86699999999996</v>
          </cell>
          <cell r="D63">
            <v>988.09699999999998</v>
          </cell>
          <cell r="E63">
            <v>961.30799999999999</v>
          </cell>
          <cell r="F63">
            <v>641.12300000000005</v>
          </cell>
          <cell r="G63">
            <v>0</v>
          </cell>
          <cell r="H63">
            <v>1</v>
          </cell>
          <cell r="I63">
            <v>50</v>
          </cell>
          <cell r="J63">
            <v>958.601</v>
          </cell>
          <cell r="K63">
            <v>2.7069999999999936</v>
          </cell>
          <cell r="L63">
            <v>120</v>
          </cell>
          <cell r="M63">
            <v>200</v>
          </cell>
          <cell r="N63">
            <v>200</v>
          </cell>
          <cell r="O63">
            <v>100</v>
          </cell>
          <cell r="W63">
            <v>192.26159999999999</v>
          </cell>
          <cell r="X63">
            <v>100</v>
          </cell>
          <cell r="Y63">
            <v>7.0795364232899347</v>
          </cell>
          <cell r="Z63">
            <v>3.3346388462386671</v>
          </cell>
          <cell r="AD63">
            <v>0</v>
          </cell>
          <cell r="AE63">
            <v>138.70580000000001</v>
          </cell>
          <cell r="AF63">
            <v>206.8536</v>
          </cell>
          <cell r="AG63">
            <v>196.79580000000001</v>
          </cell>
          <cell r="AH63">
            <v>157.88</v>
          </cell>
          <cell r="AI63" t="str">
            <v>жк оконч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1797</v>
          </cell>
          <cell r="D64">
            <v>2993</v>
          </cell>
          <cell r="E64">
            <v>3286</v>
          </cell>
          <cell r="F64">
            <v>1442</v>
          </cell>
          <cell r="G64">
            <v>0</v>
          </cell>
          <cell r="H64">
            <v>0.4</v>
          </cell>
          <cell r="I64">
            <v>40</v>
          </cell>
          <cell r="J64">
            <v>3344</v>
          </cell>
          <cell r="K64">
            <v>-58</v>
          </cell>
          <cell r="L64">
            <v>500</v>
          </cell>
          <cell r="M64">
            <v>750</v>
          </cell>
          <cell r="N64">
            <v>550</v>
          </cell>
          <cell r="O64">
            <v>200</v>
          </cell>
          <cell r="W64">
            <v>556.4</v>
          </cell>
          <cell r="X64">
            <v>600</v>
          </cell>
          <cell r="Y64">
            <v>7.2645578720345076</v>
          </cell>
          <cell r="Z64">
            <v>2.5916606757728253</v>
          </cell>
          <cell r="AD64">
            <v>504</v>
          </cell>
          <cell r="AE64">
            <v>586.79999999999995</v>
          </cell>
          <cell r="AF64">
            <v>593.79999999999995</v>
          </cell>
          <cell r="AG64">
            <v>535</v>
          </cell>
          <cell r="AH64">
            <v>510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1472</v>
          </cell>
          <cell r="D65">
            <v>2219</v>
          </cell>
          <cell r="E65">
            <v>2354</v>
          </cell>
          <cell r="F65">
            <v>1317</v>
          </cell>
          <cell r="G65">
            <v>0</v>
          </cell>
          <cell r="H65">
            <v>0.4</v>
          </cell>
          <cell r="I65">
            <v>40</v>
          </cell>
          <cell r="J65">
            <v>2374</v>
          </cell>
          <cell r="K65">
            <v>-20</v>
          </cell>
          <cell r="L65">
            <v>400</v>
          </cell>
          <cell r="M65">
            <v>600</v>
          </cell>
          <cell r="N65">
            <v>500</v>
          </cell>
          <cell r="O65">
            <v>0</v>
          </cell>
          <cell r="W65">
            <v>470.8</v>
          </cell>
          <cell r="X65">
            <v>650</v>
          </cell>
          <cell r="Y65">
            <v>7.364061172472387</v>
          </cell>
          <cell r="Z65">
            <v>2.7973661852166525</v>
          </cell>
          <cell r="AD65">
            <v>0</v>
          </cell>
          <cell r="AE65">
            <v>497.4</v>
          </cell>
          <cell r="AF65">
            <v>502.8</v>
          </cell>
          <cell r="AG65">
            <v>459.4</v>
          </cell>
          <cell r="AH65">
            <v>475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266.86700000000002</v>
          </cell>
          <cell r="D66">
            <v>572.48400000000004</v>
          </cell>
          <cell r="E66">
            <v>497.56099999999998</v>
          </cell>
          <cell r="F66">
            <v>333.89600000000002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474.92700000000002</v>
          </cell>
          <cell r="K66">
            <v>22.633999999999958</v>
          </cell>
          <cell r="L66">
            <v>0</v>
          </cell>
          <cell r="M66">
            <v>100</v>
          </cell>
          <cell r="N66">
            <v>100</v>
          </cell>
          <cell r="O66">
            <v>100</v>
          </cell>
          <cell r="W66">
            <v>99.512199999999993</v>
          </cell>
          <cell r="X66">
            <v>100</v>
          </cell>
          <cell r="Y66">
            <v>7.3749349326012288</v>
          </cell>
          <cell r="Z66">
            <v>3.3553272865035648</v>
          </cell>
          <cell r="AD66">
            <v>0</v>
          </cell>
          <cell r="AE66">
            <v>114.39659999999999</v>
          </cell>
          <cell r="AF66">
            <v>99.501800000000003</v>
          </cell>
          <cell r="AG66">
            <v>102.0076</v>
          </cell>
          <cell r="AH66">
            <v>112.048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175.476</v>
          </cell>
          <cell r="D67">
            <v>222.02600000000001</v>
          </cell>
          <cell r="E67">
            <v>250.01300000000001</v>
          </cell>
          <cell r="F67">
            <v>142.40700000000001</v>
          </cell>
          <cell r="G67">
            <v>0</v>
          </cell>
          <cell r="H67">
            <v>1</v>
          </cell>
          <cell r="I67">
            <v>40</v>
          </cell>
          <cell r="J67">
            <v>244.102</v>
          </cell>
          <cell r="K67">
            <v>5.9110000000000014</v>
          </cell>
          <cell r="L67">
            <v>40</v>
          </cell>
          <cell r="M67">
            <v>40</v>
          </cell>
          <cell r="N67">
            <v>70</v>
          </cell>
          <cell r="O67">
            <v>50</v>
          </cell>
          <cell r="W67">
            <v>50.002600000000001</v>
          </cell>
          <cell r="X67">
            <v>50</v>
          </cell>
          <cell r="Y67">
            <v>7.8477319179402674</v>
          </cell>
          <cell r="Z67">
            <v>2.8479919044209701</v>
          </cell>
          <cell r="AD67">
            <v>0</v>
          </cell>
          <cell r="AE67">
            <v>49.362200000000001</v>
          </cell>
          <cell r="AF67">
            <v>50.681599999999996</v>
          </cell>
          <cell r="AG67">
            <v>46.295999999999999</v>
          </cell>
          <cell r="AH67">
            <v>44.110999999999997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1232.2739999999999</v>
          </cell>
          <cell r="D68">
            <v>1537.5229999999999</v>
          </cell>
          <cell r="E68">
            <v>1959.2760000000001</v>
          </cell>
          <cell r="F68">
            <v>787.33699999999999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1866.712</v>
          </cell>
          <cell r="K68">
            <v>92.564000000000078</v>
          </cell>
          <cell r="L68">
            <v>400</v>
          </cell>
          <cell r="M68">
            <v>700</v>
          </cell>
          <cell r="N68">
            <v>400</v>
          </cell>
          <cell r="O68">
            <v>200</v>
          </cell>
          <cell r="W68">
            <v>391.85520000000002</v>
          </cell>
          <cell r="X68">
            <v>400</v>
          </cell>
          <cell r="Y68">
            <v>7.3683774006316618</v>
          </cell>
          <cell r="Z68">
            <v>2.0092549492771816</v>
          </cell>
          <cell r="AD68">
            <v>0</v>
          </cell>
          <cell r="AE68">
            <v>383.97539999999998</v>
          </cell>
          <cell r="AF68">
            <v>390.1694</v>
          </cell>
          <cell r="AG68">
            <v>344.10680000000002</v>
          </cell>
          <cell r="AH68">
            <v>311.36599999999999</v>
          </cell>
          <cell r="AI68" t="str">
            <v>жц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107.43300000000001</v>
          </cell>
          <cell r="D69">
            <v>362.49599999999998</v>
          </cell>
          <cell r="E69">
            <v>281.69900000000001</v>
          </cell>
          <cell r="F69">
            <v>183.93</v>
          </cell>
          <cell r="G69">
            <v>0</v>
          </cell>
          <cell r="H69">
            <v>1</v>
          </cell>
          <cell r="I69">
            <v>40</v>
          </cell>
          <cell r="J69">
            <v>266.14699999999999</v>
          </cell>
          <cell r="K69">
            <v>15.552000000000021</v>
          </cell>
          <cell r="L69">
            <v>50</v>
          </cell>
          <cell r="M69">
            <v>50</v>
          </cell>
          <cell r="N69">
            <v>70</v>
          </cell>
          <cell r="O69">
            <v>40</v>
          </cell>
          <cell r="W69">
            <v>56.339800000000004</v>
          </cell>
          <cell r="X69">
            <v>40</v>
          </cell>
          <cell r="Y69">
            <v>7.7020152716197074</v>
          </cell>
          <cell r="Z69">
            <v>3.2646548266057032</v>
          </cell>
          <cell r="AD69">
            <v>0</v>
          </cell>
          <cell r="AE69">
            <v>49.498800000000003</v>
          </cell>
          <cell r="AF69">
            <v>41.956000000000003</v>
          </cell>
          <cell r="AG69">
            <v>58.326999999999998</v>
          </cell>
          <cell r="AH69">
            <v>50.534999999999997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82</v>
          </cell>
          <cell r="D70">
            <v>132</v>
          </cell>
          <cell r="E70">
            <v>128</v>
          </cell>
          <cell r="F70">
            <v>82</v>
          </cell>
          <cell r="G70" t="str">
            <v>дк</v>
          </cell>
          <cell r="H70">
            <v>0.6</v>
          </cell>
          <cell r="I70">
            <v>60</v>
          </cell>
          <cell r="J70">
            <v>138</v>
          </cell>
          <cell r="K70">
            <v>-10</v>
          </cell>
          <cell r="L70">
            <v>0</v>
          </cell>
          <cell r="M70">
            <v>30</v>
          </cell>
          <cell r="N70">
            <v>30</v>
          </cell>
          <cell r="O70">
            <v>50</v>
          </cell>
          <cell r="W70">
            <v>25.6</v>
          </cell>
          <cell r="X70">
            <v>20</v>
          </cell>
          <cell r="Y70">
            <v>8.28125</v>
          </cell>
          <cell r="Z70">
            <v>3.203125</v>
          </cell>
          <cell r="AD70">
            <v>0</v>
          </cell>
          <cell r="AE70">
            <v>26.8</v>
          </cell>
          <cell r="AF70">
            <v>23.6</v>
          </cell>
          <cell r="AG70">
            <v>24.2</v>
          </cell>
          <cell r="AH70">
            <v>16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278</v>
          </cell>
          <cell r="D71">
            <v>314</v>
          </cell>
          <cell r="E71">
            <v>398</v>
          </cell>
          <cell r="F71">
            <v>193</v>
          </cell>
          <cell r="G71" t="str">
            <v>ябл</v>
          </cell>
          <cell r="H71">
            <v>0.6</v>
          </cell>
          <cell r="I71">
            <v>60</v>
          </cell>
          <cell r="J71">
            <v>384</v>
          </cell>
          <cell r="K71">
            <v>14</v>
          </cell>
          <cell r="L71">
            <v>80</v>
          </cell>
          <cell r="M71">
            <v>110</v>
          </cell>
          <cell r="N71">
            <v>90</v>
          </cell>
          <cell r="O71">
            <v>0</v>
          </cell>
          <cell r="W71">
            <v>79.599999999999994</v>
          </cell>
          <cell r="X71">
            <v>110</v>
          </cell>
          <cell r="Y71">
            <v>7.3241206030150758</v>
          </cell>
          <cell r="Z71">
            <v>2.4246231155778895</v>
          </cell>
          <cell r="AD71">
            <v>0</v>
          </cell>
          <cell r="AE71">
            <v>85.6</v>
          </cell>
          <cell r="AF71">
            <v>82.6</v>
          </cell>
          <cell r="AG71">
            <v>72.2</v>
          </cell>
          <cell r="AH71">
            <v>105</v>
          </cell>
          <cell r="AI71" t="str">
            <v>продноя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296</v>
          </cell>
          <cell r="D72">
            <v>593</v>
          </cell>
          <cell r="E72">
            <v>509</v>
          </cell>
          <cell r="F72">
            <v>371</v>
          </cell>
          <cell r="G72" t="str">
            <v>ябл</v>
          </cell>
          <cell r="H72">
            <v>0.6</v>
          </cell>
          <cell r="I72">
            <v>60</v>
          </cell>
          <cell r="J72">
            <v>513</v>
          </cell>
          <cell r="K72">
            <v>-4</v>
          </cell>
          <cell r="L72">
            <v>70</v>
          </cell>
          <cell r="M72">
            <v>100</v>
          </cell>
          <cell r="N72">
            <v>110</v>
          </cell>
          <cell r="O72">
            <v>0</v>
          </cell>
          <cell r="W72">
            <v>101.8</v>
          </cell>
          <cell r="X72">
            <v>100</v>
          </cell>
          <cell r="Y72">
            <v>7.3772102161100195</v>
          </cell>
          <cell r="Z72">
            <v>3.644400785854617</v>
          </cell>
          <cell r="AD72">
            <v>0</v>
          </cell>
          <cell r="AE72">
            <v>112.4</v>
          </cell>
          <cell r="AF72">
            <v>111.8</v>
          </cell>
          <cell r="AG72">
            <v>109.8</v>
          </cell>
          <cell r="AH72">
            <v>104</v>
          </cell>
          <cell r="AI72" t="str">
            <v>продноя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174.114</v>
          </cell>
          <cell r="D73">
            <v>145.02199999999999</v>
          </cell>
          <cell r="E73">
            <v>133.83000000000001</v>
          </cell>
          <cell r="F73">
            <v>185.30600000000001</v>
          </cell>
          <cell r="G73">
            <v>0</v>
          </cell>
          <cell r="H73">
            <v>1</v>
          </cell>
          <cell r="I73">
            <v>30</v>
          </cell>
          <cell r="J73">
            <v>136.81100000000001</v>
          </cell>
          <cell r="K73">
            <v>-2.9809999999999945</v>
          </cell>
          <cell r="L73">
            <v>0</v>
          </cell>
          <cell r="M73">
            <v>0</v>
          </cell>
          <cell r="N73">
            <v>20</v>
          </cell>
          <cell r="O73">
            <v>0</v>
          </cell>
          <cell r="W73">
            <v>26.766000000000002</v>
          </cell>
          <cell r="Y73">
            <v>7.6704027497571543</v>
          </cell>
          <cell r="Z73">
            <v>6.923186131659568</v>
          </cell>
          <cell r="AD73">
            <v>0</v>
          </cell>
          <cell r="AE73">
            <v>39.160600000000002</v>
          </cell>
          <cell r="AF73">
            <v>44.260800000000003</v>
          </cell>
          <cell r="AG73">
            <v>37.363999999999997</v>
          </cell>
          <cell r="AH73">
            <v>19.852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206</v>
          </cell>
          <cell r="D74">
            <v>915</v>
          </cell>
          <cell r="E74">
            <v>554</v>
          </cell>
          <cell r="F74">
            <v>552</v>
          </cell>
          <cell r="G74" t="str">
            <v>ябл,дк</v>
          </cell>
          <cell r="H74">
            <v>0.6</v>
          </cell>
          <cell r="I74">
            <v>60</v>
          </cell>
          <cell r="J74">
            <v>563</v>
          </cell>
          <cell r="K74">
            <v>-9</v>
          </cell>
          <cell r="L74">
            <v>0</v>
          </cell>
          <cell r="M74">
            <v>100</v>
          </cell>
          <cell r="N74">
            <v>130</v>
          </cell>
          <cell r="O74">
            <v>0</v>
          </cell>
          <cell r="W74">
            <v>110.8</v>
          </cell>
          <cell r="X74">
            <v>100</v>
          </cell>
          <cell r="Y74">
            <v>7.9602888086642603</v>
          </cell>
          <cell r="Z74">
            <v>4.9819494584837543</v>
          </cell>
          <cell r="AD74">
            <v>0</v>
          </cell>
          <cell r="AE74">
            <v>137.4</v>
          </cell>
          <cell r="AF74">
            <v>112.6</v>
          </cell>
          <cell r="AG74">
            <v>136.6</v>
          </cell>
          <cell r="AH74">
            <v>102</v>
          </cell>
          <cell r="AI74" t="str">
            <v>нояяб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389</v>
          </cell>
          <cell r="D75">
            <v>1104</v>
          </cell>
          <cell r="E75">
            <v>922</v>
          </cell>
          <cell r="F75">
            <v>558</v>
          </cell>
          <cell r="G75" t="str">
            <v>ябл,дк</v>
          </cell>
          <cell r="H75">
            <v>0.6</v>
          </cell>
          <cell r="I75">
            <v>60</v>
          </cell>
          <cell r="J75">
            <v>887</v>
          </cell>
          <cell r="K75">
            <v>35</v>
          </cell>
          <cell r="L75">
            <v>200</v>
          </cell>
          <cell r="M75">
            <v>210</v>
          </cell>
          <cell r="N75">
            <v>200</v>
          </cell>
          <cell r="O75">
            <v>0</v>
          </cell>
          <cell r="W75">
            <v>184.4</v>
          </cell>
          <cell r="X75">
            <v>200</v>
          </cell>
          <cell r="Y75">
            <v>7.4186550976138825</v>
          </cell>
          <cell r="Z75">
            <v>3.0260303687635575</v>
          </cell>
          <cell r="AD75">
            <v>0</v>
          </cell>
          <cell r="AE75">
            <v>164.4</v>
          </cell>
          <cell r="AF75">
            <v>172.2</v>
          </cell>
          <cell r="AG75">
            <v>185.8</v>
          </cell>
          <cell r="AH75">
            <v>200</v>
          </cell>
          <cell r="AI75" t="str">
            <v>нояяб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495</v>
          </cell>
          <cell r="D76">
            <v>576</v>
          </cell>
          <cell r="E76">
            <v>713</v>
          </cell>
          <cell r="F76">
            <v>344</v>
          </cell>
          <cell r="G76">
            <v>0</v>
          </cell>
          <cell r="H76">
            <v>0.4</v>
          </cell>
          <cell r="I76" t="e">
            <v>#N/A</v>
          </cell>
          <cell r="J76">
            <v>732</v>
          </cell>
          <cell r="K76">
            <v>-19</v>
          </cell>
          <cell r="L76">
            <v>100</v>
          </cell>
          <cell r="M76">
            <v>220</v>
          </cell>
          <cell r="N76">
            <v>150</v>
          </cell>
          <cell r="O76">
            <v>100</v>
          </cell>
          <cell r="W76">
            <v>142.6</v>
          </cell>
          <cell r="X76">
            <v>140</v>
          </cell>
          <cell r="Y76">
            <v>7.3913043478260869</v>
          </cell>
          <cell r="Z76">
            <v>2.41234221598878</v>
          </cell>
          <cell r="AD76">
            <v>0</v>
          </cell>
          <cell r="AE76">
            <v>150.6</v>
          </cell>
          <cell r="AF76">
            <v>150.80000000000001</v>
          </cell>
          <cell r="AG76">
            <v>130.6</v>
          </cell>
          <cell r="AH76">
            <v>134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631</v>
          </cell>
          <cell r="D77">
            <v>625</v>
          </cell>
          <cell r="E77">
            <v>846</v>
          </cell>
          <cell r="F77">
            <v>393</v>
          </cell>
          <cell r="G77">
            <v>0</v>
          </cell>
          <cell r="H77">
            <v>0.33</v>
          </cell>
          <cell r="I77">
            <v>60</v>
          </cell>
          <cell r="J77">
            <v>869</v>
          </cell>
          <cell r="K77">
            <v>-23</v>
          </cell>
          <cell r="L77">
            <v>150</v>
          </cell>
          <cell r="M77">
            <v>240</v>
          </cell>
          <cell r="N77">
            <v>170</v>
          </cell>
          <cell r="O77">
            <v>100</v>
          </cell>
          <cell r="W77">
            <v>169.2</v>
          </cell>
          <cell r="X77">
            <v>180</v>
          </cell>
          <cell r="Y77">
            <v>7.2872340425531918</v>
          </cell>
          <cell r="Z77">
            <v>2.3226950354609932</v>
          </cell>
          <cell r="AD77">
            <v>0</v>
          </cell>
          <cell r="AE77">
            <v>174.4</v>
          </cell>
          <cell r="AF77">
            <v>150.80000000000001</v>
          </cell>
          <cell r="AG77">
            <v>153.80000000000001</v>
          </cell>
          <cell r="AH77">
            <v>133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371</v>
          </cell>
          <cell r="D78">
            <v>608</v>
          </cell>
          <cell r="E78">
            <v>615</v>
          </cell>
          <cell r="F78">
            <v>357</v>
          </cell>
          <cell r="G78">
            <v>0</v>
          </cell>
          <cell r="H78">
            <v>0.35</v>
          </cell>
          <cell r="I78" t="e">
            <v>#N/A</v>
          </cell>
          <cell r="J78">
            <v>629</v>
          </cell>
          <cell r="K78">
            <v>-14</v>
          </cell>
          <cell r="L78">
            <v>100</v>
          </cell>
          <cell r="M78">
            <v>100</v>
          </cell>
          <cell r="N78">
            <v>140</v>
          </cell>
          <cell r="O78">
            <v>50</v>
          </cell>
          <cell r="W78">
            <v>123</v>
          </cell>
          <cell r="X78">
            <v>150</v>
          </cell>
          <cell r="Y78">
            <v>7.2926829268292686</v>
          </cell>
          <cell r="Z78">
            <v>2.9024390243902438</v>
          </cell>
          <cell r="AD78">
            <v>0</v>
          </cell>
          <cell r="AE78">
            <v>134.4</v>
          </cell>
          <cell r="AF78">
            <v>122</v>
          </cell>
          <cell r="AG78">
            <v>118.4</v>
          </cell>
          <cell r="AH78">
            <v>107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439</v>
          </cell>
          <cell r="D79">
            <v>315</v>
          </cell>
          <cell r="E79">
            <v>418</v>
          </cell>
          <cell r="F79">
            <v>332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421</v>
          </cell>
          <cell r="K79">
            <v>-3</v>
          </cell>
          <cell r="L79">
            <v>0</v>
          </cell>
          <cell r="M79">
            <v>30</v>
          </cell>
          <cell r="N79">
            <v>90</v>
          </cell>
          <cell r="O79">
            <v>0</v>
          </cell>
          <cell r="W79">
            <v>83.6</v>
          </cell>
          <cell r="X79">
            <v>130</v>
          </cell>
          <cell r="Y79">
            <v>6.9617224880382782</v>
          </cell>
          <cell r="Z79">
            <v>3.9712918660287082</v>
          </cell>
          <cell r="AD79">
            <v>0</v>
          </cell>
          <cell r="AE79">
            <v>51</v>
          </cell>
          <cell r="AF79">
            <v>63.8</v>
          </cell>
          <cell r="AG79">
            <v>76.2</v>
          </cell>
          <cell r="AH79">
            <v>160</v>
          </cell>
          <cell r="AI79" t="str">
            <v>оконч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4584</v>
          </cell>
          <cell r="D80">
            <v>4364</v>
          </cell>
          <cell r="E80">
            <v>6663</v>
          </cell>
          <cell r="F80">
            <v>2222</v>
          </cell>
          <cell r="G80">
            <v>0</v>
          </cell>
          <cell r="H80">
            <v>0.35</v>
          </cell>
          <cell r="I80">
            <v>40</v>
          </cell>
          <cell r="J80">
            <v>6720</v>
          </cell>
          <cell r="K80">
            <v>-57</v>
          </cell>
          <cell r="L80">
            <v>1000</v>
          </cell>
          <cell r="M80">
            <v>1300</v>
          </cell>
          <cell r="N80">
            <v>1000</v>
          </cell>
          <cell r="O80">
            <v>500</v>
          </cell>
          <cell r="W80">
            <v>1083</v>
          </cell>
          <cell r="X80">
            <v>1600</v>
          </cell>
          <cell r="Y80">
            <v>7.0378578024007385</v>
          </cell>
          <cell r="Z80">
            <v>2.051708217913204</v>
          </cell>
          <cell r="AD80">
            <v>1248</v>
          </cell>
          <cell r="AE80">
            <v>1099.4000000000001</v>
          </cell>
          <cell r="AF80">
            <v>1077.2</v>
          </cell>
          <cell r="AG80">
            <v>889.2</v>
          </cell>
          <cell r="AH80">
            <v>1158</v>
          </cell>
          <cell r="AI80" t="str">
            <v>жц, 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7918</v>
          </cell>
          <cell r="D81">
            <v>8564</v>
          </cell>
          <cell r="E81">
            <v>10819</v>
          </cell>
          <cell r="F81">
            <v>5473</v>
          </cell>
          <cell r="G81">
            <v>0</v>
          </cell>
          <cell r="H81">
            <v>0.35</v>
          </cell>
          <cell r="I81">
            <v>45</v>
          </cell>
          <cell r="J81">
            <v>11018</v>
          </cell>
          <cell r="K81">
            <v>-199</v>
          </cell>
          <cell r="L81">
            <v>1700</v>
          </cell>
          <cell r="M81">
            <v>2000</v>
          </cell>
          <cell r="N81">
            <v>2000</v>
          </cell>
          <cell r="O81">
            <v>1000</v>
          </cell>
          <cell r="W81">
            <v>2083.4</v>
          </cell>
          <cell r="X81">
            <v>3500</v>
          </cell>
          <cell r="Y81">
            <v>7.522799270423346</v>
          </cell>
          <cell r="Z81">
            <v>2.6269559374100027</v>
          </cell>
          <cell r="AD81">
            <v>402</v>
          </cell>
          <cell r="AE81">
            <v>2347.4</v>
          </cell>
          <cell r="AF81">
            <v>2409.6</v>
          </cell>
          <cell r="AG81">
            <v>2022.8</v>
          </cell>
          <cell r="AH81">
            <v>2436</v>
          </cell>
          <cell r="AI81" t="str">
            <v>жц, 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653</v>
          </cell>
          <cell r="D82">
            <v>172</v>
          </cell>
          <cell r="E82">
            <v>479</v>
          </cell>
          <cell r="F82">
            <v>323</v>
          </cell>
          <cell r="G82">
            <v>0</v>
          </cell>
          <cell r="H82">
            <v>0.4</v>
          </cell>
          <cell r="I82" t="e">
            <v>#N/A</v>
          </cell>
          <cell r="J82">
            <v>499</v>
          </cell>
          <cell r="K82">
            <v>-20</v>
          </cell>
          <cell r="L82">
            <v>70</v>
          </cell>
          <cell r="M82">
            <v>80</v>
          </cell>
          <cell r="N82">
            <v>100</v>
          </cell>
          <cell r="O82">
            <v>70</v>
          </cell>
          <cell r="W82">
            <v>95.8</v>
          </cell>
          <cell r="X82">
            <v>50</v>
          </cell>
          <cell r="Y82">
            <v>7.2338204592901878</v>
          </cell>
          <cell r="Z82">
            <v>3.3716075156576202</v>
          </cell>
          <cell r="AD82">
            <v>0</v>
          </cell>
          <cell r="AE82">
            <v>134.19999999999999</v>
          </cell>
          <cell r="AF82">
            <v>110.6</v>
          </cell>
          <cell r="AG82">
            <v>97.2</v>
          </cell>
          <cell r="AH82">
            <v>96</v>
          </cell>
          <cell r="AI82" t="str">
            <v>оконч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163.31299999999999</v>
          </cell>
          <cell r="D83">
            <v>230.46600000000001</v>
          </cell>
          <cell r="E83">
            <v>161.46199999999999</v>
          </cell>
          <cell r="F83">
            <v>209.20500000000001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178.04</v>
          </cell>
          <cell r="K83">
            <v>-16.578000000000003</v>
          </cell>
          <cell r="L83">
            <v>0</v>
          </cell>
          <cell r="M83">
            <v>20</v>
          </cell>
          <cell r="N83">
            <v>30</v>
          </cell>
          <cell r="O83">
            <v>0</v>
          </cell>
          <cell r="W83">
            <v>32.292400000000001</v>
          </cell>
          <cell r="Y83">
            <v>8.0268112620926289</v>
          </cell>
          <cell r="Z83">
            <v>6.4784593278913922</v>
          </cell>
          <cell r="AD83">
            <v>0</v>
          </cell>
          <cell r="AE83">
            <v>43.490200000000002</v>
          </cell>
          <cell r="AF83">
            <v>44.248200000000004</v>
          </cell>
          <cell r="AG83">
            <v>41.2286</v>
          </cell>
          <cell r="AH83">
            <v>37.526000000000003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171</v>
          </cell>
          <cell r="D84">
            <v>261</v>
          </cell>
          <cell r="E84">
            <v>301</v>
          </cell>
          <cell r="F84">
            <v>120</v>
          </cell>
          <cell r="G84">
            <v>0</v>
          </cell>
          <cell r="H84">
            <v>0.4</v>
          </cell>
          <cell r="I84" t="e">
            <v>#N/A</v>
          </cell>
          <cell r="J84">
            <v>308</v>
          </cell>
          <cell r="K84">
            <v>-7</v>
          </cell>
          <cell r="L84">
            <v>80</v>
          </cell>
          <cell r="M84">
            <v>90</v>
          </cell>
          <cell r="N84">
            <v>70</v>
          </cell>
          <cell r="O84">
            <v>60</v>
          </cell>
          <cell r="W84">
            <v>60.2</v>
          </cell>
          <cell r="X84">
            <v>30</v>
          </cell>
          <cell r="Y84">
            <v>7.4750830564784048</v>
          </cell>
          <cell r="Z84">
            <v>1.9933554817275747</v>
          </cell>
          <cell r="AD84">
            <v>0</v>
          </cell>
          <cell r="AE84">
            <v>52</v>
          </cell>
          <cell r="AF84">
            <v>55.6</v>
          </cell>
          <cell r="AG84">
            <v>52.8</v>
          </cell>
          <cell r="AH84">
            <v>62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58.798000000000002</v>
          </cell>
          <cell r="D85">
            <v>61.924999999999997</v>
          </cell>
          <cell r="E85">
            <v>71.072999999999993</v>
          </cell>
          <cell r="F85">
            <v>45.286999999999999</v>
          </cell>
          <cell r="G85">
            <v>0</v>
          </cell>
          <cell r="H85">
            <v>1</v>
          </cell>
          <cell r="I85" t="e">
            <v>#N/A</v>
          </cell>
          <cell r="J85">
            <v>72.563000000000002</v>
          </cell>
          <cell r="K85">
            <v>-1.4900000000000091</v>
          </cell>
          <cell r="L85">
            <v>30</v>
          </cell>
          <cell r="M85">
            <v>0</v>
          </cell>
          <cell r="N85">
            <v>30</v>
          </cell>
          <cell r="O85">
            <v>0</v>
          </cell>
          <cell r="W85">
            <v>14.214599999999999</v>
          </cell>
          <cell r="Y85">
            <v>7.4069618561197652</v>
          </cell>
          <cell r="Z85">
            <v>3.1859496573945099</v>
          </cell>
          <cell r="AD85">
            <v>0</v>
          </cell>
          <cell r="AE85">
            <v>12.748999999999999</v>
          </cell>
          <cell r="AF85">
            <v>14.471799999999998</v>
          </cell>
          <cell r="AG85">
            <v>13.588200000000001</v>
          </cell>
          <cell r="AH85">
            <v>14.404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363</v>
          </cell>
          <cell r="D86">
            <v>630</v>
          </cell>
          <cell r="E86">
            <v>622</v>
          </cell>
          <cell r="F86">
            <v>341</v>
          </cell>
          <cell r="G86">
            <v>0</v>
          </cell>
          <cell r="H86">
            <v>0.2</v>
          </cell>
          <cell r="I86" t="e">
            <v>#N/A</v>
          </cell>
          <cell r="J86">
            <v>637</v>
          </cell>
          <cell r="K86">
            <v>-15</v>
          </cell>
          <cell r="L86">
            <v>100</v>
          </cell>
          <cell r="M86">
            <v>150</v>
          </cell>
          <cell r="N86">
            <v>100</v>
          </cell>
          <cell r="O86">
            <v>200</v>
          </cell>
          <cell r="W86">
            <v>124.4</v>
          </cell>
          <cell r="X86">
            <v>100</v>
          </cell>
          <cell r="Y86">
            <v>7.9662379421221861</v>
          </cell>
          <cell r="Z86">
            <v>2.7411575562700965</v>
          </cell>
          <cell r="AD86">
            <v>0</v>
          </cell>
          <cell r="AE86">
            <v>144.6</v>
          </cell>
          <cell r="AF86">
            <v>121.8</v>
          </cell>
          <cell r="AG86">
            <v>117.4</v>
          </cell>
          <cell r="AH86">
            <v>102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454</v>
          </cell>
          <cell r="D87">
            <v>170</v>
          </cell>
          <cell r="E87">
            <v>241</v>
          </cell>
          <cell r="F87">
            <v>381</v>
          </cell>
          <cell r="G87">
            <v>0</v>
          </cell>
          <cell r="H87">
            <v>0.3</v>
          </cell>
          <cell r="I87" t="e">
            <v>#N/A</v>
          </cell>
          <cell r="J87">
            <v>241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48.2</v>
          </cell>
          <cell r="Y87">
            <v>7.9045643153526965</v>
          </cell>
          <cell r="Z87">
            <v>7.9045643153526965</v>
          </cell>
          <cell r="AD87">
            <v>0</v>
          </cell>
          <cell r="AE87">
            <v>141</v>
          </cell>
          <cell r="AF87">
            <v>66</v>
          </cell>
          <cell r="AG87">
            <v>78.400000000000006</v>
          </cell>
          <cell r="AH87">
            <v>40</v>
          </cell>
          <cell r="AI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236.75</v>
          </cell>
          <cell r="D88">
            <v>543.96199999999999</v>
          </cell>
          <cell r="E88">
            <v>491.541</v>
          </cell>
          <cell r="F88">
            <v>283.18099999999998</v>
          </cell>
          <cell r="G88">
            <v>0</v>
          </cell>
          <cell r="H88">
            <v>1</v>
          </cell>
          <cell r="I88" t="e">
            <v>#N/A</v>
          </cell>
          <cell r="J88">
            <v>501.31900000000002</v>
          </cell>
          <cell r="K88">
            <v>-9.77800000000002</v>
          </cell>
          <cell r="L88">
            <v>120</v>
          </cell>
          <cell r="M88">
            <v>160</v>
          </cell>
          <cell r="N88">
            <v>110</v>
          </cell>
          <cell r="O88">
            <v>100</v>
          </cell>
          <cell r="W88">
            <v>98.308199999999999</v>
          </cell>
          <cell r="Y88">
            <v>7.8648678340158815</v>
          </cell>
          <cell r="Z88">
            <v>2.8805430269295949</v>
          </cell>
          <cell r="AD88">
            <v>0</v>
          </cell>
          <cell r="AE88">
            <v>83.524199999999993</v>
          </cell>
          <cell r="AF88">
            <v>92.956800000000001</v>
          </cell>
          <cell r="AG88">
            <v>96.665400000000005</v>
          </cell>
          <cell r="AH88">
            <v>85.393000000000001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2826.3510000000001</v>
          </cell>
          <cell r="D89">
            <v>4491.2380000000003</v>
          </cell>
          <cell r="E89">
            <v>4831.5050000000001</v>
          </cell>
          <cell r="F89">
            <v>2420.8560000000002</v>
          </cell>
          <cell r="G89">
            <v>0</v>
          </cell>
          <cell r="H89">
            <v>1</v>
          </cell>
          <cell r="I89" t="e">
            <v>#N/A</v>
          </cell>
          <cell r="J89">
            <v>4937.54</v>
          </cell>
          <cell r="K89">
            <v>-106.03499999999985</v>
          </cell>
          <cell r="L89">
            <v>1200</v>
          </cell>
          <cell r="M89">
            <v>1300</v>
          </cell>
          <cell r="N89">
            <v>1350</v>
          </cell>
          <cell r="O89">
            <v>0</v>
          </cell>
          <cell r="W89">
            <v>966.30100000000004</v>
          </cell>
          <cell r="X89">
            <v>800</v>
          </cell>
          <cell r="Y89">
            <v>7.3174466341233213</v>
          </cell>
          <cell r="Z89">
            <v>2.5052814806152535</v>
          </cell>
          <cell r="AD89">
            <v>0</v>
          </cell>
          <cell r="AE89">
            <v>823.68780000000004</v>
          </cell>
          <cell r="AF89">
            <v>924.17520000000002</v>
          </cell>
          <cell r="AG89">
            <v>901.19539999999995</v>
          </cell>
          <cell r="AH89">
            <v>1035.1379999999999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3294.26</v>
          </cell>
          <cell r="D90">
            <v>4730.9269999999997</v>
          </cell>
          <cell r="E90">
            <v>5136.7290000000003</v>
          </cell>
          <cell r="F90">
            <v>2837.835</v>
          </cell>
          <cell r="G90">
            <v>0</v>
          </cell>
          <cell r="H90">
            <v>1</v>
          </cell>
          <cell r="I90" t="e">
            <v>#N/A</v>
          </cell>
          <cell r="J90">
            <v>5179.9480000000003</v>
          </cell>
          <cell r="K90">
            <v>-43.219000000000051</v>
          </cell>
          <cell r="L90">
            <v>1400</v>
          </cell>
          <cell r="M90">
            <v>1200</v>
          </cell>
          <cell r="N90">
            <v>1500</v>
          </cell>
          <cell r="O90">
            <v>0</v>
          </cell>
          <cell r="W90">
            <v>1000.2540000000001</v>
          </cell>
          <cell r="X90">
            <v>1100</v>
          </cell>
          <cell r="Y90">
            <v>8.0357939083472782</v>
          </cell>
          <cell r="Z90">
            <v>2.8371143729492707</v>
          </cell>
          <cell r="AD90">
            <v>135.459</v>
          </cell>
          <cell r="AE90">
            <v>1247.0293999999999</v>
          </cell>
          <cell r="AF90">
            <v>1050.6838</v>
          </cell>
          <cell r="AG90">
            <v>967.11040000000014</v>
          </cell>
          <cell r="AH90">
            <v>848.27700000000004</v>
          </cell>
          <cell r="AI90" t="str">
            <v>нояяб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4509.8649999999998</v>
          </cell>
          <cell r="D91">
            <v>7158.15</v>
          </cell>
          <cell r="E91">
            <v>7840.7309999999998</v>
          </cell>
          <cell r="F91">
            <v>3724.8980000000001</v>
          </cell>
          <cell r="G91">
            <v>0</v>
          </cell>
          <cell r="H91">
            <v>1</v>
          </cell>
          <cell r="I91" t="e">
            <v>#N/A</v>
          </cell>
          <cell r="J91">
            <v>7995.2759999999998</v>
          </cell>
          <cell r="K91">
            <v>-154.54500000000007</v>
          </cell>
          <cell r="L91">
            <v>1800</v>
          </cell>
          <cell r="M91">
            <v>1800</v>
          </cell>
          <cell r="N91">
            <v>2200</v>
          </cell>
          <cell r="O91">
            <v>600</v>
          </cell>
          <cell r="W91">
            <v>1537.6201999999998</v>
          </cell>
          <cell r="X91">
            <v>1300</v>
          </cell>
          <cell r="Y91">
            <v>7.4302470792202149</v>
          </cell>
          <cell r="Z91">
            <v>2.4225084972218762</v>
          </cell>
          <cell r="AD91">
            <v>152.63</v>
          </cell>
          <cell r="AE91">
            <v>1427.7892000000002</v>
          </cell>
          <cell r="AF91">
            <v>1448.8162</v>
          </cell>
          <cell r="AG91">
            <v>1430.7577999999999</v>
          </cell>
          <cell r="AH91">
            <v>1452.7660000000001</v>
          </cell>
          <cell r="AI91" t="str">
            <v>жц, 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150.28</v>
          </cell>
          <cell r="D92">
            <v>183.60300000000001</v>
          </cell>
          <cell r="E92">
            <v>198.97200000000001</v>
          </cell>
          <cell r="F92">
            <v>131.70699999999999</v>
          </cell>
          <cell r="G92">
            <v>0</v>
          </cell>
          <cell r="H92">
            <v>1</v>
          </cell>
          <cell r="I92" t="e">
            <v>#N/A</v>
          </cell>
          <cell r="J92">
            <v>208.80099999999999</v>
          </cell>
          <cell r="K92">
            <v>-9.8289999999999793</v>
          </cell>
          <cell r="L92">
            <v>0</v>
          </cell>
          <cell r="M92">
            <v>0</v>
          </cell>
          <cell r="N92">
            <v>50</v>
          </cell>
          <cell r="O92">
            <v>80</v>
          </cell>
          <cell r="W92">
            <v>39.794400000000003</v>
          </cell>
          <cell r="X92">
            <v>50</v>
          </cell>
          <cell r="Y92">
            <v>7.8329362925436739</v>
          </cell>
          <cell r="Z92">
            <v>3.3096867901011193</v>
          </cell>
          <cell r="AD92">
            <v>0</v>
          </cell>
          <cell r="AE92">
            <v>48.795200000000001</v>
          </cell>
          <cell r="AF92">
            <v>39.6952</v>
          </cell>
          <cell r="AG92">
            <v>37.846199999999996</v>
          </cell>
          <cell r="AH92">
            <v>44.951000000000001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164</v>
          </cell>
          <cell r="D93">
            <v>9</v>
          </cell>
          <cell r="E93">
            <v>124</v>
          </cell>
          <cell r="F93">
            <v>40</v>
          </cell>
          <cell r="G93">
            <v>0</v>
          </cell>
          <cell r="H93">
            <v>0.5</v>
          </cell>
          <cell r="I93" t="e">
            <v>#N/A</v>
          </cell>
          <cell r="J93">
            <v>133</v>
          </cell>
          <cell r="K93">
            <v>-9</v>
          </cell>
          <cell r="L93">
            <v>30</v>
          </cell>
          <cell r="M93">
            <v>40</v>
          </cell>
          <cell r="N93">
            <v>30</v>
          </cell>
          <cell r="O93">
            <v>0</v>
          </cell>
          <cell r="W93">
            <v>24.8</v>
          </cell>
          <cell r="X93">
            <v>50</v>
          </cell>
          <cell r="Y93">
            <v>7.661290322580645</v>
          </cell>
          <cell r="Z93">
            <v>1.6129032258064515</v>
          </cell>
          <cell r="AD93">
            <v>0</v>
          </cell>
          <cell r="AE93">
            <v>26.8</v>
          </cell>
          <cell r="AF93">
            <v>31</v>
          </cell>
          <cell r="AG93">
            <v>15.8</v>
          </cell>
          <cell r="AH93">
            <v>27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57.536000000000001</v>
          </cell>
          <cell r="E94">
            <v>13.124000000000001</v>
          </cell>
          <cell r="F94">
            <v>42.914999999999999</v>
          </cell>
          <cell r="G94">
            <v>0</v>
          </cell>
          <cell r="H94">
            <v>1</v>
          </cell>
          <cell r="I94" t="e">
            <v>#N/A</v>
          </cell>
          <cell r="J94">
            <v>12.1</v>
          </cell>
          <cell r="K94">
            <v>1.0240000000000009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2.6248</v>
          </cell>
          <cell r="Y94">
            <v>16.349817128924109</v>
          </cell>
          <cell r="Z94">
            <v>16.349817128924109</v>
          </cell>
          <cell r="AD94">
            <v>0</v>
          </cell>
          <cell r="AE94">
            <v>8.7105999999999995</v>
          </cell>
          <cell r="AF94">
            <v>6.6574</v>
          </cell>
          <cell r="AG94">
            <v>5.4049999999999994</v>
          </cell>
          <cell r="AH94">
            <v>2.0720000000000001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782</v>
          </cell>
          <cell r="D95">
            <v>2356</v>
          </cell>
          <cell r="E95">
            <v>2276</v>
          </cell>
          <cell r="F95">
            <v>841</v>
          </cell>
          <cell r="G95">
            <v>0</v>
          </cell>
          <cell r="H95">
            <v>0.3</v>
          </cell>
          <cell r="I95" t="e">
            <v>#N/A</v>
          </cell>
          <cell r="J95">
            <v>2295</v>
          </cell>
          <cell r="K95">
            <v>-19</v>
          </cell>
          <cell r="L95">
            <v>200</v>
          </cell>
          <cell r="M95">
            <v>230</v>
          </cell>
          <cell r="N95">
            <v>300</v>
          </cell>
          <cell r="O95">
            <v>150</v>
          </cell>
          <cell r="W95">
            <v>254.8</v>
          </cell>
          <cell r="X95">
            <v>170</v>
          </cell>
          <cell r="Y95">
            <v>7.4215070643642065</v>
          </cell>
          <cell r="Z95">
            <v>3.300627943485086</v>
          </cell>
          <cell r="AD95">
            <v>1002</v>
          </cell>
          <cell r="AE95">
            <v>285.39999999999998</v>
          </cell>
          <cell r="AF95">
            <v>280.60000000000002</v>
          </cell>
          <cell r="AG95">
            <v>263.8</v>
          </cell>
          <cell r="AH95">
            <v>204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394</v>
          </cell>
          <cell r="D96">
            <v>726</v>
          </cell>
          <cell r="E96">
            <v>699</v>
          </cell>
          <cell r="F96">
            <v>406</v>
          </cell>
          <cell r="G96">
            <v>0</v>
          </cell>
          <cell r="H96">
            <v>0.3</v>
          </cell>
          <cell r="I96" t="e">
            <v>#N/A</v>
          </cell>
          <cell r="J96">
            <v>711</v>
          </cell>
          <cell r="K96">
            <v>-12</v>
          </cell>
          <cell r="L96">
            <v>120</v>
          </cell>
          <cell r="M96">
            <v>120</v>
          </cell>
          <cell r="N96">
            <v>150</v>
          </cell>
          <cell r="O96">
            <v>120</v>
          </cell>
          <cell r="W96">
            <v>139.80000000000001</v>
          </cell>
          <cell r="X96">
            <v>110</v>
          </cell>
          <cell r="Y96">
            <v>7.3390557939914158</v>
          </cell>
          <cell r="Z96">
            <v>2.9041487839771101</v>
          </cell>
          <cell r="AD96">
            <v>0</v>
          </cell>
          <cell r="AE96">
            <v>155.19999999999999</v>
          </cell>
          <cell r="AF96">
            <v>141.80000000000001</v>
          </cell>
          <cell r="AG96">
            <v>137.80000000000001</v>
          </cell>
          <cell r="AH96">
            <v>113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487</v>
          </cell>
          <cell r="D97">
            <v>1440</v>
          </cell>
          <cell r="E97">
            <v>1381</v>
          </cell>
          <cell r="F97">
            <v>524</v>
          </cell>
          <cell r="G97">
            <v>0</v>
          </cell>
          <cell r="H97">
            <v>0.3</v>
          </cell>
          <cell r="I97" t="e">
            <v>#N/A</v>
          </cell>
          <cell r="J97">
            <v>1400</v>
          </cell>
          <cell r="K97">
            <v>-19</v>
          </cell>
          <cell r="L97">
            <v>160</v>
          </cell>
          <cell r="M97">
            <v>220</v>
          </cell>
          <cell r="N97">
            <v>250</v>
          </cell>
          <cell r="O97">
            <v>150</v>
          </cell>
          <cell r="W97">
            <v>225.8</v>
          </cell>
          <cell r="X97">
            <v>350</v>
          </cell>
          <cell r="Y97">
            <v>7.3250664304694419</v>
          </cell>
          <cell r="Z97">
            <v>2.320637732506643</v>
          </cell>
          <cell r="AD97">
            <v>252</v>
          </cell>
          <cell r="AE97">
            <v>205.8</v>
          </cell>
          <cell r="AF97">
            <v>202.6</v>
          </cell>
          <cell r="AG97">
            <v>207.2</v>
          </cell>
          <cell r="AH97">
            <v>254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364</v>
          </cell>
          <cell r="D98">
            <v>760</v>
          </cell>
          <cell r="E98">
            <v>733</v>
          </cell>
          <cell r="F98">
            <v>376</v>
          </cell>
          <cell r="G98">
            <v>0</v>
          </cell>
          <cell r="H98">
            <v>0.3</v>
          </cell>
          <cell r="I98" t="e">
            <v>#N/A</v>
          </cell>
          <cell r="J98">
            <v>749</v>
          </cell>
          <cell r="K98">
            <v>-16</v>
          </cell>
          <cell r="L98">
            <v>150</v>
          </cell>
          <cell r="M98">
            <v>150</v>
          </cell>
          <cell r="N98">
            <v>160</v>
          </cell>
          <cell r="O98">
            <v>150</v>
          </cell>
          <cell r="W98">
            <v>146.6</v>
          </cell>
          <cell r="X98">
            <v>100</v>
          </cell>
          <cell r="Y98">
            <v>7.4079126875852666</v>
          </cell>
          <cell r="Z98">
            <v>2.5648021828103684</v>
          </cell>
          <cell r="AD98">
            <v>0</v>
          </cell>
          <cell r="AE98">
            <v>143</v>
          </cell>
          <cell r="AF98">
            <v>141.4</v>
          </cell>
          <cell r="AG98">
            <v>139.19999999999999</v>
          </cell>
          <cell r="AH98">
            <v>123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9</v>
          </cell>
          <cell r="D100">
            <v>1</v>
          </cell>
          <cell r="E100">
            <v>4</v>
          </cell>
          <cell r="F100">
            <v>6</v>
          </cell>
          <cell r="G100" t="str">
            <v>выв24,10,</v>
          </cell>
          <cell r="H100">
            <v>0</v>
          </cell>
          <cell r="I100" t="e">
            <v>#N/A</v>
          </cell>
          <cell r="J100">
            <v>22</v>
          </cell>
          <cell r="K100">
            <v>-18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0.8</v>
          </cell>
          <cell r="Y100">
            <v>7.5</v>
          </cell>
          <cell r="Z100">
            <v>7.5</v>
          </cell>
          <cell r="AD100">
            <v>0</v>
          </cell>
          <cell r="AE100">
            <v>1.4</v>
          </cell>
          <cell r="AF100">
            <v>1.4</v>
          </cell>
          <cell r="AG100">
            <v>0.4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412</v>
          </cell>
          <cell r="D101">
            <v>158</v>
          </cell>
          <cell r="E101">
            <v>250</v>
          </cell>
          <cell r="F101">
            <v>315</v>
          </cell>
          <cell r="G101">
            <v>0</v>
          </cell>
          <cell r="H101">
            <v>0.12</v>
          </cell>
          <cell r="I101" t="e">
            <v>#N/A</v>
          </cell>
          <cell r="J101">
            <v>255</v>
          </cell>
          <cell r="K101">
            <v>-5</v>
          </cell>
          <cell r="L101">
            <v>0</v>
          </cell>
          <cell r="M101">
            <v>0</v>
          </cell>
          <cell r="N101">
            <v>50</v>
          </cell>
          <cell r="O101">
            <v>0</v>
          </cell>
          <cell r="W101">
            <v>50</v>
          </cell>
          <cell r="X101">
            <v>50</v>
          </cell>
          <cell r="Y101">
            <v>8.3000000000000007</v>
          </cell>
          <cell r="Z101">
            <v>6.3</v>
          </cell>
          <cell r="AD101">
            <v>0</v>
          </cell>
          <cell r="AE101">
            <v>67</v>
          </cell>
          <cell r="AF101">
            <v>74.2</v>
          </cell>
          <cell r="AG101">
            <v>55</v>
          </cell>
          <cell r="AH101">
            <v>38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890</v>
          </cell>
          <cell r="D102">
            <v>288</v>
          </cell>
          <cell r="E102">
            <v>647</v>
          </cell>
          <cell r="F102">
            <v>520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660</v>
          </cell>
          <cell r="K102">
            <v>-13</v>
          </cell>
          <cell r="L102">
            <v>100</v>
          </cell>
          <cell r="M102">
            <v>150</v>
          </cell>
          <cell r="N102">
            <v>150</v>
          </cell>
          <cell r="O102">
            <v>0</v>
          </cell>
          <cell r="W102">
            <v>129.4</v>
          </cell>
          <cell r="X102">
            <v>100</v>
          </cell>
          <cell r="Y102">
            <v>7.8825347758887165</v>
          </cell>
          <cell r="Z102">
            <v>4.01854714064915</v>
          </cell>
          <cell r="AD102">
            <v>0</v>
          </cell>
          <cell r="AE102">
            <v>104.6</v>
          </cell>
          <cell r="AF102">
            <v>159.80000000000001</v>
          </cell>
          <cell r="AG102">
            <v>129.6</v>
          </cell>
          <cell r="AH102">
            <v>154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93</v>
          </cell>
          <cell r="D103">
            <v>258</v>
          </cell>
          <cell r="E103">
            <v>263</v>
          </cell>
          <cell r="F103">
            <v>85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270</v>
          </cell>
          <cell r="K103">
            <v>-7</v>
          </cell>
          <cell r="L103">
            <v>100</v>
          </cell>
          <cell r="M103">
            <v>100</v>
          </cell>
          <cell r="N103">
            <v>100</v>
          </cell>
          <cell r="O103">
            <v>0</v>
          </cell>
          <cell r="W103">
            <v>52.6</v>
          </cell>
          <cell r="X103">
            <v>50</v>
          </cell>
          <cell r="Y103">
            <v>8.2699619771863109</v>
          </cell>
          <cell r="Z103">
            <v>1.6159695817490494</v>
          </cell>
          <cell r="AD103">
            <v>0</v>
          </cell>
          <cell r="AE103">
            <v>56.2</v>
          </cell>
          <cell r="AF103">
            <v>65.8</v>
          </cell>
          <cell r="AG103">
            <v>56.4</v>
          </cell>
          <cell r="AH103">
            <v>47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1232</v>
          </cell>
          <cell r="D104">
            <v>9</v>
          </cell>
          <cell r="E104">
            <v>522</v>
          </cell>
          <cell r="F104">
            <v>712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531</v>
          </cell>
          <cell r="K104">
            <v>-9</v>
          </cell>
          <cell r="L104">
            <v>0</v>
          </cell>
          <cell r="M104">
            <v>0</v>
          </cell>
          <cell r="N104">
            <v>120</v>
          </cell>
          <cell r="O104">
            <v>0</v>
          </cell>
          <cell r="W104">
            <v>104.4</v>
          </cell>
          <cell r="Y104">
            <v>7.9693486590038312</v>
          </cell>
          <cell r="Z104">
            <v>6.8199233716475094</v>
          </cell>
          <cell r="AD104">
            <v>0</v>
          </cell>
          <cell r="AE104">
            <v>163.6</v>
          </cell>
          <cell r="AF104">
            <v>166.2</v>
          </cell>
          <cell r="AG104">
            <v>103.8</v>
          </cell>
          <cell r="AH104">
            <v>94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1154</v>
          </cell>
          <cell r="D105">
            <v>189</v>
          </cell>
          <cell r="E105">
            <v>688</v>
          </cell>
          <cell r="F105">
            <v>640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705</v>
          </cell>
          <cell r="K105">
            <v>-17</v>
          </cell>
          <cell r="L105">
            <v>0</v>
          </cell>
          <cell r="M105">
            <v>0</v>
          </cell>
          <cell r="N105">
            <v>200</v>
          </cell>
          <cell r="O105">
            <v>0</v>
          </cell>
          <cell r="W105">
            <v>137.6</v>
          </cell>
          <cell r="X105">
            <v>250</v>
          </cell>
          <cell r="Y105">
            <v>7.9215116279069768</v>
          </cell>
          <cell r="Z105">
            <v>4.6511627906976747</v>
          </cell>
          <cell r="AD105">
            <v>0</v>
          </cell>
          <cell r="AE105">
            <v>175</v>
          </cell>
          <cell r="AF105">
            <v>192.4</v>
          </cell>
          <cell r="AG105">
            <v>137.6</v>
          </cell>
          <cell r="AH105">
            <v>182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666</v>
          </cell>
          <cell r="D106">
            <v>16</v>
          </cell>
          <cell r="E106">
            <v>292</v>
          </cell>
          <cell r="F106">
            <v>376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306</v>
          </cell>
          <cell r="K106">
            <v>-14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58.4</v>
          </cell>
          <cell r="X106">
            <v>100</v>
          </cell>
          <cell r="Y106">
            <v>8.1506849315068504</v>
          </cell>
          <cell r="Z106">
            <v>6.4383561643835616</v>
          </cell>
          <cell r="AD106">
            <v>0</v>
          </cell>
          <cell r="AE106">
            <v>75.599999999999994</v>
          </cell>
          <cell r="AF106">
            <v>95</v>
          </cell>
          <cell r="AG106">
            <v>56.6</v>
          </cell>
          <cell r="AH106">
            <v>60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422</v>
          </cell>
          <cell r="D107">
            <v>76</v>
          </cell>
          <cell r="E107">
            <v>195</v>
          </cell>
          <cell r="F107">
            <v>299</v>
          </cell>
          <cell r="G107">
            <v>0</v>
          </cell>
          <cell r="H107">
            <v>5.5E-2</v>
          </cell>
          <cell r="I107" t="e">
            <v>#N/A</v>
          </cell>
          <cell r="J107">
            <v>200</v>
          </cell>
          <cell r="K107">
            <v>-5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>
            <v>39</v>
          </cell>
          <cell r="Y107">
            <v>7.666666666666667</v>
          </cell>
          <cell r="Z107">
            <v>7.666666666666667</v>
          </cell>
          <cell r="AD107">
            <v>0</v>
          </cell>
          <cell r="AE107">
            <v>58.4</v>
          </cell>
          <cell r="AF107">
            <v>59.6</v>
          </cell>
          <cell r="AG107">
            <v>43.4</v>
          </cell>
          <cell r="AH107">
            <v>28</v>
          </cell>
          <cell r="AI107">
            <v>0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C108">
            <v>168</v>
          </cell>
          <cell r="D108">
            <v>1</v>
          </cell>
          <cell r="E108">
            <v>39</v>
          </cell>
          <cell r="F108">
            <v>129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40</v>
          </cell>
          <cell r="K108">
            <v>-1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7.8</v>
          </cell>
          <cell r="Y108">
            <v>16.53846153846154</v>
          </cell>
          <cell r="Z108">
            <v>16.53846153846154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2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23.10.2025 - 29.10.2025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495.63600000000002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</v>
          </cell>
          <cell r="F8">
            <v>553.31899999999996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15.8</v>
          </cell>
          <cell r="F9">
            <v>2187.7779999999998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1448</v>
          </cell>
          <cell r="F10">
            <v>3585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494</v>
          </cell>
          <cell r="F11">
            <v>4737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695</v>
          </cell>
          <cell r="F12">
            <v>3942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411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123</v>
          </cell>
          <cell r="F16">
            <v>1457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315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460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608.73800000000006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90.5</v>
          </cell>
          <cell r="F22">
            <v>5118.0029999999997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330.55399999999997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</v>
          </cell>
          <cell r="F24">
            <v>2287.0700000000002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</v>
          </cell>
          <cell r="F25">
            <v>646.27599999999995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180.89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3.2</v>
          </cell>
          <cell r="F28">
            <v>441.75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332.39499999999998</v>
          </cell>
        </row>
        <row r="30">
          <cell r="A30" t="str">
            <v xml:space="preserve"> 247  Сардельки Нежные, ВЕС.  ПОКОМ</v>
          </cell>
          <cell r="D30">
            <v>2.75</v>
          </cell>
          <cell r="F30">
            <v>97.06</v>
          </cell>
        </row>
        <row r="31">
          <cell r="A31" t="str">
            <v xml:space="preserve"> 248  Сардельки Сочные ТМ Особый рецепт,   ПОКОМ</v>
          </cell>
          <cell r="D31">
            <v>2.65</v>
          </cell>
          <cell r="F31">
            <v>150.715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21.3</v>
          </cell>
          <cell r="F32">
            <v>1514.191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72.400000000000006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97.3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1076.0329999999999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18.207999999999998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5.0010000000000003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20.2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17</v>
          </cell>
          <cell r="F39">
            <v>1256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269</v>
          </cell>
          <cell r="F40">
            <v>3201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38</v>
          </cell>
          <cell r="F41">
            <v>4452</v>
          </cell>
        </row>
        <row r="42">
          <cell r="A42" t="str">
            <v xml:space="preserve"> 283  Сосиски Сочинки, ВЕС, ТМ Стародворье ПОКОМ</v>
          </cell>
          <cell r="D42">
            <v>13.4</v>
          </cell>
          <cell r="F42">
            <v>1355.35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912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5</v>
          </cell>
          <cell r="F44">
            <v>983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228.62100000000001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4</v>
          </cell>
          <cell r="F47">
            <v>705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27</v>
          </cell>
          <cell r="F48">
            <v>1729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147.91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5.5</v>
          </cell>
          <cell r="F50">
            <v>602.83100000000002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1186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1778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16</v>
          </cell>
          <cell r="F53">
            <v>1175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10.5</v>
          </cell>
          <cell r="F54">
            <v>896.49699999999996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19.75</v>
          </cell>
          <cell r="F55">
            <v>751.84199999999998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22.9</v>
          </cell>
        </row>
        <row r="57">
          <cell r="A57" t="str">
            <v xml:space="preserve"> 318  Сосиски Датские ТМ Зареченские, ВЕС  ПОКОМ</v>
          </cell>
          <cell r="D57">
            <v>55.2</v>
          </cell>
          <cell r="F57">
            <v>4801.6229999999996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1481</v>
          </cell>
          <cell r="F58">
            <v>3858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428</v>
          </cell>
          <cell r="F59">
            <v>4144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</v>
          </cell>
          <cell r="F60">
            <v>1379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297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300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19.7</v>
          </cell>
          <cell r="F63">
            <v>751.34400000000005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</v>
          </cell>
          <cell r="F64">
            <v>607</v>
          </cell>
        </row>
        <row r="65">
          <cell r="A65" t="str">
            <v xml:space="preserve"> 335  Колбаса Сливушка ТМ Вязанка. ВЕС.  ПОКОМ </v>
          </cell>
          <cell r="D65">
            <v>9.15</v>
          </cell>
          <cell r="F65">
            <v>876.94600000000003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743</v>
          </cell>
          <cell r="F66">
            <v>3406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</v>
          </cell>
          <cell r="F67">
            <v>2353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5.7</v>
          </cell>
          <cell r="F68">
            <v>491.22699999999998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235.59100000000001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10.6</v>
          </cell>
          <cell r="F70">
            <v>1792.913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275.22800000000001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129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390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462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176.501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12</v>
          </cell>
          <cell r="F76">
            <v>524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14</v>
          </cell>
          <cell r="F77">
            <v>879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21</v>
          </cell>
          <cell r="F78">
            <v>673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18</v>
          </cell>
          <cell r="F79">
            <v>746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15</v>
          </cell>
          <cell r="F80">
            <v>653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485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1674</v>
          </cell>
          <cell r="F82">
            <v>7521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1789</v>
          </cell>
          <cell r="F83">
            <v>12647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522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217.751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265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63.35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582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237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378.11200000000002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45</v>
          </cell>
          <cell r="F92">
            <v>5093.8360000000002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86.25</v>
          </cell>
          <cell r="F93">
            <v>5117.8739999999998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55</v>
          </cell>
          <cell r="F94">
            <v>7867.7579999999998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228.6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117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30.4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609</v>
          </cell>
          <cell r="F98">
            <v>1838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725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360</v>
          </cell>
          <cell r="F100">
            <v>1428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719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132</v>
          </cell>
          <cell r="F102">
            <v>132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1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</v>
          </cell>
          <cell r="F104">
            <v>218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12</v>
          </cell>
          <cell r="F105">
            <v>683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240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2</v>
          </cell>
          <cell r="F107">
            <v>513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13</v>
          </cell>
          <cell r="F108">
            <v>717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2</v>
          </cell>
          <cell r="F109">
            <v>280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1</v>
          </cell>
          <cell r="F110">
            <v>164</v>
          </cell>
        </row>
        <row r="111">
          <cell r="A111" t="str">
            <v xml:space="preserve"> 544  Сосиски Мясные для гриля ТС Ядрена копоть 0,3 кг  ПОКОМ</v>
          </cell>
          <cell r="D111">
            <v>1</v>
          </cell>
          <cell r="F111">
            <v>27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10.6</v>
          </cell>
          <cell r="F112">
            <v>10.6</v>
          </cell>
        </row>
        <row r="113">
          <cell r="A113" t="str">
            <v>0447 Сыр Голландский 45% Нарезка 125г ТМ Папа может ОСТАНКИНО</v>
          </cell>
          <cell r="D113">
            <v>17</v>
          </cell>
          <cell r="F113">
            <v>17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60</v>
          </cell>
          <cell r="F114">
            <v>60</v>
          </cell>
        </row>
        <row r="115">
          <cell r="A115" t="str">
            <v>1080 Гауда 45% тм Папа Может, брус (2шт)  ОСТАНКИНО</v>
          </cell>
          <cell r="F115">
            <v>3.1360000000000001</v>
          </cell>
        </row>
        <row r="116">
          <cell r="A116" t="str">
            <v>3215 ВЕТЧ.МЯСНАЯ Папа может п/о 0.4кг 8шт.    ОСТАНКИНО</v>
          </cell>
          <cell r="D116">
            <v>550</v>
          </cell>
          <cell r="F116">
            <v>550</v>
          </cell>
        </row>
        <row r="117">
          <cell r="A117" t="str">
            <v>3684 ПРЕСИЖН с/к в/у 1/250 8шт.   ОСТАНКИНО</v>
          </cell>
          <cell r="D117">
            <v>52</v>
          </cell>
          <cell r="F117">
            <v>52</v>
          </cell>
        </row>
        <row r="118">
          <cell r="A118" t="str">
            <v>3798 Сыч/Прод Коровино Российский 50% 200г СЗМЖ  ОСТАНКИНО</v>
          </cell>
          <cell r="D118">
            <v>1</v>
          </cell>
          <cell r="F118">
            <v>1</v>
          </cell>
        </row>
        <row r="119">
          <cell r="A119" t="str">
            <v>3804 Сыч/Прод Коровино Тильзитер 50% 200г СЗМЖ  ОСТАНКИНО</v>
          </cell>
          <cell r="D119">
            <v>1</v>
          </cell>
          <cell r="F119">
            <v>1</v>
          </cell>
        </row>
        <row r="120">
          <cell r="A120" t="str">
            <v>3828 Сыч/Прод Коровино Тильзитер Оригин 50% ВЕС (5 кг брус) СЗМЖ  ОСТАНКИНО</v>
          </cell>
          <cell r="D120">
            <v>8</v>
          </cell>
          <cell r="F120">
            <v>8</v>
          </cell>
        </row>
        <row r="121">
          <cell r="A121" t="str">
            <v>3986 Ароматная с/к в/у 1/250 ОСТАНКИНО</v>
          </cell>
          <cell r="D121">
            <v>508</v>
          </cell>
          <cell r="F121">
            <v>508</v>
          </cell>
        </row>
        <row r="122">
          <cell r="A122" t="str">
            <v>4063 МЯСНАЯ Папа может вар п/о_Л   ОСТАНКИНО</v>
          </cell>
          <cell r="D122">
            <v>1151.3</v>
          </cell>
          <cell r="F122">
            <v>1151.3</v>
          </cell>
        </row>
        <row r="123">
          <cell r="A123" t="str">
            <v>4117 ЭКСТРА Папа может с/к в/у_Л   ОСТАНКИНО</v>
          </cell>
          <cell r="D123">
            <v>26.4</v>
          </cell>
          <cell r="F123">
            <v>26.4</v>
          </cell>
        </row>
        <row r="124">
          <cell r="A124" t="str">
            <v>4163 Сыр Боккончини копченый 40% 100 гр.  ОСТАНКИНО</v>
          </cell>
          <cell r="D124">
            <v>98</v>
          </cell>
          <cell r="F124">
            <v>98</v>
          </cell>
        </row>
        <row r="125">
          <cell r="A125" t="str">
            <v>4170 Сыр Скаморца свежий 40% 100 гр.  ОСТАНКИНО</v>
          </cell>
          <cell r="D125">
            <v>25</v>
          </cell>
          <cell r="F125">
            <v>25</v>
          </cell>
        </row>
        <row r="126">
          <cell r="A126" t="str">
            <v>4187 Сыр Чечил свежий 45% 100г/6шт ТМ Папа Может  ОСТАНКИНО</v>
          </cell>
          <cell r="D126">
            <v>230</v>
          </cell>
          <cell r="F126">
            <v>230</v>
          </cell>
        </row>
        <row r="127">
          <cell r="A127" t="str">
            <v>4194 Сыр Чечил копченый 43% 100г/6шт ТМ Папа Может  ОСТАНКИНО</v>
          </cell>
          <cell r="D127">
            <v>163</v>
          </cell>
          <cell r="F127">
            <v>163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84.8</v>
          </cell>
          <cell r="F128">
            <v>84.8</v>
          </cell>
        </row>
        <row r="129">
          <cell r="A129" t="str">
            <v>4813 ФИЛЕЙНАЯ Папа может вар п/о_Л   ОСТАНКИНО</v>
          </cell>
          <cell r="D129">
            <v>427.2</v>
          </cell>
          <cell r="F129">
            <v>427.2</v>
          </cell>
        </row>
        <row r="130">
          <cell r="A130" t="str">
            <v>4819 Сыр "Пармезан" 40% кусок 180 гр  ОСТАНКИНО</v>
          </cell>
          <cell r="D130">
            <v>84</v>
          </cell>
          <cell r="F130">
            <v>84</v>
          </cell>
        </row>
        <row r="131">
          <cell r="A131" t="str">
            <v>4903 Сыр Перлини 40% 100гр (8шт)  ОСТАНКИНО</v>
          </cell>
          <cell r="D131">
            <v>60</v>
          </cell>
          <cell r="F131">
            <v>60</v>
          </cell>
        </row>
        <row r="132">
          <cell r="A132" t="str">
            <v>4910 Сыр Перлини копченый 40% 100гр (8шт)  ОСТАНКИНО</v>
          </cell>
          <cell r="D132">
            <v>40</v>
          </cell>
          <cell r="F132">
            <v>40</v>
          </cell>
        </row>
        <row r="133">
          <cell r="A133" t="str">
            <v>4927 Сыр Перлини со вкусом Васаби 40% 100гр (8шт)  ОСТАНКИНО</v>
          </cell>
          <cell r="D133">
            <v>39</v>
          </cell>
          <cell r="F133">
            <v>39</v>
          </cell>
        </row>
        <row r="134">
          <cell r="A134" t="str">
            <v>4993 САЛЯМИ ИТАЛЬЯНСКАЯ с/к в/у 1/250*8_120c ОСТАНКИНО</v>
          </cell>
          <cell r="D134">
            <v>316</v>
          </cell>
          <cell r="F134">
            <v>316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80.8</v>
          </cell>
          <cell r="F135">
            <v>80.8</v>
          </cell>
        </row>
        <row r="136">
          <cell r="A136" t="str">
            <v>5235 Сыр полутвердый "Голландский" 45%, брус ВЕС  ОСТАНКИНО</v>
          </cell>
          <cell r="D136">
            <v>36</v>
          </cell>
          <cell r="F136">
            <v>39.24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38.5</v>
          </cell>
          <cell r="F137">
            <v>38.5</v>
          </cell>
        </row>
        <row r="138">
          <cell r="A138" t="str">
            <v>5246 ДОКТОРСКАЯ ПРЕМИУМ вар б/о мгс_30с ОСТАНКИНО</v>
          </cell>
          <cell r="D138">
            <v>123.8</v>
          </cell>
          <cell r="F138">
            <v>123.8</v>
          </cell>
        </row>
        <row r="139">
          <cell r="A139" t="str">
            <v>5247 РУССКАЯ ПРЕМИУМ вар б/о мгс_30с ОСТАНКИНО</v>
          </cell>
          <cell r="D139">
            <v>34.6</v>
          </cell>
          <cell r="F139">
            <v>34.6</v>
          </cell>
        </row>
        <row r="140">
          <cell r="A140" t="str">
            <v>5483 ЭКСТРА Папа может с/к в/у 1/250 8шт.   ОСТАНКИНО</v>
          </cell>
          <cell r="D140">
            <v>690</v>
          </cell>
          <cell r="F140">
            <v>690</v>
          </cell>
        </row>
        <row r="141">
          <cell r="A141" t="str">
            <v>5544 Сервелат Финский в/к в/у_45с НОВАЯ ОСТАНКИНО</v>
          </cell>
          <cell r="D141">
            <v>799.8</v>
          </cell>
          <cell r="F141">
            <v>799.8</v>
          </cell>
        </row>
        <row r="142">
          <cell r="A142" t="str">
            <v>5679 САЛЯМИ ИТАЛЬЯНСКАЯ с/к в/у 1/150_60с ОСТАНКИНО</v>
          </cell>
          <cell r="D142">
            <v>271</v>
          </cell>
          <cell r="F142">
            <v>271</v>
          </cell>
        </row>
        <row r="143">
          <cell r="A143" t="str">
            <v>5682 САЛЯМИ МЕЛКОЗЕРНЕНАЯ с/к в/у 1/120_60с   ОСТАНКИНО</v>
          </cell>
          <cell r="D143">
            <v>1823</v>
          </cell>
          <cell r="F143">
            <v>1823</v>
          </cell>
        </row>
        <row r="144">
          <cell r="A144" t="str">
            <v>5708 ПОСОЛЬСКАЯ Папа может с/к в/у ОСТАНКИНО</v>
          </cell>
          <cell r="D144">
            <v>46.8</v>
          </cell>
          <cell r="F144">
            <v>46.8</v>
          </cell>
        </row>
        <row r="145">
          <cell r="A145" t="str">
            <v>5851 ЭКСТРА Папа может вар п/о   ОСТАНКИНО</v>
          </cell>
          <cell r="D145">
            <v>197.55</v>
          </cell>
          <cell r="F145">
            <v>197.55</v>
          </cell>
        </row>
        <row r="146">
          <cell r="A146" t="str">
            <v>5931 ОХОТНИЧЬЯ Папа может с/к в/у 1/220 8шт.   ОСТАНКИНО</v>
          </cell>
          <cell r="D146">
            <v>1088</v>
          </cell>
          <cell r="F146">
            <v>1088</v>
          </cell>
        </row>
        <row r="147">
          <cell r="A147" t="str">
            <v>6004 РАГУ СВИНОЕ 1кг 8шт.зам_120с ОСТАНКИНО</v>
          </cell>
          <cell r="D147">
            <v>16</v>
          </cell>
          <cell r="F147">
            <v>16</v>
          </cell>
        </row>
        <row r="148">
          <cell r="A148" t="str">
            <v>6220 ГОВЯЖЬЯ Папа может вар п/о  ОСТАНКИНО</v>
          </cell>
          <cell r="D148">
            <v>20.2</v>
          </cell>
          <cell r="F148">
            <v>20.2</v>
          </cell>
        </row>
        <row r="149">
          <cell r="A149" t="str">
            <v>6221 НЕАПОЛИТАНСКИЙ ДУЭТ с/к с/н мгс 1/90  ОСТАНКИНО</v>
          </cell>
          <cell r="D149">
            <v>525</v>
          </cell>
          <cell r="F149">
            <v>525</v>
          </cell>
        </row>
        <row r="150">
          <cell r="A150" t="str">
            <v>6228 МЯСНОЕ АССОРТИ к/з с/н мгс 1/90 10шт.  ОСТАНКИНО</v>
          </cell>
          <cell r="D150">
            <v>364</v>
          </cell>
          <cell r="F150">
            <v>364</v>
          </cell>
        </row>
        <row r="151">
          <cell r="A151" t="str">
            <v>6247 ДОМАШНЯЯ Папа может вар п/о 0,4кг 8шт.  ОСТАНКИНО</v>
          </cell>
          <cell r="D151">
            <v>108</v>
          </cell>
          <cell r="F151">
            <v>108</v>
          </cell>
        </row>
        <row r="152">
          <cell r="A152" t="str">
            <v>6268 ГОВЯЖЬЯ Папа может вар п/о 0,4кг 8 шт.  ОСТАНКИНО</v>
          </cell>
          <cell r="D152">
            <v>718</v>
          </cell>
          <cell r="F152">
            <v>718</v>
          </cell>
        </row>
        <row r="153">
          <cell r="A153" t="str">
            <v>6279 КОРЕЙКА ПО-ОСТ.к/в в/с с/н в/у 1/150_45с  ОСТАНКИНО</v>
          </cell>
          <cell r="D153">
            <v>499</v>
          </cell>
          <cell r="F153">
            <v>499</v>
          </cell>
        </row>
        <row r="154">
          <cell r="A154" t="str">
            <v>6303 МЯСНЫЕ Папа может сос п/о мгс 1.5*3  ОСТАНКИНО</v>
          </cell>
          <cell r="D154">
            <v>418.9</v>
          </cell>
          <cell r="F154">
            <v>418.9</v>
          </cell>
        </row>
        <row r="155">
          <cell r="A155" t="str">
            <v>6324 ДОКТОРСКАЯ ГОСТ вар п/о 0.4кг 8шт.  ОСТАНКИНО</v>
          </cell>
          <cell r="D155">
            <v>72</v>
          </cell>
          <cell r="F155">
            <v>72</v>
          </cell>
        </row>
        <row r="156">
          <cell r="A156" t="str">
            <v>6325 ДОКТОРСКАЯ ПРЕМИУМ вар п/о 0.4кг 8шт.  ОСТАНКИНО</v>
          </cell>
          <cell r="D156">
            <v>1541</v>
          </cell>
          <cell r="F156">
            <v>1542</v>
          </cell>
        </row>
        <row r="157">
          <cell r="A157" t="str">
            <v>6333 МЯСНАЯ Папа может вар п/о 0.4кг 8шт.  ОСТАНКИНО</v>
          </cell>
          <cell r="D157">
            <v>3559</v>
          </cell>
          <cell r="F157">
            <v>3559</v>
          </cell>
        </row>
        <row r="158">
          <cell r="A158" t="str">
            <v>6340 ДОМАШНИЙ РЕЦЕПТ Коровино 0.5кг 8шт.  ОСТАНКИНО</v>
          </cell>
          <cell r="D158">
            <v>276</v>
          </cell>
          <cell r="F158">
            <v>276</v>
          </cell>
        </row>
        <row r="159">
          <cell r="A159" t="str">
            <v>6353 ЭКСТРА Папа может вар п/о 0.4кг 8шт.  ОСТАНКИНО</v>
          </cell>
          <cell r="D159">
            <v>1248</v>
          </cell>
          <cell r="F159">
            <v>1249</v>
          </cell>
        </row>
        <row r="160">
          <cell r="A160" t="str">
            <v>6392 ФИЛЕЙНАЯ Папа может вар п/о 0.4кг. ОСТАНКИНО</v>
          </cell>
          <cell r="D160">
            <v>2960</v>
          </cell>
          <cell r="F160">
            <v>2960</v>
          </cell>
        </row>
        <row r="161">
          <cell r="A161" t="str">
            <v>6448 СВИНИНА МАДЕРА с/к с/н в/у 1/100 10шт.   ОСТАНКИНО</v>
          </cell>
          <cell r="D161">
            <v>86</v>
          </cell>
          <cell r="F161">
            <v>86</v>
          </cell>
        </row>
        <row r="162">
          <cell r="A162" t="str">
            <v>6453 ЭКСТРА Папа может с/к с/н в/у 1/100 14шт.   ОСТАНКИНО</v>
          </cell>
          <cell r="D162">
            <v>1728</v>
          </cell>
          <cell r="F162">
            <v>1728</v>
          </cell>
        </row>
        <row r="163">
          <cell r="A163" t="str">
            <v>6454 АРОМАТНАЯ с/к с/н в/у 1/100 10шт.  ОСТАНКИНО</v>
          </cell>
          <cell r="D163">
            <v>1357</v>
          </cell>
          <cell r="F163">
            <v>1359</v>
          </cell>
        </row>
        <row r="164">
          <cell r="A164" t="str">
            <v>6459 СЕРВЕЛАТ ШВЕЙЦАРСК. в/к с/н в/у 1/100*10  ОСТАНКИНО</v>
          </cell>
          <cell r="D164">
            <v>1088</v>
          </cell>
          <cell r="F164">
            <v>1098</v>
          </cell>
        </row>
        <row r="165">
          <cell r="A165" t="str">
            <v>6470 ВЕТЧ.МРАМОРНАЯ в/у_45с  ОСТАНКИНО</v>
          </cell>
          <cell r="D165">
            <v>26.9</v>
          </cell>
          <cell r="F165">
            <v>26.9</v>
          </cell>
        </row>
        <row r="166">
          <cell r="A166" t="str">
            <v>6495 ВЕТЧ.МРАМОРНАЯ в/у срез 0.3кг 6шт_45с  ОСТАНКИНО</v>
          </cell>
          <cell r="D166">
            <v>313</v>
          </cell>
          <cell r="F166">
            <v>313</v>
          </cell>
        </row>
        <row r="167">
          <cell r="A167" t="str">
            <v>6527 ШПИКАЧКИ СОЧНЫЕ ПМ сар б/о мгс 1*3 45с ОСТАНКИНО</v>
          </cell>
          <cell r="D167">
            <v>325.60000000000002</v>
          </cell>
          <cell r="F167">
            <v>325.60000000000002</v>
          </cell>
        </row>
        <row r="168">
          <cell r="A168" t="str">
            <v>6528 ШПИКАЧКИ СОЧНЫЕ ПМ сар б/о мгс 0.4кг 45с  ОСТАНКИНО</v>
          </cell>
          <cell r="D168">
            <v>62</v>
          </cell>
          <cell r="F168">
            <v>62</v>
          </cell>
        </row>
        <row r="169">
          <cell r="A169" t="str">
            <v>6586 МРАМОРНАЯ И БАЛЫКОВАЯ в/к с/н мгс 1/90 ОСТАНКИНО</v>
          </cell>
          <cell r="D169">
            <v>20</v>
          </cell>
          <cell r="F169">
            <v>20</v>
          </cell>
        </row>
        <row r="170">
          <cell r="A170" t="str">
            <v>6609 С ГОВЯДИНОЙ ПМ сар б/о мгс 0.4кг_45с ОСТАНКИНО</v>
          </cell>
          <cell r="D170">
            <v>64</v>
          </cell>
          <cell r="F170">
            <v>64</v>
          </cell>
        </row>
        <row r="171">
          <cell r="A171" t="str">
            <v>6616 МОЛОЧНЫЕ КЛАССИЧЕСКИЕ сос п/о в/у 0.3кг  ОСТАНКИНО</v>
          </cell>
          <cell r="D171">
            <v>2143</v>
          </cell>
          <cell r="F171">
            <v>2143</v>
          </cell>
        </row>
        <row r="172">
          <cell r="A172" t="str">
            <v>6697 СЕРВЕЛАТ ФИНСКИЙ ПМ в/к в/у 0,35кг 8шт.  ОСТАНКИНО</v>
          </cell>
          <cell r="D172">
            <v>4276</v>
          </cell>
          <cell r="F172">
            <v>4278</v>
          </cell>
        </row>
        <row r="173">
          <cell r="A173" t="str">
            <v>6713 СОЧНЫЙ ГРИЛЬ ПМ сос п/о мгс 0.41кг 8шт.  ОСТАНКИНО</v>
          </cell>
          <cell r="D173">
            <v>2205</v>
          </cell>
          <cell r="F173">
            <v>2207</v>
          </cell>
        </row>
        <row r="174">
          <cell r="A174" t="str">
            <v>6724 МОЛОЧНЫЕ ПМ сос п/о мгс 0.41кг 10шт.  ОСТАНКИНО</v>
          </cell>
          <cell r="D174">
            <v>558</v>
          </cell>
          <cell r="F174">
            <v>558</v>
          </cell>
        </row>
        <row r="175">
          <cell r="A175" t="str">
            <v>6765 РУБЛЕНЫЕ сос ц/о мгс 0.36кг 6шт.  ОСТАНКИНО</v>
          </cell>
          <cell r="D175">
            <v>373</v>
          </cell>
          <cell r="F175">
            <v>373</v>
          </cell>
        </row>
        <row r="176">
          <cell r="A176" t="str">
            <v>6785 ВЕНСКАЯ САЛЯМИ п/к в/у 0.33кг 8шт.  ОСТАНКИНО</v>
          </cell>
          <cell r="D176">
            <v>137</v>
          </cell>
          <cell r="F176">
            <v>138</v>
          </cell>
        </row>
        <row r="177">
          <cell r="A177" t="str">
            <v>6787 СЕРВЕЛАТ КРЕМЛЕВСКИЙ в/к в/у 0,33кг 8шт.  ОСТАНКИНО</v>
          </cell>
          <cell r="D177">
            <v>148</v>
          </cell>
          <cell r="F177">
            <v>148</v>
          </cell>
        </row>
        <row r="178">
          <cell r="A178" t="str">
            <v>6793 БАЛЫКОВАЯ в/к в/у 0,33кг 8шт.  ОСТАНКИНО</v>
          </cell>
          <cell r="D178">
            <v>320</v>
          </cell>
          <cell r="F178">
            <v>320</v>
          </cell>
        </row>
        <row r="179">
          <cell r="A179" t="str">
            <v>6829 МОЛОЧНЫЕ КЛАССИЧЕСКИЕ сос п/о мгс 2*4_С  ОСТАНКИНО</v>
          </cell>
          <cell r="D179">
            <v>797.4</v>
          </cell>
          <cell r="F179">
            <v>797.4</v>
          </cell>
        </row>
        <row r="180">
          <cell r="A180" t="str">
            <v>6837 ФИЛЕЙНЫЕ Папа Может сос ц/о мгс 0.4кг  ОСТАНКИНО</v>
          </cell>
          <cell r="D180">
            <v>1027</v>
          </cell>
          <cell r="F180">
            <v>1027</v>
          </cell>
        </row>
        <row r="181">
          <cell r="A181" t="str">
            <v>6842 ДЫМОВИЦА ИЗ ОКОРОКА к/в мл/к в/у 0,3кг  ОСТАНКИНО</v>
          </cell>
          <cell r="D181">
            <v>197</v>
          </cell>
          <cell r="F181">
            <v>197</v>
          </cell>
        </row>
        <row r="182">
          <cell r="A182" t="str">
            <v>6861 ДОМАШНИЙ РЕЦЕПТ Коровино вар п/о  ОСТАНКИНО</v>
          </cell>
          <cell r="D182">
            <v>894.3</v>
          </cell>
          <cell r="F182">
            <v>894.3</v>
          </cell>
        </row>
        <row r="183">
          <cell r="A183" t="str">
            <v>6866 ВЕТЧ.НЕЖНАЯ Коровино п/о_Маяк  ОСТАНКИНО</v>
          </cell>
          <cell r="D183">
            <v>156.30000000000001</v>
          </cell>
          <cell r="F183">
            <v>156.30000000000001</v>
          </cell>
        </row>
        <row r="184">
          <cell r="A184" t="str">
            <v>7001 КЛАССИЧЕСКИЕ Папа может сар б/о мгс 1*3  ОСТАНКИНО</v>
          </cell>
          <cell r="D184">
            <v>187.4</v>
          </cell>
          <cell r="F184">
            <v>187.4</v>
          </cell>
        </row>
        <row r="185">
          <cell r="A185" t="str">
            <v>7040 С ИНДЕЙКОЙ ПМ сос ц/о в/у 1/270 8шт.  ОСТАНКИНО</v>
          </cell>
          <cell r="D185">
            <v>231</v>
          </cell>
          <cell r="F185">
            <v>231</v>
          </cell>
        </row>
        <row r="186">
          <cell r="A186" t="str">
            <v>7059 ШПИКАЧКИ СОЧНЫЕ С БЕК. п/о мгс 0.3кг_60с  ОСТАНКИНО</v>
          </cell>
          <cell r="D186">
            <v>311</v>
          </cell>
          <cell r="F186">
            <v>311</v>
          </cell>
        </row>
        <row r="187">
          <cell r="A187" t="str">
            <v>7066 СОЧНЫЕ ПМ сос п/о мгс 0.41кг 10шт_50с  ОСТАНКИНО</v>
          </cell>
          <cell r="D187">
            <v>7438</v>
          </cell>
          <cell r="F187">
            <v>7440</v>
          </cell>
        </row>
        <row r="188">
          <cell r="A188" t="str">
            <v>7070 СОЧНЫЕ ПМ сос п/о мгс 1.5*4_А_50с  ОСТАНКИНО</v>
          </cell>
          <cell r="D188">
            <v>2882.6</v>
          </cell>
          <cell r="F188">
            <v>2884.1</v>
          </cell>
        </row>
        <row r="189">
          <cell r="A189" t="str">
            <v>7073 МОЛОЧ.ПРЕМИУМ ПМ сос п/о в/у 1/350_50с  ОСТАНКИНО</v>
          </cell>
          <cell r="D189">
            <v>1663</v>
          </cell>
          <cell r="F189">
            <v>1663</v>
          </cell>
        </row>
        <row r="190">
          <cell r="A190" t="str">
            <v>7074 МОЛОЧ.ПРЕМИУМ ПМ сос п/о мгс 0.6кг_50с  ОСТАНКИНО</v>
          </cell>
          <cell r="D190">
            <v>51</v>
          </cell>
          <cell r="F190">
            <v>51</v>
          </cell>
        </row>
        <row r="191">
          <cell r="A191" t="str">
            <v>7075 МОЛОЧ.ПРЕМИУМ ПМ сос п/о мгс 1.5*4_О_50с  ОСТАНКИНО</v>
          </cell>
          <cell r="D191">
            <v>72.3</v>
          </cell>
          <cell r="F191">
            <v>72.3</v>
          </cell>
        </row>
        <row r="192">
          <cell r="A192" t="str">
            <v>7077 МЯСНЫЕ С ГОВЯД.ПМ сос п/о мгс 0.4кг_50с  ОСТАНКИНО</v>
          </cell>
          <cell r="D192">
            <v>1745</v>
          </cell>
          <cell r="F192">
            <v>1745</v>
          </cell>
        </row>
        <row r="193">
          <cell r="A193" t="str">
            <v>7080 СЛИВОЧНЫЕ ПМ сос п/о мгс 0.41кг 10шт. 50с  ОСТАНКИНО</v>
          </cell>
          <cell r="D193">
            <v>2949</v>
          </cell>
          <cell r="F193">
            <v>2949</v>
          </cell>
        </row>
        <row r="194">
          <cell r="A194" t="str">
            <v>7082 СЛИВОЧНЫЕ ПМ сос п/о мгс 1.5*4_50с  ОСТАНКИНО</v>
          </cell>
          <cell r="D194">
            <v>145.80000000000001</v>
          </cell>
          <cell r="F194">
            <v>145.80000000000001</v>
          </cell>
        </row>
        <row r="195">
          <cell r="A195" t="str">
            <v>7087 ШПИК С ЧЕСНОК.И ПЕРЦЕМ к/в в/у 0.3кг_50с  ОСТАНКИНО</v>
          </cell>
          <cell r="D195">
            <v>289</v>
          </cell>
          <cell r="F195">
            <v>289</v>
          </cell>
        </row>
        <row r="196">
          <cell r="A196" t="str">
            <v>7090 СВИНИНА ПО-ДОМ. к/в мл/к в/у 0.3кг_50с  ОСТАНКИНО</v>
          </cell>
          <cell r="D196">
            <v>590</v>
          </cell>
          <cell r="F196">
            <v>590</v>
          </cell>
        </row>
        <row r="197">
          <cell r="A197" t="str">
            <v>7092 БЕКОН Папа может с/к с/н в/у 1/140_50с  ОСТАНКИНО</v>
          </cell>
          <cell r="D197">
            <v>757</v>
          </cell>
          <cell r="F197">
            <v>760</v>
          </cell>
        </row>
        <row r="198">
          <cell r="A198" t="str">
            <v>7106 ТОСКАНО с/к с/н мгс 1/90 12шт.  ОСТАНКИНО</v>
          </cell>
          <cell r="D198">
            <v>10</v>
          </cell>
          <cell r="F198">
            <v>10</v>
          </cell>
        </row>
        <row r="199">
          <cell r="A199" t="str">
            <v>7107 САН-РЕМО с/в с/н мгс 1/90 12шт.  ОСТАНКИНО</v>
          </cell>
          <cell r="D199">
            <v>17</v>
          </cell>
          <cell r="F199">
            <v>17</v>
          </cell>
        </row>
        <row r="200">
          <cell r="A200" t="str">
            <v>7149 БАЛЫКОВАЯ Коровино п/к в/у 0.84кг_50с  ОСТАНКИНО</v>
          </cell>
          <cell r="D200">
            <v>54</v>
          </cell>
          <cell r="F200">
            <v>54</v>
          </cell>
        </row>
        <row r="201">
          <cell r="A201" t="str">
            <v>7154 СЕРВЕЛАТ ЗЕРНИСТЫЙ ПМ в/к в/у 0.35кг_50с  ОСТАНКИНО</v>
          </cell>
          <cell r="D201">
            <v>2655</v>
          </cell>
          <cell r="F201">
            <v>2655</v>
          </cell>
        </row>
        <row r="202">
          <cell r="A202" t="str">
            <v>7157 СЕРВЕЛАТ ЗЕРНИСНЫЙ ПМ в/к в/у_50с  ОСТАНКИНО</v>
          </cell>
          <cell r="D202">
            <v>83</v>
          </cell>
          <cell r="F202">
            <v>83</v>
          </cell>
        </row>
        <row r="203">
          <cell r="A203" t="str">
            <v>7166 СЕРВЕЛТ ОХОТНИЧИЙ ПМ в/к в/у_50с  ОСТАНКИНО</v>
          </cell>
          <cell r="D203">
            <v>444.1</v>
          </cell>
          <cell r="F203">
            <v>444.1</v>
          </cell>
        </row>
        <row r="204">
          <cell r="A204" t="str">
            <v>7169 СЕРВЕЛАТ ОХОТНИЧИЙ ПМ в/к в/у 0.35кг_50с  ОСТАНКИНО</v>
          </cell>
          <cell r="D204">
            <v>3299</v>
          </cell>
          <cell r="F204">
            <v>3303</v>
          </cell>
        </row>
        <row r="205">
          <cell r="A205" t="str">
            <v>7187 ГРУДИНКА ПРЕМИУМ к/в мл/к в/у 0,3кг_50с ОСТАНКИНО</v>
          </cell>
          <cell r="D205">
            <v>831</v>
          </cell>
          <cell r="F205">
            <v>831</v>
          </cell>
        </row>
        <row r="206">
          <cell r="A206" t="str">
            <v>7227 САЛЯМИ ФИНСКАЯ Папа может с/к в/у 1/180  ОСТАНКИНО</v>
          </cell>
          <cell r="D206">
            <v>11</v>
          </cell>
          <cell r="F206">
            <v>11</v>
          </cell>
        </row>
        <row r="207">
          <cell r="A207" t="str">
            <v>7231 КЛАССИЧЕСКАЯ ПМ вар п/о 0,3кг 8шт_209к ОСТАНКИНО</v>
          </cell>
          <cell r="D207">
            <v>1403</v>
          </cell>
          <cell r="F207">
            <v>1403</v>
          </cell>
        </row>
        <row r="208">
          <cell r="A208" t="str">
            <v>7232 БОЯNСКАЯ ПМ п/к в/у 0,28кг 8шт_209к ОСТАНКИНО</v>
          </cell>
          <cell r="D208">
            <v>1448</v>
          </cell>
          <cell r="F208">
            <v>1449</v>
          </cell>
        </row>
        <row r="209">
          <cell r="A209" t="str">
            <v>7235 ВЕТЧ.КЛАССИЧЕСКАЯ ПМ п/о 0,35кг 8шт_209к ОСТАНКИНО</v>
          </cell>
          <cell r="D209">
            <v>45</v>
          </cell>
          <cell r="F209">
            <v>45</v>
          </cell>
        </row>
        <row r="210">
          <cell r="A210" t="str">
            <v>7236 СЕРВЕЛАТ КАРЕЛЬСКИЙ в/к в/у 0,28кг_209к ОСТАНКИНО</v>
          </cell>
          <cell r="D210">
            <v>3812</v>
          </cell>
          <cell r="F210">
            <v>3820</v>
          </cell>
        </row>
        <row r="211">
          <cell r="A211" t="str">
            <v>7241 САЛЯМИ Папа может п/к в/у 0,28кг_209к ОСТАНКИНО</v>
          </cell>
          <cell r="D211">
            <v>993</v>
          </cell>
          <cell r="F211">
            <v>993</v>
          </cell>
        </row>
        <row r="212">
          <cell r="A212" t="str">
            <v>7245 ВЕТЧ.ФИЛЕЙНАЯ ПМ п/о 0,4кг 8шт ОСТАНКИНО</v>
          </cell>
          <cell r="D212">
            <v>64</v>
          </cell>
          <cell r="F212">
            <v>64</v>
          </cell>
        </row>
        <row r="213">
          <cell r="A213" t="str">
            <v>7271 МЯСНЫЕ С ГОВЯДИНОЙ ПМ сос п/о мгс 1.5*4 ВЕС  ОСТАНКИНО</v>
          </cell>
          <cell r="D213">
            <v>129.6</v>
          </cell>
          <cell r="F213">
            <v>129.6</v>
          </cell>
        </row>
        <row r="214">
          <cell r="A214" t="str">
            <v>7284 ДЛЯ ДЕТЕЙ сос п/о мгс 0,33кг 6шт  ОСТАНКИНО</v>
          </cell>
          <cell r="D214">
            <v>129</v>
          </cell>
          <cell r="F214">
            <v>131</v>
          </cell>
        </row>
        <row r="215">
          <cell r="A215" t="str">
            <v>7332 БОЯРСКАЯ ПМ п/к в/у 0.28кг_СНГ  ОСТАНКИНО</v>
          </cell>
          <cell r="D215">
            <v>120</v>
          </cell>
          <cell r="F215">
            <v>121</v>
          </cell>
        </row>
        <row r="216">
          <cell r="A216" t="str">
            <v>7333 СЕРВЕЛАТ ОХОТНИЧИЙ ПМ в/к в/у 0.28кг_СНГ  ОСТАНКИНО</v>
          </cell>
          <cell r="D216">
            <v>102</v>
          </cell>
          <cell r="F216">
            <v>102</v>
          </cell>
        </row>
        <row r="217">
          <cell r="A217" t="str">
            <v>7343 СЕЙЧАС СЕЗОН ПМ вар п/о 0,4кг  ОСТАНКИНО</v>
          </cell>
          <cell r="D217">
            <v>1058</v>
          </cell>
          <cell r="F217">
            <v>1058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365</v>
          </cell>
          <cell r="F218">
            <v>365</v>
          </cell>
        </row>
        <row r="219">
          <cell r="A219" t="str">
            <v>8391 Сыр творожный с зеленью 60% Папа может 140 гр.  ОСТАНКИНО</v>
          </cell>
          <cell r="D219">
            <v>91</v>
          </cell>
          <cell r="F219">
            <v>91</v>
          </cell>
        </row>
        <row r="220">
          <cell r="A220" t="str">
            <v>8398 Сыр ПАПА МОЖЕТ "Тильзитер" 45% 180 г  ОСТАНКИНО</v>
          </cell>
          <cell r="D220">
            <v>399</v>
          </cell>
          <cell r="F220">
            <v>399</v>
          </cell>
        </row>
        <row r="221">
          <cell r="A221" t="str">
            <v>8411 Сыр ПАПА МОЖЕТ "Гауда Голд" 45% 180 г  ОСТАНКИНО</v>
          </cell>
          <cell r="D221">
            <v>285</v>
          </cell>
          <cell r="F221">
            <v>285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869</v>
          </cell>
          <cell r="F222">
            <v>869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38</v>
          </cell>
          <cell r="F223">
            <v>38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24</v>
          </cell>
          <cell r="F224">
            <v>24</v>
          </cell>
        </row>
        <row r="225">
          <cell r="A225" t="str">
            <v>8452 Сыр колбасный копченый Папа Может 400 гр  ОСТАНКИНО</v>
          </cell>
          <cell r="D225">
            <v>11</v>
          </cell>
          <cell r="F225">
            <v>11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871</v>
          </cell>
          <cell r="F226">
            <v>871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10</v>
          </cell>
          <cell r="F227">
            <v>10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43</v>
          </cell>
          <cell r="F228">
            <v>43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88</v>
          </cell>
          <cell r="F229">
            <v>88</v>
          </cell>
        </row>
        <row r="230">
          <cell r="A230" t="str">
            <v>8831 Сыр ПАПА МОЖЕТ "Министерский" 180гр, 45 %  ОСТАНКИНО</v>
          </cell>
          <cell r="D230">
            <v>86</v>
          </cell>
          <cell r="F230">
            <v>86</v>
          </cell>
        </row>
        <row r="231">
          <cell r="A231" t="str">
            <v>8855 Сыр ПАПА МОЖЕТ "Папин завтрак" 180гр, 45 %  ОСТАНКИНО</v>
          </cell>
          <cell r="D231">
            <v>21</v>
          </cell>
          <cell r="F231">
            <v>21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105</v>
          </cell>
          <cell r="F232">
            <v>105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117</v>
          </cell>
          <cell r="F233">
            <v>117</v>
          </cell>
        </row>
        <row r="234">
          <cell r="A234" t="str">
            <v>Балыковая с/к 200 гр. срез "Эликатессе" термоформ.пак.  СПК</v>
          </cell>
          <cell r="D234">
            <v>88</v>
          </cell>
          <cell r="F234">
            <v>88</v>
          </cell>
        </row>
        <row r="235">
          <cell r="A235" t="str">
            <v>БОНУС МОЛОЧНЫЕ КЛАССИЧЕСКИЕ сос п/о в/у 0.3кг (6084)  ОСТАНКИНО</v>
          </cell>
          <cell r="D235">
            <v>76</v>
          </cell>
          <cell r="F235">
            <v>76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246</v>
          </cell>
          <cell r="F237">
            <v>246</v>
          </cell>
        </row>
        <row r="238">
          <cell r="A238" t="str">
            <v>БОНУС СОЧНЫЕ сос п/о мгс 0.41кг_UZ (6087)  ОСТАНКИНО</v>
          </cell>
          <cell r="D238">
            <v>112</v>
          </cell>
          <cell r="F238">
            <v>112</v>
          </cell>
        </row>
        <row r="239">
          <cell r="A239" t="str">
            <v>Бутербродная вареная 0,47 кг шт.  СПК</v>
          </cell>
          <cell r="D239">
            <v>43</v>
          </cell>
          <cell r="F239">
            <v>43</v>
          </cell>
        </row>
        <row r="240">
          <cell r="A240" t="str">
            <v>Вацлавская п/к (черева) 390 гр.шт. термоус.пак  СПК</v>
          </cell>
          <cell r="D240">
            <v>34</v>
          </cell>
          <cell r="F240">
            <v>34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10</v>
          </cell>
          <cell r="F241">
            <v>264</v>
          </cell>
        </row>
        <row r="242">
          <cell r="A242" t="str">
            <v>Готовые чебупели острые с мясом 0,24кг ТМ Горячая штучка  ПОКОМ</v>
          </cell>
          <cell r="D242">
            <v>10</v>
          </cell>
          <cell r="F242">
            <v>454</v>
          </cell>
        </row>
        <row r="243">
          <cell r="A243" t="str">
            <v>Готовые чебупели с ветчиной и сыром ТМ Горячая штучка флоу-пак 0,24 кг.  ПОКОМ</v>
          </cell>
          <cell r="D243">
            <v>384</v>
          </cell>
          <cell r="F243">
            <v>2128</v>
          </cell>
        </row>
        <row r="244">
          <cell r="A244" t="str">
            <v>Готовые чебупели сочные с мясом ТМ Горячая штучка флоу-пак 0,24 кг  ПОКОМ</v>
          </cell>
          <cell r="D244">
            <v>490</v>
          </cell>
          <cell r="F244">
            <v>2062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10</v>
          </cell>
          <cell r="F245">
            <v>458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4</v>
          </cell>
          <cell r="F246">
            <v>4</v>
          </cell>
        </row>
        <row r="247">
          <cell r="A247" t="str">
            <v>Гуцульская с/к "КолбасГрад" 160 гр.шт. термоус. пак  СПК</v>
          </cell>
          <cell r="D247">
            <v>62</v>
          </cell>
          <cell r="F247">
            <v>63</v>
          </cell>
        </row>
        <row r="248">
          <cell r="A248" t="str">
            <v>Дельгаро с/в "Эликатессе" 140 гр.шт.  СПК</v>
          </cell>
          <cell r="D248">
            <v>33</v>
          </cell>
          <cell r="F248">
            <v>34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141</v>
          </cell>
          <cell r="F249">
            <v>144</v>
          </cell>
        </row>
        <row r="250">
          <cell r="A250" t="str">
            <v>Докторская вареная в/с 0,47 кг шт.  СПК</v>
          </cell>
          <cell r="D250">
            <v>32</v>
          </cell>
          <cell r="F250">
            <v>32</v>
          </cell>
        </row>
        <row r="251">
          <cell r="A251" t="str">
            <v>Докторская вареная вес. (белк.об.) термоус.пак.  СПК</v>
          </cell>
          <cell r="D251">
            <v>43</v>
          </cell>
          <cell r="F251">
            <v>43</v>
          </cell>
        </row>
        <row r="252">
          <cell r="A252" t="str">
            <v>Докторская вареная термоус.пак. "Высокий вкус"  СПК</v>
          </cell>
          <cell r="D252">
            <v>11.6</v>
          </cell>
          <cell r="F252">
            <v>11.6</v>
          </cell>
        </row>
        <row r="253">
          <cell r="A253" t="str">
            <v>ЖАР-ладушки с мясом 0,2кг ТМ Стародворье  ПОКОМ</v>
          </cell>
          <cell r="F253">
            <v>201</v>
          </cell>
        </row>
        <row r="254">
          <cell r="A254" t="str">
            <v>ЖАР-ладушки с яблоком и грушей ТМ Стародворье 0,2 кг. ПОКОМ</v>
          </cell>
          <cell r="F254">
            <v>18</v>
          </cell>
        </row>
        <row r="255">
          <cell r="A255" t="str">
            <v>Жареные вареники с картофелем и беконом Добросельские 0,2 кг. ТМ Стародворье  ПОКОМ</v>
          </cell>
          <cell r="D255">
            <v>4</v>
          </cell>
          <cell r="F255">
            <v>268</v>
          </cell>
        </row>
        <row r="256">
          <cell r="A256" t="str">
            <v>К798 Сыч/Прод Коровино Российский 50% 200г НОВАЯ СЗМЖ  ОСТАНКИНО</v>
          </cell>
          <cell r="D256">
            <v>2458</v>
          </cell>
          <cell r="F256">
            <v>2458</v>
          </cell>
        </row>
        <row r="257">
          <cell r="A257" t="str">
            <v>К801 Сыч/Прод Коровино Тильзитер 50% 200г НОВАЯ СЗМЖ  ОСТАНКИНО</v>
          </cell>
          <cell r="D257">
            <v>2274</v>
          </cell>
          <cell r="F257">
            <v>2274</v>
          </cell>
        </row>
        <row r="258">
          <cell r="A258" t="str">
            <v>К811 Сыч/Прод Коровино Российский Оригин 50% ВЕС НОВАЯ (5 кг)  ОСТАНКИНО</v>
          </cell>
          <cell r="D258">
            <v>226.5</v>
          </cell>
          <cell r="F258">
            <v>226.5</v>
          </cell>
        </row>
        <row r="259">
          <cell r="A259" t="str">
            <v>К825 Сыч/Прод Коровино Тильзитер Оригин 50% ВЕС НОВАЯ (5 кг брус) СЗМЖ  ОСТАНКИНО</v>
          </cell>
          <cell r="D259">
            <v>49</v>
          </cell>
          <cell r="F259">
            <v>49</v>
          </cell>
        </row>
        <row r="260">
          <cell r="A260" t="str">
            <v>Карбонад Юбилейный термоус.пак.  СПК</v>
          </cell>
          <cell r="D260">
            <v>1.5</v>
          </cell>
          <cell r="F260">
            <v>1.5</v>
          </cell>
        </row>
        <row r="261">
          <cell r="A261" t="str">
            <v>Классическая вареная 400 гр.шт.  СПК</v>
          </cell>
          <cell r="D261">
            <v>15</v>
          </cell>
          <cell r="F261">
            <v>15</v>
          </cell>
        </row>
        <row r="262">
          <cell r="A262" t="str">
            <v>Классическая с/к 80 гр.шт.нар. (лоток с ср.защ.атм.)  СПК</v>
          </cell>
          <cell r="D262">
            <v>211</v>
          </cell>
          <cell r="F262">
            <v>211</v>
          </cell>
        </row>
        <row r="263">
          <cell r="A263" t="str">
            <v>Колбаски Мяснули оригинальные с/к 50 гр.шт. (в ср.защ.атм.)  СПК</v>
          </cell>
          <cell r="D263">
            <v>28</v>
          </cell>
          <cell r="F263">
            <v>28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481</v>
          </cell>
          <cell r="F264">
            <v>486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287</v>
          </cell>
          <cell r="F265">
            <v>287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127</v>
          </cell>
          <cell r="F266">
            <v>127</v>
          </cell>
        </row>
        <row r="267">
          <cell r="A267" t="str">
            <v>Круггетсы с сырным соусом ТМ Горячая штучка ТС Круггетсы флоу-пак 0,2 кг  ПОКОМ</v>
          </cell>
          <cell r="D267">
            <v>2</v>
          </cell>
          <cell r="F267">
            <v>646</v>
          </cell>
        </row>
        <row r="268">
          <cell r="A268" t="str">
            <v>Круггетсы с чесночным соусом ТМ Горячая штучка 0,25 кг зам  ПОКОМ</v>
          </cell>
          <cell r="F268">
            <v>1</v>
          </cell>
        </row>
        <row r="269">
          <cell r="A269" t="str">
            <v>Круггетсы сочные ТМ Горячая штучка ТС Круггетсы флоу-пак 0,2 кг.  ПОКОМ</v>
          </cell>
          <cell r="D269">
            <v>380</v>
          </cell>
          <cell r="F269">
            <v>1191</v>
          </cell>
        </row>
        <row r="270">
          <cell r="A270" t="str">
            <v>Ла Фаворте с/в "Эликатессе" 140 гр.шт.  СПК</v>
          </cell>
          <cell r="D270">
            <v>54</v>
          </cell>
          <cell r="F270">
            <v>56</v>
          </cell>
        </row>
        <row r="271">
          <cell r="A271" t="str">
            <v>Ливерная Печеночная 250 гр.шт.  СПК</v>
          </cell>
          <cell r="D271">
            <v>17</v>
          </cell>
          <cell r="F271">
            <v>17</v>
          </cell>
        </row>
        <row r="272">
          <cell r="A272" t="str">
            <v>Любительская вареная термоус.пак. "Высокий вкус"  СПК</v>
          </cell>
          <cell r="D272">
            <v>53.6</v>
          </cell>
          <cell r="F272">
            <v>53.6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244.21100000000001</v>
          </cell>
        </row>
        <row r="274">
          <cell r="A274" t="str">
            <v>Мини-чебуречки с мясом ВЕС 5,5кг ТМ Зареченские  ПОКОМ</v>
          </cell>
          <cell r="F274">
            <v>77</v>
          </cell>
        </row>
        <row r="275">
          <cell r="A275" t="str">
            <v>Мини-шарики с курочкой и сыром ТМ Зареченские ВЕС  ПОКОМ</v>
          </cell>
          <cell r="F275">
            <v>168.71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697</v>
          </cell>
          <cell r="F276">
            <v>3002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439</v>
          </cell>
          <cell r="F277">
            <v>1906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621</v>
          </cell>
          <cell r="F278">
            <v>2395</v>
          </cell>
        </row>
        <row r="279">
          <cell r="A279" t="str">
            <v>Наггетсы с куриным филе и сыром ТМ Вязанка 0,25 кг ПОКОМ</v>
          </cell>
          <cell r="D279">
            <v>689</v>
          </cell>
          <cell r="F279">
            <v>2497</v>
          </cell>
        </row>
        <row r="280">
          <cell r="A280" t="str">
            <v>Наггетсы Хрустящие ТМ Зареченские. ВЕС ПОКОМ</v>
          </cell>
          <cell r="F280">
            <v>1690</v>
          </cell>
        </row>
        <row r="281">
          <cell r="A281" t="str">
            <v>Наггетсы Хрустящие ТМ Стародворье с сочной курочкой 0,23 кг  ПОКОМ</v>
          </cell>
          <cell r="D281">
            <v>12</v>
          </cell>
          <cell r="F281">
            <v>469</v>
          </cell>
        </row>
        <row r="282">
          <cell r="A282" t="str">
            <v>Оригинальная с перцем с/к  СПК</v>
          </cell>
          <cell r="D282">
            <v>93.65</v>
          </cell>
          <cell r="F282">
            <v>93.65</v>
          </cell>
        </row>
        <row r="283">
          <cell r="A283" t="str">
            <v>Паштет печеночный 140 гр.шт.  СПК</v>
          </cell>
          <cell r="D283">
            <v>28</v>
          </cell>
          <cell r="F283">
            <v>28</v>
          </cell>
        </row>
        <row r="284">
          <cell r="A284" t="str">
            <v>Пекерсы с индейкой в сливочном соусе ТМ Горячая штучка 0,25 кг зам  ПОКОМ</v>
          </cell>
          <cell r="D284">
            <v>8</v>
          </cell>
          <cell r="F284">
            <v>318</v>
          </cell>
        </row>
        <row r="285">
          <cell r="A285" t="str">
            <v>Пельмени Grandmeni с говядиной и свининой 0,7кг ТМ Горячая штучка  ПОКОМ</v>
          </cell>
          <cell r="D285">
            <v>3</v>
          </cell>
          <cell r="F285">
            <v>180</v>
          </cell>
        </row>
        <row r="286">
          <cell r="A286" t="str">
            <v>Пельмени Бигбули #МЕГАВКУСИЩЕ с сочной грудинкой ТМ Горячая штучка 0,7 кг. ПОКОМ</v>
          </cell>
          <cell r="D286">
            <v>20</v>
          </cell>
          <cell r="F286">
            <v>793</v>
          </cell>
        </row>
        <row r="287">
          <cell r="A287" t="str">
            <v>Пельмени Бигбули с мясом ТМ Горячая штучка. флоу-пак сфера 0,4 кг. ПОКОМ</v>
          </cell>
          <cell r="D287">
            <v>5</v>
          </cell>
          <cell r="F287">
            <v>172</v>
          </cell>
        </row>
        <row r="288">
          <cell r="A288" t="str">
            <v>Пельмени Бигбули с мясом ТМ Горячая штучка. флоу-пак сфера 0,7 кг ПОКОМ</v>
          </cell>
          <cell r="D288">
            <v>677</v>
          </cell>
          <cell r="F288">
            <v>1508</v>
          </cell>
        </row>
        <row r="289">
          <cell r="A289" t="str">
            <v>Пельмени Бигбули со сливочным маслом ТМ Горячая штучка, флоу-пак сфера 0,7. ПОКОМ</v>
          </cell>
          <cell r="D289">
            <v>27</v>
          </cell>
          <cell r="F289">
            <v>1261</v>
          </cell>
        </row>
        <row r="290">
          <cell r="A290" t="str">
            <v>Пельмени Бульмени мини с мясом и оливковым маслом 0,7 кг ТМ Горячая штучка  ПОКОМ</v>
          </cell>
          <cell r="D290">
            <v>27</v>
          </cell>
          <cell r="F290">
            <v>1262</v>
          </cell>
        </row>
        <row r="291">
          <cell r="A291" t="str">
            <v>Пельмени Бульмени Нейробуст с мясом ТМ Горячая штучка ТС Бульмени ГШ сфера флоу-пак 0,6 кг.  ПОКОМ</v>
          </cell>
          <cell r="F291">
            <v>128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8</v>
          </cell>
          <cell r="F292">
            <v>8</v>
          </cell>
        </row>
        <row r="293">
          <cell r="A293" t="str">
            <v>Пельмени Бульмени с говядиной и свининой Наваристые 5кг Горячая штучка ВЕС  ПОКОМ</v>
          </cell>
          <cell r="D293">
            <v>5</v>
          </cell>
          <cell r="F293">
            <v>2192.0100000000002</v>
          </cell>
        </row>
        <row r="294">
          <cell r="A294" t="str">
            <v>Пельмени Бульмени с говядиной и свининой СЕВЕРНАЯ КОЛЛЕКЦИЯ 0,7кг ТМ Горячая штучка сфера  ПОКОМ</v>
          </cell>
          <cell r="D294">
            <v>16</v>
          </cell>
          <cell r="F294">
            <v>1461</v>
          </cell>
        </row>
        <row r="295">
          <cell r="A295" t="str">
            <v>Пельмени Бульмени с говядиной и свининой ТМ Горячая штучка. флоу-пак сфера 0,4 кг ПОКОМ</v>
          </cell>
          <cell r="D295">
            <v>3</v>
          </cell>
          <cell r="F295">
            <v>971</v>
          </cell>
        </row>
        <row r="296">
          <cell r="A296" t="str">
            <v>Пельмени Бульмени с говядиной и свининой ТМ Горячая штучка. флоу-пак сфера 0,7 кг ПОКОМ</v>
          </cell>
          <cell r="D296">
            <v>528</v>
          </cell>
          <cell r="F296">
            <v>2392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D297">
            <v>6</v>
          </cell>
          <cell r="F297">
            <v>1269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716</v>
          </cell>
          <cell r="F298">
            <v>2979</v>
          </cell>
        </row>
        <row r="299">
          <cell r="A299" t="str">
            <v>Пельмени Бульмени хрустящие с мясом 0,22 кг ТМ Горячая штучка  ПОКОМ</v>
          </cell>
          <cell r="D299">
            <v>6</v>
          </cell>
          <cell r="F299">
            <v>175</v>
          </cell>
        </row>
        <row r="300">
          <cell r="A300" t="str">
            <v>Пельмени Добросельские со свининой и говядиной ТМ Стародворье флоу-пак клас. форма 0,65 кг.  ПОКОМ</v>
          </cell>
          <cell r="D300">
            <v>5</v>
          </cell>
          <cell r="F300">
            <v>128</v>
          </cell>
        </row>
        <row r="301">
          <cell r="A301" t="str">
            <v>Пельмени Зареченские сфера 5 кг.  ПОКОМ</v>
          </cell>
          <cell r="F301">
            <v>15</v>
          </cell>
        </row>
        <row r="302">
          <cell r="A302" t="str">
            <v>Пельмени Мясные с говядиной ТМ Стародворье сфера флоу-пак 1 кг  ПОКОМ</v>
          </cell>
          <cell r="D302">
            <v>3</v>
          </cell>
          <cell r="F302">
            <v>459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417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15</v>
          </cell>
          <cell r="F304">
            <v>700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15</v>
          </cell>
          <cell r="F305">
            <v>1018</v>
          </cell>
        </row>
        <row r="306">
          <cell r="A306" t="str">
            <v>Пельмени Сочные сфера 0,8 кг ТМ Стародворье  ПОКОМ</v>
          </cell>
          <cell r="F306">
            <v>68</v>
          </cell>
        </row>
        <row r="307">
          <cell r="A307" t="str">
            <v>Пирожки с мясом 3,7кг ВЕС ТМ Зареченские  ПОКОМ</v>
          </cell>
          <cell r="F307">
            <v>158.41</v>
          </cell>
        </row>
        <row r="308">
          <cell r="A308" t="str">
            <v>Ричеза с/к 230 гр.шт.  СПК</v>
          </cell>
          <cell r="D308">
            <v>50</v>
          </cell>
          <cell r="F308">
            <v>50</v>
          </cell>
        </row>
        <row r="309">
          <cell r="A309" t="str">
            <v>Сальчетти с/к 230 гр.шт.  СПК</v>
          </cell>
          <cell r="D309">
            <v>92</v>
          </cell>
          <cell r="F309">
            <v>92</v>
          </cell>
        </row>
        <row r="310">
          <cell r="A310" t="str">
            <v>Салями с перчиком с/к "КолбасГрад" 160 гр.шт. термоус. пак.  СПК</v>
          </cell>
          <cell r="D310">
            <v>72</v>
          </cell>
          <cell r="F310">
            <v>73</v>
          </cell>
        </row>
        <row r="311">
          <cell r="A311" t="str">
            <v>Салями с/к 100 гр.шт.нар. (лоток с ср.защ.атм.)  СПК</v>
          </cell>
          <cell r="D311">
            <v>140</v>
          </cell>
          <cell r="F311">
            <v>140</v>
          </cell>
        </row>
        <row r="312">
          <cell r="A312" t="str">
            <v>Салями Трюфель с/в "Эликатессе" 0,16 кг.шт.  СПК</v>
          </cell>
          <cell r="D312">
            <v>92</v>
          </cell>
          <cell r="F312">
            <v>92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42.7</v>
          </cell>
          <cell r="F313">
            <v>42.7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23</v>
          </cell>
          <cell r="F314">
            <v>23</v>
          </cell>
        </row>
        <row r="315">
          <cell r="A315" t="str">
            <v>Сардельки Необыкновенные (черева) 400 гр.шт. (лоток с ср.защ.атм.)  СПК</v>
          </cell>
          <cell r="D315">
            <v>22</v>
          </cell>
          <cell r="F315">
            <v>22</v>
          </cell>
        </row>
        <row r="316">
          <cell r="A316" t="str">
            <v>Семейная с чесночком Экстра вареная  СПК</v>
          </cell>
          <cell r="D316">
            <v>2</v>
          </cell>
          <cell r="F316">
            <v>2</v>
          </cell>
        </row>
        <row r="317">
          <cell r="A317" t="str">
            <v>Сервелат Европейский в/к, в/с 0,38 кг.шт.термофор.пак  СПК</v>
          </cell>
          <cell r="D317">
            <v>23</v>
          </cell>
          <cell r="F317">
            <v>23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33</v>
          </cell>
          <cell r="F318">
            <v>34</v>
          </cell>
        </row>
        <row r="319">
          <cell r="A319" t="str">
            <v>Сервелат Финский в/к 0,38 кг.шт. термофор.пак.  СПК</v>
          </cell>
          <cell r="D319">
            <v>22</v>
          </cell>
          <cell r="F319">
            <v>22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113</v>
          </cell>
          <cell r="F320">
            <v>113</v>
          </cell>
        </row>
        <row r="321">
          <cell r="A321" t="str">
            <v>Сервелат Фирменный в/к 250 гр.шт. термоформ.пак.  СПК</v>
          </cell>
          <cell r="D321">
            <v>4</v>
          </cell>
          <cell r="F321">
            <v>4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128</v>
          </cell>
          <cell r="F322">
            <v>128</v>
          </cell>
        </row>
        <row r="323">
          <cell r="A323" t="str">
            <v>Сибирская особая с/к 0,235 кг шт.  СПК</v>
          </cell>
          <cell r="D323">
            <v>125</v>
          </cell>
          <cell r="F323">
            <v>126</v>
          </cell>
        </row>
        <row r="324">
          <cell r="A324" t="str">
            <v>Сосиски "Баварские" 0,36 кг.шт. вак.упак.  СПК</v>
          </cell>
          <cell r="D324">
            <v>3</v>
          </cell>
          <cell r="F324">
            <v>3</v>
          </cell>
        </row>
        <row r="325">
          <cell r="A325" t="str">
            <v>Сосиски "Молочные" 0,36 кг.шт. вак.упак.  СПК</v>
          </cell>
          <cell r="D325">
            <v>12</v>
          </cell>
          <cell r="F325">
            <v>12</v>
          </cell>
        </row>
        <row r="326">
          <cell r="A326" t="str">
            <v>Сосиски Классические (в ср.защ.атм.) СПК</v>
          </cell>
          <cell r="D326">
            <v>10</v>
          </cell>
          <cell r="F326">
            <v>10</v>
          </cell>
        </row>
        <row r="327">
          <cell r="A327" t="str">
            <v>Сосиски Мусульманские "Просто выгодно" (в ср.защ.атм.)  СПК</v>
          </cell>
          <cell r="D327">
            <v>4</v>
          </cell>
          <cell r="F327">
            <v>4</v>
          </cell>
        </row>
        <row r="328">
          <cell r="A328" t="str">
            <v>Сосиски Хот-дог подкопченные (лоток с ср.защ.атм.)  СПК</v>
          </cell>
          <cell r="D328">
            <v>3</v>
          </cell>
          <cell r="F328">
            <v>3</v>
          </cell>
        </row>
        <row r="329">
          <cell r="A329" t="str">
            <v>Сочный мегачебурек ТМ Зареченские ВЕС ПОКОМ</v>
          </cell>
          <cell r="F329">
            <v>125.04</v>
          </cell>
        </row>
        <row r="330">
          <cell r="A330" t="str">
            <v>Торо Неро с/в "Эликатессе" 140 гр.шт.  СПК</v>
          </cell>
          <cell r="D330">
            <v>24</v>
          </cell>
          <cell r="F330">
            <v>24</v>
          </cell>
        </row>
        <row r="331">
          <cell r="A331" t="str">
            <v>Уши свиные копченые к пиву 0,15кг нар. д/ф шт.  СПК</v>
          </cell>
          <cell r="D331">
            <v>19</v>
          </cell>
          <cell r="F331">
            <v>19</v>
          </cell>
        </row>
        <row r="332">
          <cell r="A332" t="str">
            <v>Фестивальная пора с/к 100 гр.шт.нар. (лоток с ср.защ.атм.)  СПК</v>
          </cell>
          <cell r="D332">
            <v>76</v>
          </cell>
          <cell r="F332">
            <v>76</v>
          </cell>
        </row>
        <row r="333">
          <cell r="A333" t="str">
            <v>Фестивальная пора с/к 235 гр.шт.  СПК</v>
          </cell>
          <cell r="D333">
            <v>301</v>
          </cell>
          <cell r="F333">
            <v>302</v>
          </cell>
        </row>
        <row r="334">
          <cell r="A334" t="str">
            <v>Фестивальная пора с/к термоус.пак  СПК</v>
          </cell>
          <cell r="D334">
            <v>16.2</v>
          </cell>
          <cell r="F334">
            <v>16.2</v>
          </cell>
        </row>
        <row r="335">
          <cell r="A335" t="str">
            <v>Фирменная с/к 200 гр. срез "Эликатессе" термоформ.пак.  СПК</v>
          </cell>
          <cell r="D335">
            <v>88</v>
          </cell>
          <cell r="F335">
            <v>88</v>
          </cell>
        </row>
        <row r="336">
          <cell r="A336" t="str">
            <v>Фуэт с/в "Эликатессе" 160 гр.шт.  СПК</v>
          </cell>
          <cell r="D336">
            <v>143</v>
          </cell>
          <cell r="F336">
            <v>143</v>
          </cell>
        </row>
        <row r="337">
          <cell r="A337" t="str">
            <v>Хот-догстер ТМ Горячая штучка ТС Хот-Догстер флоу-пак 0,09 кг. ПОКОМ</v>
          </cell>
          <cell r="F337">
            <v>206</v>
          </cell>
        </row>
        <row r="338">
          <cell r="A338" t="str">
            <v>Хотстеры с сыром 0,25кг ТМ Горячая штучка  ПОКОМ</v>
          </cell>
          <cell r="D338">
            <v>8</v>
          </cell>
          <cell r="F338">
            <v>664</v>
          </cell>
        </row>
        <row r="339">
          <cell r="A339" t="str">
            <v>Хотстеры ТМ Горячая штучка ТС Хотстеры 0,25 кг зам  ПОКОМ</v>
          </cell>
          <cell r="D339">
            <v>468</v>
          </cell>
          <cell r="F339">
            <v>2318</v>
          </cell>
        </row>
        <row r="340">
          <cell r="A340" t="str">
            <v>Хрустящие крылышки острые к пиву ТМ Горячая штучка 0,3кг зам  ПОКОМ</v>
          </cell>
          <cell r="D340">
            <v>2</v>
          </cell>
          <cell r="F340">
            <v>580</v>
          </cell>
        </row>
        <row r="341">
          <cell r="A341" t="str">
            <v>Хрустящие крылышки ТМ Горячая штучка 0,3 кг зам  ПОКОМ</v>
          </cell>
          <cell r="D341">
            <v>14</v>
          </cell>
          <cell r="F341">
            <v>554</v>
          </cell>
        </row>
        <row r="342">
          <cell r="A342" t="str">
            <v>Чебупели Курочка гриль ТМ Горячая штучка, 0,3 кг зам  ПОКОМ</v>
          </cell>
          <cell r="D342">
            <v>2</v>
          </cell>
          <cell r="F342">
            <v>418</v>
          </cell>
        </row>
        <row r="343">
          <cell r="A343" t="str">
            <v>Чебупицца курочка по-итальянски Горячая штучка 0,25 кг зам  ПОКОМ</v>
          </cell>
          <cell r="D343">
            <v>727</v>
          </cell>
          <cell r="F343">
            <v>2729</v>
          </cell>
        </row>
        <row r="344">
          <cell r="A344" t="str">
            <v>Чебупицца Маргарита 0,2кг ТМ Горячая штучка ТС Foodgital  ПОКОМ</v>
          </cell>
          <cell r="F344">
            <v>317</v>
          </cell>
        </row>
        <row r="345">
          <cell r="A345" t="str">
            <v>Чебупицца Пепперони ТМ Горячая штучка ТС Чебупицца 0.25кг зам  ПОКОМ</v>
          </cell>
          <cell r="D345">
            <v>749</v>
          </cell>
          <cell r="F345">
            <v>4031</v>
          </cell>
        </row>
        <row r="346">
          <cell r="A346" t="str">
            <v>Чебупицца со вкусом 4 сыра 0,2кг ТМ Горячая штучка ТС Foodgital  ПОКОМ</v>
          </cell>
          <cell r="F346">
            <v>262</v>
          </cell>
        </row>
        <row r="347">
          <cell r="A347" t="str">
            <v>Чебуреки Мясные вес 2,7 кг ТМ Зареченские ВЕС ПОКОМ</v>
          </cell>
          <cell r="F347">
            <v>7.7</v>
          </cell>
        </row>
        <row r="348">
          <cell r="A348" t="str">
            <v>Чебуреки сочные ВЕС ТМ Зареченские  ПОКОМ</v>
          </cell>
          <cell r="F348">
            <v>957.2</v>
          </cell>
        </row>
        <row r="349">
          <cell r="A349" t="str">
            <v>Чебуреки сочные, ВЕС, куриные жарен. зам  ПОКОМ</v>
          </cell>
          <cell r="F349">
            <v>5</v>
          </cell>
        </row>
        <row r="350">
          <cell r="A350" t="str">
            <v>Шпикачки Русские (черева) (в ср.защ.атм.) "Высокий вкус"  СПК</v>
          </cell>
          <cell r="D350">
            <v>23</v>
          </cell>
          <cell r="F350">
            <v>23</v>
          </cell>
        </row>
        <row r="351">
          <cell r="A351" t="str">
            <v>Эликапреза с/в "Эликатессе" 85 гр.шт. нарезка (лоток с ср.защ.атм.)  СПК</v>
          </cell>
          <cell r="D351">
            <v>22</v>
          </cell>
          <cell r="F351">
            <v>22</v>
          </cell>
        </row>
        <row r="352">
          <cell r="A352" t="str">
            <v>Юбилейная с/к 0,235 кг.шт.  СПК</v>
          </cell>
          <cell r="D352">
            <v>427</v>
          </cell>
          <cell r="F352">
            <v>428</v>
          </cell>
        </row>
        <row r="353">
          <cell r="A353" t="str">
            <v>Итого</v>
          </cell>
          <cell r="D353">
            <v>107751.25</v>
          </cell>
          <cell r="F353">
            <v>274631.97899999999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29.10.2025 - 29.10.2025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137.274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116.41200000000001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474.34800000000001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317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124.736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1215.7639999999999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137.94900000000001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380.67399999999998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153.33600000000001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50.375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100.032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90.706000000000003</v>
          </cell>
        </row>
        <row r="29">
          <cell r="A29" t="str">
            <v xml:space="preserve"> 247  Сардельки Нежные, ВЕС.  ПОКОМ</v>
          </cell>
          <cell r="D29">
            <v>20.885000000000002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26.710999999999999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304.78500000000003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5.7679999999999998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30.722999999999999</v>
          </cell>
        </row>
        <row r="34">
          <cell r="A34" t="str">
            <v xml:space="preserve"> 263  Шпикачки Стародворские, ВЕС.  ПОКОМ</v>
          </cell>
          <cell r="D34">
            <v>241.85300000000001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0.89400000000000002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1.7889999999999999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311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610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1176</v>
          </cell>
        </row>
        <row r="40">
          <cell r="A40" t="str">
            <v xml:space="preserve"> 283  Сосиски Сочинки, ВЕС, ТМ Стародворье ПОКОМ</v>
          </cell>
          <cell r="D40">
            <v>279.75299999999999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210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36.061999999999998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37.494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88.655000000000001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364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252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186.09800000000001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205.916</v>
          </cell>
        </row>
        <row r="53">
          <cell r="A53" t="str">
            <v xml:space="preserve"> 316  Колбаса Нежная ТМ Зареченские ВЕС  ПОКОМ</v>
          </cell>
          <cell r="D53">
            <v>6.0090000000000003</v>
          </cell>
        </row>
        <row r="54">
          <cell r="A54" t="str">
            <v xml:space="preserve"> 318  Сосиски Датские ТМ Зареченские, ВЕС  ПОКОМ</v>
          </cell>
          <cell r="D54">
            <v>1170.1980000000001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572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779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321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136.61099999999999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128</v>
          </cell>
        </row>
        <row r="62">
          <cell r="A62" t="str">
            <v xml:space="preserve"> 335  Колбаса Сливушка ТМ Вязанка. ВЕС.  ПОКОМ </v>
          </cell>
          <cell r="D62">
            <v>153.589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591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603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100.732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61.244999999999997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406.822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58.863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89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23.914000000000001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200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156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86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1409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2311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65.688000000000002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10.087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53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64.783000000000001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1103.973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1082.4010000000001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1807.0820000000001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48.014000000000003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296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166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214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146</v>
          </cell>
        </row>
        <row r="97">
          <cell r="A97" t="str">
            <v xml:space="preserve"> 519  Грудинка 0,12 кг нарезка ТМ Стародворье  ПОКОМ</v>
          </cell>
          <cell r="D97">
            <v>55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51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171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171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74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45</v>
          </cell>
        </row>
        <row r="104">
          <cell r="A104" t="str">
            <v xml:space="preserve"> 544  Сосиски Мясные для гриля ТС Ядрена копоть 0,3 кг  ПОКОМ</v>
          </cell>
          <cell r="D104">
            <v>3</v>
          </cell>
        </row>
        <row r="105">
          <cell r="A105" t="str">
            <v>3215 ВЕТЧ.МЯСНАЯ Папа может п/о 0.4кг 8шт.    ОСТАНКИНО</v>
          </cell>
          <cell r="D105">
            <v>106</v>
          </cell>
        </row>
        <row r="106">
          <cell r="A106" t="str">
            <v>3684 ПРЕСИЖН с/к в/у 1/250 8шт.   ОСТАНКИНО</v>
          </cell>
          <cell r="D106">
            <v>13</v>
          </cell>
        </row>
        <row r="107">
          <cell r="A107" t="str">
            <v>3986 Ароматная с/к в/у 1/250 ОСТАНКИНО</v>
          </cell>
          <cell r="D107">
            <v>86</v>
          </cell>
        </row>
        <row r="108">
          <cell r="A108" t="str">
            <v>4063 МЯСНАЯ Папа может вар п/о_Л   ОСТАНКИНО</v>
          </cell>
          <cell r="D108">
            <v>331.14600000000002</v>
          </cell>
        </row>
        <row r="109">
          <cell r="A109" t="str">
            <v>4117 ЭКСТРА Папа может с/к в/у_Л   ОСТАНКИНО</v>
          </cell>
          <cell r="D109">
            <v>7.0019999999999998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17.492000000000001</v>
          </cell>
        </row>
        <row r="111">
          <cell r="A111" t="str">
            <v>4813 ФИЛЕЙНАЯ Папа может вар п/о_Л   ОСТАНКИНО</v>
          </cell>
          <cell r="D111">
            <v>101.73099999999999</v>
          </cell>
        </row>
        <row r="112">
          <cell r="A112" t="str">
            <v>4993 САЛЯМИ ИТАЛЬЯНСКАЯ с/к в/у 1/250*8_120c ОСТАНКИНО</v>
          </cell>
          <cell r="D112">
            <v>70</v>
          </cell>
        </row>
        <row r="113">
          <cell r="A113" t="str">
            <v>5246 ДОКТОРСКАЯ ПРЕМИУМ вар б/о мгс_30с ОСТАНКИНО</v>
          </cell>
          <cell r="D113">
            <v>8.9749999999999996</v>
          </cell>
        </row>
        <row r="114">
          <cell r="A114" t="str">
            <v>5247 РУССКАЯ ПРЕМИУМ вар б/о мгс_30с ОСТАНКИНО</v>
          </cell>
          <cell r="D114">
            <v>2.9780000000000002</v>
          </cell>
        </row>
        <row r="115">
          <cell r="A115" t="str">
            <v>5483 ЭКСТРА Папа может с/к в/у 1/250 8шт.   ОСТАНКИНО</v>
          </cell>
          <cell r="D115">
            <v>142</v>
          </cell>
        </row>
        <row r="116">
          <cell r="A116" t="str">
            <v>5544 Сервелат Финский в/к в/у_45с НОВАЯ ОСТАНКИНО</v>
          </cell>
          <cell r="D116">
            <v>226.86</v>
          </cell>
        </row>
        <row r="117">
          <cell r="A117" t="str">
            <v>5679 САЛЯМИ ИТАЛЬЯНСКАЯ с/к в/у 1/150_60с ОСТАНКИНО</v>
          </cell>
          <cell r="D117">
            <v>67</v>
          </cell>
        </row>
        <row r="118">
          <cell r="A118" t="str">
            <v>5682 САЛЯМИ МЕЛКОЗЕРНЕНАЯ с/к в/у 1/120_60с   ОСТАНКИНО</v>
          </cell>
          <cell r="D118">
            <v>530</v>
          </cell>
        </row>
        <row r="119">
          <cell r="A119" t="str">
            <v>5708 ПОСОЛЬСКАЯ Папа может с/к в/у ОСТАНКИНО</v>
          </cell>
          <cell r="D119">
            <v>6.367</v>
          </cell>
        </row>
        <row r="120">
          <cell r="A120" t="str">
            <v>5851 ЭКСТРА Папа может вар п/о   ОСТАНКИНО</v>
          </cell>
          <cell r="D120">
            <v>35.170999999999999</v>
          </cell>
        </row>
        <row r="121">
          <cell r="A121" t="str">
            <v>5931 ОХОТНИЧЬЯ Папа может с/к в/у 1/220 8шт.   ОСТАНКИНО</v>
          </cell>
          <cell r="D121">
            <v>224</v>
          </cell>
        </row>
        <row r="122">
          <cell r="A122" t="str">
            <v>6220 ГОВЯЖЬЯ Папа может вар п/о  ОСТАНКИНО</v>
          </cell>
          <cell r="D122">
            <v>5</v>
          </cell>
        </row>
        <row r="123">
          <cell r="A123" t="str">
            <v>6221 НЕАПОЛИТАНСКИЙ ДУЭТ с/к с/н мгс 1/90  ОСТАНКИНО</v>
          </cell>
          <cell r="D123">
            <v>161</v>
          </cell>
        </row>
        <row r="124">
          <cell r="A124" t="str">
            <v>6228 МЯСНОЕ АССОРТИ к/з с/н мгс 1/90 10шт.  ОСТАНКИНО</v>
          </cell>
          <cell r="D124">
            <v>123</v>
          </cell>
        </row>
        <row r="125">
          <cell r="A125" t="str">
            <v>6268 ГОВЯЖЬЯ Папа может вар п/о 0,4кг 8 шт.  ОСТАНКИНО</v>
          </cell>
          <cell r="D125">
            <v>140</v>
          </cell>
        </row>
        <row r="126">
          <cell r="A126" t="str">
            <v>6279 КОРЕЙКА ПО-ОСТ.к/в в/с с/н в/у 1/150_45с  ОСТАНКИНО</v>
          </cell>
          <cell r="D126">
            <v>78</v>
          </cell>
        </row>
        <row r="127">
          <cell r="A127" t="str">
            <v>6303 МЯСНЫЕ Папа может сос п/о мгс 1.5*3  ОСТАНКИНО</v>
          </cell>
          <cell r="D127">
            <v>120.992</v>
          </cell>
        </row>
        <row r="128">
          <cell r="A128" t="str">
            <v>6324 ДОКТОРСКАЯ ГОСТ вар п/о 0.4кг 8шт.  ОСТАНКИНО</v>
          </cell>
          <cell r="D128">
            <v>28</v>
          </cell>
        </row>
        <row r="129">
          <cell r="A129" t="str">
            <v>6325 ДОКТОРСКАЯ ПРЕМИУМ вар п/о 0.4кг 8шт.  ОСТАНКИНО</v>
          </cell>
          <cell r="D129">
            <v>362</v>
          </cell>
        </row>
        <row r="130">
          <cell r="A130" t="str">
            <v>6333 МЯСНАЯ Папа может вар п/о 0.4кг 8шт.  ОСТАНКИНО</v>
          </cell>
          <cell r="D130">
            <v>760</v>
          </cell>
        </row>
        <row r="131">
          <cell r="A131" t="str">
            <v>6340 ДОМАШНИЙ РЕЦЕПТ Коровино 0.5кг 8шт.  ОСТАНКИНО</v>
          </cell>
          <cell r="D131">
            <v>37</v>
          </cell>
        </row>
        <row r="132">
          <cell r="A132" t="str">
            <v>6353 ЭКСТРА Папа может вар п/о 0.4кг 8шт.  ОСТАНКИНО</v>
          </cell>
          <cell r="D132">
            <v>342</v>
          </cell>
        </row>
        <row r="133">
          <cell r="A133" t="str">
            <v>6392 ФИЛЕЙНАЯ Папа может вар п/о 0.4кг. ОСТАНКИНО</v>
          </cell>
          <cell r="D133">
            <v>664</v>
          </cell>
        </row>
        <row r="134">
          <cell r="A134" t="str">
            <v>6448 СВИНИНА МАДЕРА с/к с/н в/у 1/100 10шт.   ОСТАНКИНО</v>
          </cell>
          <cell r="D134">
            <v>26</v>
          </cell>
        </row>
        <row r="135">
          <cell r="A135" t="str">
            <v>6453 ЭКСТРА Папа может с/к с/н в/у 1/100 14шт.   ОСТАНКИНО</v>
          </cell>
          <cell r="D135">
            <v>333</v>
          </cell>
        </row>
        <row r="136">
          <cell r="A136" t="str">
            <v>6454 АРОМАТНАЯ с/к с/н в/у 1/100 10шт.  ОСТАНКИНО</v>
          </cell>
          <cell r="D136">
            <v>309</v>
          </cell>
        </row>
        <row r="137">
          <cell r="A137" t="str">
            <v>6459 СЕРВЕЛАТ ШВЕЙЦАРСК. в/к с/н в/у 1/100*10  ОСТАНКИНО</v>
          </cell>
          <cell r="D137">
            <v>262</v>
          </cell>
        </row>
        <row r="138">
          <cell r="A138" t="str">
            <v>6470 ВЕТЧ.МРАМОРНАЯ в/у_45с  ОСТАНКИНО</v>
          </cell>
          <cell r="D138">
            <v>2.4</v>
          </cell>
        </row>
        <row r="139">
          <cell r="A139" t="str">
            <v>6495 ВЕТЧ.МРАМОРНАЯ в/у срез 0.3кг 6шт_45с  ОСТАНКИНО</v>
          </cell>
          <cell r="D139">
            <v>46</v>
          </cell>
        </row>
        <row r="140">
          <cell r="A140" t="str">
            <v>6527 ШПИКАЧКИ СОЧНЫЕ ПМ сар б/о мгс 1*3 45с ОСТАНКИНО</v>
          </cell>
          <cell r="D140">
            <v>66.546000000000006</v>
          </cell>
        </row>
        <row r="141">
          <cell r="A141" t="str">
            <v>6528 ШПИКАЧКИ СОЧНЫЕ ПМ сар б/о мгс 0.4кг 45с  ОСТАНКИНО</v>
          </cell>
          <cell r="D141">
            <v>7</v>
          </cell>
        </row>
        <row r="142">
          <cell r="A142" t="str">
            <v>6609 С ГОВЯДИНОЙ ПМ сар б/о мгс 0.4кг_45с ОСТАНКИНО</v>
          </cell>
          <cell r="D142">
            <v>9</v>
          </cell>
        </row>
        <row r="143">
          <cell r="A143" t="str">
            <v>6616 МОЛОЧНЫЕ КЛАССИЧЕСКИЕ сос п/о в/у 0.3кг  ОСТАНКИНО</v>
          </cell>
          <cell r="D143">
            <v>557</v>
          </cell>
        </row>
        <row r="144">
          <cell r="A144" t="str">
            <v>6697 СЕРВЕЛАТ ФИНСКИЙ ПМ в/к в/у 0,35кг 8шт.  ОСТАНКИНО</v>
          </cell>
          <cell r="D144">
            <v>890</v>
          </cell>
        </row>
        <row r="145">
          <cell r="A145" t="str">
            <v>6713 СОЧНЫЙ ГРИЛЬ ПМ сос п/о мгс 0.41кг 8шт.  ОСТАНКИНО</v>
          </cell>
          <cell r="D145">
            <v>640</v>
          </cell>
        </row>
        <row r="146">
          <cell r="A146" t="str">
            <v>6724 МОЛОЧНЫЕ ПМ сос п/о мгс 0.41кг 10шт.  ОСТАНКИНО</v>
          </cell>
          <cell r="D146">
            <v>124</v>
          </cell>
        </row>
        <row r="147">
          <cell r="A147" t="str">
            <v>6765 РУБЛЕНЫЕ сос ц/о мгс 0.36кг 6шт.  ОСТАНКИНО</v>
          </cell>
          <cell r="D147">
            <v>98</v>
          </cell>
        </row>
        <row r="148">
          <cell r="A148" t="str">
            <v>6785 ВЕНСКАЯ САЛЯМИ п/к в/у 0.33кг 8шт.  ОСТАНКИНО</v>
          </cell>
          <cell r="D148">
            <v>27</v>
          </cell>
        </row>
        <row r="149">
          <cell r="A149" t="str">
            <v>6787 СЕРВЕЛАТ КРЕМЛЕВСКИЙ в/к в/у 0,33кг 8шт.  ОСТАНКИНО</v>
          </cell>
          <cell r="D149">
            <v>8</v>
          </cell>
        </row>
        <row r="150">
          <cell r="A150" t="str">
            <v>6793 БАЛЫКОВАЯ в/к в/у 0,33кг 8шт.  ОСТАНКИНО</v>
          </cell>
          <cell r="D150">
            <v>71</v>
          </cell>
        </row>
        <row r="151">
          <cell r="A151" t="str">
            <v>6829 МОЛОЧНЫЕ КЛАССИЧЕСКИЕ сос п/о мгс 2*4_С  ОСТАНКИНО</v>
          </cell>
          <cell r="D151">
            <v>94.718000000000004</v>
          </cell>
        </row>
        <row r="152">
          <cell r="A152" t="str">
            <v>6837 ФИЛЕЙНЫЕ Папа Может сос ц/о мгс 0.4кг  ОСТАНКИНО</v>
          </cell>
          <cell r="D152">
            <v>192</v>
          </cell>
        </row>
        <row r="153">
          <cell r="A153" t="str">
            <v>6842 ДЫМОВИЦА ИЗ ОКОРОКА к/в мл/к в/у 0,3кг  ОСТАНКИНО</v>
          </cell>
          <cell r="D153">
            <v>71</v>
          </cell>
        </row>
        <row r="154">
          <cell r="A154" t="str">
            <v>6861 ДОМАШНИЙ РЕЦЕПТ Коровино вар п/о  ОСТАНКИНО</v>
          </cell>
          <cell r="D154">
            <v>312.38400000000001</v>
          </cell>
        </row>
        <row r="155">
          <cell r="A155" t="str">
            <v>6866 ВЕТЧ.НЕЖНАЯ Коровино п/о_Маяк  ОСТАНКИНО</v>
          </cell>
          <cell r="D155">
            <v>42.07</v>
          </cell>
        </row>
        <row r="156">
          <cell r="A156" t="str">
            <v>7001 КЛАССИЧЕСКИЕ Папа может сар б/о мгс 1*3  ОСТАНКИНО</v>
          </cell>
          <cell r="D156">
            <v>36.807000000000002</v>
          </cell>
        </row>
        <row r="157">
          <cell r="A157" t="str">
            <v>7040 С ИНДЕЙКОЙ ПМ сос ц/о в/у 1/270 8шт.  ОСТАНКИНО</v>
          </cell>
          <cell r="D157">
            <v>37</v>
          </cell>
        </row>
        <row r="158">
          <cell r="A158" t="str">
            <v>7059 ШПИКАЧКИ СОЧНЫЕ С БЕК. п/о мгс 0.3кг_60с  ОСТАНКИНО</v>
          </cell>
          <cell r="D158">
            <v>87</v>
          </cell>
        </row>
        <row r="159">
          <cell r="A159" t="str">
            <v>7066 СОЧНЫЕ ПМ сос п/о мгс 0.41кг 10шт_50с  ОСТАНКИНО</v>
          </cell>
          <cell r="D159">
            <v>1680</v>
          </cell>
        </row>
        <row r="160">
          <cell r="A160" t="str">
            <v>7070 СОЧНЫЕ ПМ сос п/о мгс 1.5*4_А_50с  ОСТАНКИНО</v>
          </cell>
          <cell r="D160">
            <v>653.73099999999999</v>
          </cell>
        </row>
        <row r="161">
          <cell r="A161" t="str">
            <v>7073 МОЛОЧ.ПРЕМИУМ ПМ сос п/о в/у 1/350_50с  ОСТАНКИНО</v>
          </cell>
          <cell r="D161">
            <v>446</v>
          </cell>
        </row>
        <row r="162">
          <cell r="A162" t="str">
            <v>7074 МОЛОЧ.ПРЕМИУМ ПМ сос п/о мгс 0.6кг_50с  ОСТАНКИНО</v>
          </cell>
          <cell r="D162">
            <v>15</v>
          </cell>
        </row>
        <row r="163">
          <cell r="A163" t="str">
            <v>7075 МОЛОЧ.ПРЕМИУМ ПМ сос п/о мгс 1.5*4_О_50с  ОСТАНКИНО</v>
          </cell>
          <cell r="D163">
            <v>4.5990000000000002</v>
          </cell>
        </row>
        <row r="164">
          <cell r="A164" t="str">
            <v>7077 МЯСНЫЕ С ГОВЯД.ПМ сос п/о мгс 0.4кг_50с  ОСТАНКИНО</v>
          </cell>
          <cell r="D164">
            <v>443</v>
          </cell>
        </row>
        <row r="165">
          <cell r="A165" t="str">
            <v>7080 СЛИВОЧНЫЕ ПМ сос п/о мгс 0.41кг 10шт. 50с  ОСТАНКИНО</v>
          </cell>
          <cell r="D165">
            <v>654</v>
          </cell>
        </row>
        <row r="166">
          <cell r="A166" t="str">
            <v>7082 СЛИВОЧНЫЕ ПМ сос п/о мгс 1.5*4_50с  ОСТАНКИНО</v>
          </cell>
          <cell r="D166">
            <v>39.201999999999998</v>
          </cell>
        </row>
        <row r="167">
          <cell r="A167" t="str">
            <v>7087 ШПИК С ЧЕСНОК.И ПЕРЦЕМ к/в в/у 0.3кг_50с  ОСТАНКИНО</v>
          </cell>
          <cell r="D167">
            <v>75</v>
          </cell>
        </row>
        <row r="168">
          <cell r="A168" t="str">
            <v>7090 СВИНИНА ПО-ДОМ. к/в мл/к в/у 0.3кг_50с  ОСТАНКИНО</v>
          </cell>
          <cell r="D168">
            <v>151</v>
          </cell>
        </row>
        <row r="169">
          <cell r="A169" t="str">
            <v>7092 БЕКОН Папа может с/к с/н в/у 1/140_50с  ОСТАНКИНО</v>
          </cell>
          <cell r="D169">
            <v>194</v>
          </cell>
        </row>
        <row r="170">
          <cell r="A170" t="str">
            <v>7149 БАЛЫКОВАЯ Коровино п/к в/у 0.84кг_50с  ОСТАНКИНО</v>
          </cell>
          <cell r="D170">
            <v>12</v>
          </cell>
        </row>
        <row r="171">
          <cell r="A171" t="str">
            <v>7154 СЕРВЕЛАТ ЗЕРНИСТЫЙ ПМ в/к в/у 0.35кг_50с  ОСТАНКИНО</v>
          </cell>
          <cell r="D171">
            <v>536</v>
          </cell>
        </row>
        <row r="172">
          <cell r="A172" t="str">
            <v>7157 СЕРВЕЛАТ ЗЕРНИСНЫЙ ПМ в/к в/у_50с  ОСТАНКИНО</v>
          </cell>
          <cell r="D172">
            <v>15.416</v>
          </cell>
        </row>
        <row r="173">
          <cell r="A173" t="str">
            <v>7166 СЕРВЕЛТ ОХОТНИЧИЙ ПМ в/к в/у_50с  ОСТАНКИНО</v>
          </cell>
          <cell r="D173">
            <v>92.233000000000004</v>
          </cell>
        </row>
        <row r="174">
          <cell r="A174" t="str">
            <v>7169 СЕРВЕЛАТ ОХОТНИЧИЙ ПМ в/к в/у 0.35кг_50с  ОСТАНКИНО</v>
          </cell>
          <cell r="D174">
            <v>719</v>
          </cell>
        </row>
        <row r="175">
          <cell r="A175" t="str">
            <v>7187 ГРУДИНКА ПРЕМИУМ к/в мл/к в/у 0,3кг_50с ОСТАНКИНО</v>
          </cell>
          <cell r="D175">
            <v>218</v>
          </cell>
        </row>
        <row r="176">
          <cell r="A176" t="str">
            <v>7227 САЛЯМИ ФИНСКАЯ Папа может с/к в/у 1/180  ОСТАНКИНО</v>
          </cell>
          <cell r="D176">
            <v>4</v>
          </cell>
        </row>
        <row r="177">
          <cell r="A177" t="str">
            <v>7231 КЛАССИЧЕСКАЯ ПМ вар п/о 0,3кг 8шт_209к ОСТАНКИНО</v>
          </cell>
          <cell r="D177">
            <v>364</v>
          </cell>
        </row>
        <row r="178">
          <cell r="A178" t="str">
            <v>7232 БОЯNСКАЯ ПМ п/к в/у 0,28кг 8шт_209к ОСТАНКИНО</v>
          </cell>
          <cell r="D178">
            <v>295</v>
          </cell>
        </row>
        <row r="179">
          <cell r="A179" t="str">
            <v>7235 ВЕТЧ.КЛАССИЧЕСКАЯ ПМ п/о 0,35кг 8шт_209к ОСТАНКИНО</v>
          </cell>
          <cell r="D179">
            <v>11</v>
          </cell>
        </row>
        <row r="180">
          <cell r="A180" t="str">
            <v>7236 СЕРВЕЛАТ КАРЕЛЬСКИЙ в/к в/у 0,28кг_209к ОСТАНКИНО</v>
          </cell>
          <cell r="D180">
            <v>840</v>
          </cell>
        </row>
        <row r="181">
          <cell r="A181" t="str">
            <v>7241 САЛЯМИ Папа может п/к в/у 0,28кг_209к ОСТАНКИНО</v>
          </cell>
          <cell r="D181">
            <v>232</v>
          </cell>
        </row>
        <row r="182">
          <cell r="A182" t="str">
            <v>7245 ВЕТЧ.ФИЛЕЙНАЯ ПМ п/о 0,4кг 8шт ОСТАНКИНО</v>
          </cell>
          <cell r="D182">
            <v>19</v>
          </cell>
        </row>
        <row r="183">
          <cell r="A183" t="str">
            <v>7271 МЯСНЫЕ С ГОВЯДИНОЙ ПМ сос п/о мгс 1.5*4 ВЕС  ОСТАНКИНО</v>
          </cell>
          <cell r="D183">
            <v>71.531999999999996</v>
          </cell>
        </row>
        <row r="184">
          <cell r="A184" t="str">
            <v>7284 ДЛЯ ДЕТЕЙ сос п/о мгс 0,33кг 6шт  ОСТАНКИНО</v>
          </cell>
          <cell r="D184">
            <v>48</v>
          </cell>
        </row>
        <row r="185">
          <cell r="A185" t="str">
            <v>7332 БОЯРСКАЯ ПМ п/к в/у 0.28кг_СНГ  ОСТАНКИНО</v>
          </cell>
          <cell r="D185">
            <v>28</v>
          </cell>
        </row>
        <row r="186">
          <cell r="A186" t="str">
            <v>7333 СЕРВЕЛАТ ОХОТНИЧИЙ ПМ в/к в/у 0.28кг_СНГ  ОСТАНКИНО</v>
          </cell>
          <cell r="D186">
            <v>26</v>
          </cell>
        </row>
        <row r="187">
          <cell r="A187" t="str">
            <v>7343 СЕЙЧАС СЕЗОН ПМ вар п/о 0,4кг  ОСТАНКИНО</v>
          </cell>
          <cell r="D187">
            <v>320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17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27</v>
          </cell>
        </row>
        <row r="190">
          <cell r="A190" t="str">
            <v>Балыковая с/к 200 гр. срез "Эликатессе" термоформ.пак.  СПК</v>
          </cell>
          <cell r="D190">
            <v>27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21</v>
          </cell>
        </row>
        <row r="192">
          <cell r="A192" t="str">
            <v>БОНУС СОЧНЫЕ Папа может сос п/о мгс 1.5*4 (6954)  ОСТАНКИНО</v>
          </cell>
          <cell r="D192">
            <v>44.533999999999999</v>
          </cell>
        </row>
        <row r="193">
          <cell r="A193" t="str">
            <v>БОНУС СОЧНЫЕ сос п/о мгс 0.41кг_UZ (6087)  ОСТАНКИНО</v>
          </cell>
          <cell r="D193">
            <v>16</v>
          </cell>
        </row>
        <row r="194">
          <cell r="A194" t="str">
            <v>Вацлавская п/к (черева) 390 гр.шт. термоус.пак  СПК</v>
          </cell>
          <cell r="D194">
            <v>8</v>
          </cell>
        </row>
        <row r="195">
          <cell r="A195" t="str">
            <v>Готовые бельмеши сочные с мясом ТМ Горячая штучка 0,3кг зам  ПОКОМ</v>
          </cell>
          <cell r="D195">
            <v>57</v>
          </cell>
        </row>
        <row r="196">
          <cell r="A196" t="str">
            <v>Готовые чебупели острые с мясом 0,24кг ТМ Горячая штучка  ПОКОМ</v>
          </cell>
          <cell r="D196">
            <v>94</v>
          </cell>
        </row>
        <row r="197">
          <cell r="A197" t="str">
            <v>Готовые чебупели с ветчиной и сыром ТМ Горячая штучка флоу-пак 0,24 кг.  ПОКОМ</v>
          </cell>
          <cell r="D197">
            <v>469</v>
          </cell>
        </row>
        <row r="198">
          <cell r="A198" t="str">
            <v>Готовые чебупели сочные с мясом ТМ Горячая штучка флоу-пак 0,24 кг  ПОКОМ</v>
          </cell>
          <cell r="D198">
            <v>353</v>
          </cell>
        </row>
        <row r="199">
          <cell r="A199" t="str">
            <v>Готовые чебуреки с мясом ТМ Горячая штучка 0,09 кг флоу-пак ПОКОМ</v>
          </cell>
          <cell r="D199">
            <v>65</v>
          </cell>
        </row>
        <row r="200">
          <cell r="A200" t="str">
            <v>Гуцульская с/к "КолбасГрад" 160 гр.шт. термоус. пак  СПК</v>
          </cell>
          <cell r="D200">
            <v>25</v>
          </cell>
        </row>
        <row r="201">
          <cell r="A201" t="str">
            <v>Дельгаро с/в "Эликатессе" 140 гр.шт.  СПК</v>
          </cell>
          <cell r="D201">
            <v>6</v>
          </cell>
        </row>
        <row r="202">
          <cell r="A202" t="str">
            <v>Деревенская с чесночком и сальцем п/к (черева) 390 гр.шт. термоус. пак.  СПК</v>
          </cell>
          <cell r="D202">
            <v>14</v>
          </cell>
        </row>
        <row r="203">
          <cell r="A203" t="str">
            <v>Докторская вареная в/с 0,47 кг шт.  СПК</v>
          </cell>
          <cell r="D203">
            <v>8</v>
          </cell>
        </row>
        <row r="204">
          <cell r="A204" t="str">
            <v>Докторская вареная вес. (белк.об.) термоус.пак.  СПК</v>
          </cell>
          <cell r="D204">
            <v>4.5419999999999998</v>
          </cell>
        </row>
        <row r="205">
          <cell r="A205" t="str">
            <v>Докторская вареная термоус.пак. "Высокий вкус"  СПК</v>
          </cell>
          <cell r="D205">
            <v>-1.772</v>
          </cell>
        </row>
        <row r="206">
          <cell r="A206" t="str">
            <v>ЖАР-ладушки с мясом 0,2кг ТМ Стародворье  ПОКОМ</v>
          </cell>
          <cell r="D206">
            <v>69</v>
          </cell>
        </row>
        <row r="207">
          <cell r="A207" t="str">
            <v>ЖАР-ладушки с яблоком и грушей ТМ Стародворье 0,2 кг. ПОКОМ</v>
          </cell>
          <cell r="D207">
            <v>3</v>
          </cell>
        </row>
        <row r="208">
          <cell r="A208" t="str">
            <v>Жареные вареники с картофелем и беконом Добросельские 0,2 кг. ТМ Стародворье  ПОКОМ</v>
          </cell>
          <cell r="D208">
            <v>54</v>
          </cell>
        </row>
        <row r="209">
          <cell r="A209" t="str">
            <v>Классическая с/к 80 гр.шт.нар. (лоток с ср.защ.атм.)  СПК</v>
          </cell>
          <cell r="D209">
            <v>86</v>
          </cell>
        </row>
        <row r="210">
          <cell r="A210" t="str">
            <v>Колбаски Мяснули оригинальные с/к 50 гр.шт. (в ср.защ.атм.)  СПК</v>
          </cell>
          <cell r="D210">
            <v>5</v>
          </cell>
        </row>
        <row r="211">
          <cell r="A211" t="str">
            <v>Колбаски ПодПивасики оригинальные с/к 0,10 кг.шт. термофор.пак.  СПК</v>
          </cell>
          <cell r="D211">
            <v>72</v>
          </cell>
        </row>
        <row r="212">
          <cell r="A212" t="str">
            <v>Колбаски ПодПивасики острые с/к 0,10 кг.шт. термофор.пак.  СПК</v>
          </cell>
          <cell r="D212">
            <v>65</v>
          </cell>
        </row>
        <row r="213">
          <cell r="A213" t="str">
            <v>Колбаски ПодПивасики с сыром с/к 100 гр.шт. (в ср.защ.атм.)  СПК</v>
          </cell>
          <cell r="D213">
            <v>25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147</v>
          </cell>
        </row>
        <row r="215">
          <cell r="A215" t="str">
            <v>Круггетсы сочные ТМ Горячая штучка ТС Круггетсы флоу-пак 0,2 кг.  ПОКОМ</v>
          </cell>
          <cell r="D215">
            <v>214</v>
          </cell>
        </row>
        <row r="216">
          <cell r="A216" t="str">
            <v>Ла Фаворте с/в "Эликатессе" 140 гр.шт.  СПК</v>
          </cell>
          <cell r="D216">
            <v>8</v>
          </cell>
        </row>
        <row r="217">
          <cell r="A217" t="str">
            <v>Ливерная Печеночная 250 гр.шт.  СПК</v>
          </cell>
          <cell r="D217">
            <v>2</v>
          </cell>
        </row>
        <row r="218">
          <cell r="A218" t="str">
            <v>Любительская вареная термоус.пак. "Высокий вкус"  СПК</v>
          </cell>
          <cell r="D218">
            <v>11.462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48.1</v>
          </cell>
        </row>
        <row r="220">
          <cell r="A220" t="str">
            <v>Мини-чебуречки с мясом ВЕС 5,5кг ТМ Зареченские  ПОКОМ</v>
          </cell>
          <cell r="D220">
            <v>16.5</v>
          </cell>
        </row>
        <row r="221">
          <cell r="A221" t="str">
            <v>Мини-шарики с курочкой и сыром ТМ Зареченские ВЕС  ПОКОМ</v>
          </cell>
          <cell r="D221">
            <v>30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544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342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511</v>
          </cell>
        </row>
        <row r="225">
          <cell r="A225" t="str">
            <v>Наггетсы с куриным филе и сыром ТМ Вязанка 0,25 кг ПОКОМ</v>
          </cell>
          <cell r="D225">
            <v>465</v>
          </cell>
        </row>
        <row r="226">
          <cell r="A226" t="str">
            <v>Наггетсы Хрустящие ТМ Зареченские. ВЕС ПОКОМ</v>
          </cell>
          <cell r="D226">
            <v>420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146</v>
          </cell>
        </row>
        <row r="228">
          <cell r="A228" t="str">
            <v>Оригинальная с перцем с/к  СПК</v>
          </cell>
          <cell r="D228">
            <v>14.429</v>
          </cell>
        </row>
        <row r="229">
          <cell r="A229" t="str">
            <v>Паштет печеночный 140 гр.шт.  СПК</v>
          </cell>
          <cell r="D229">
            <v>4</v>
          </cell>
        </row>
        <row r="230">
          <cell r="A230" t="str">
            <v>Пекерсы с индейкой в сливочном соусе ТМ Горячая штучка 0,25 кг зам  ПОКОМ</v>
          </cell>
          <cell r="D230">
            <v>92</v>
          </cell>
        </row>
        <row r="231">
          <cell r="A231" t="str">
            <v>Пельмени Grandmeni с говядиной и свининой 0,7кг ТМ Горячая штучка  ПОКОМ</v>
          </cell>
          <cell r="D231">
            <v>79</v>
          </cell>
        </row>
        <row r="232">
          <cell r="A232" t="str">
            <v>Пельмени Бигбули #МЕГАВКУСИЩЕ с сочной грудинкой ТМ Горячая штучка 0,7 кг. ПОКОМ</v>
          </cell>
          <cell r="D232">
            <v>222</v>
          </cell>
        </row>
        <row r="233">
          <cell r="A233" t="str">
            <v>Пельмени Бигбули с мясом ТМ Горячая штучка. флоу-пак сфера 0,4 кг. ПОКОМ</v>
          </cell>
          <cell r="D233">
            <v>55</v>
          </cell>
        </row>
        <row r="234">
          <cell r="A234" t="str">
            <v>Пельмени Бигбули с мясом ТМ Горячая штучка. флоу-пак сфера 0,7 кг ПОКОМ</v>
          </cell>
          <cell r="D234">
            <v>229</v>
          </cell>
        </row>
        <row r="235">
          <cell r="A235" t="str">
            <v>Пельмени Бигбули со сливочным маслом ТМ Горячая штучка, флоу-пак сфера 0,7. ПОКОМ</v>
          </cell>
          <cell r="D235">
            <v>292</v>
          </cell>
        </row>
        <row r="236">
          <cell r="A236" t="str">
            <v>Пельмени Бульмени мини с мясом и оливковым маслом 0,7 кг ТМ Горячая штучка  ПОКОМ</v>
          </cell>
          <cell r="D236">
            <v>388</v>
          </cell>
        </row>
        <row r="237">
          <cell r="A237" t="str">
            <v>Пельмени Бульмени Нейробуст с мясом ТМ Горячая штучка ТС Бульмени ГШ сфера флоу-пак 0,6 кг.  ПОКОМ</v>
          </cell>
          <cell r="D237">
            <v>18</v>
          </cell>
        </row>
        <row r="238">
          <cell r="A238" t="str">
            <v>Пельмени Бульмени с говядиной и свининой Наваристые 5кг Горячая штучка ВЕС  ПОКОМ</v>
          </cell>
          <cell r="D238">
            <v>515</v>
          </cell>
        </row>
        <row r="239">
          <cell r="A239" t="str">
            <v>Пельмени Бульмени с говядиной и свининой СЕВЕРНАЯ КОЛЛЕКЦИЯ 0,7кг ТМ Горячая штучка сфера  ПОКОМ</v>
          </cell>
          <cell r="D239">
            <v>280</v>
          </cell>
        </row>
        <row r="240">
          <cell r="A240" t="str">
            <v>Пельмени Бульмени с говядиной и свининой ТМ Горячая штучка. флоу-пак сфера 0,4 кг ПОКОМ</v>
          </cell>
          <cell r="D240">
            <v>240</v>
          </cell>
        </row>
        <row r="241">
          <cell r="A241" t="str">
            <v>Пельмени Бульмени с говядиной и свининой ТМ Горячая штучка. флоу-пак сфера 0,7 кг ПОКОМ</v>
          </cell>
          <cell r="D241">
            <v>438</v>
          </cell>
        </row>
        <row r="242">
          <cell r="A242" t="str">
            <v>Пельмени Бульмени со сливочным маслом ТМ Горячая штучка. флоу-пак сфера 0,4 кг. ПОКОМ</v>
          </cell>
          <cell r="D242">
            <v>321</v>
          </cell>
        </row>
        <row r="243">
          <cell r="A243" t="str">
            <v>Пельмени Бульмени со сливочным маслом ТМ Горячая штучка.флоу-пак сфера 0,7 кг. ПОКОМ</v>
          </cell>
          <cell r="D243">
            <v>600</v>
          </cell>
        </row>
        <row r="244">
          <cell r="A244" t="str">
            <v>Пельмени Бульмени хрустящие с мясом 0,22 кг ТМ Горячая штучка  ПОКОМ</v>
          </cell>
          <cell r="D244">
            <v>40</v>
          </cell>
        </row>
        <row r="245">
          <cell r="A245" t="str">
            <v>Пельмени Добросельские со свининой и говядиной ТМ Стародворье флоу-пак клас. форма 0,65 кг.  ПОКОМ</v>
          </cell>
          <cell r="D245">
            <v>32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104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105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190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228</v>
          </cell>
        </row>
        <row r="250">
          <cell r="A250" t="str">
            <v>Пельмени Сочные сфера 0,8 кг ТМ Стародворье  ПОКОМ</v>
          </cell>
          <cell r="D250">
            <v>29</v>
          </cell>
        </row>
        <row r="251">
          <cell r="A251" t="str">
            <v>Пирожки с мясом 3,7кг ВЕС ТМ Зареченские  ПОКОМ</v>
          </cell>
          <cell r="D251">
            <v>25.9</v>
          </cell>
        </row>
        <row r="252">
          <cell r="A252" t="str">
            <v>Ричеза с/к 230 гр.шт.  СПК</v>
          </cell>
          <cell r="D252">
            <v>3</v>
          </cell>
        </row>
        <row r="253">
          <cell r="A253" t="str">
            <v>Сальчетти с/к 230 гр.шт.  СПК</v>
          </cell>
          <cell r="D253">
            <v>33</v>
          </cell>
        </row>
        <row r="254">
          <cell r="A254" t="str">
            <v>Салями с перчиком с/к "КолбасГрад" 160 гр.шт. термоус. пак.  СПК</v>
          </cell>
          <cell r="D254">
            <v>8</v>
          </cell>
        </row>
        <row r="255">
          <cell r="A255" t="str">
            <v>Салями с/к 100 гр.шт.нар. (лоток с ср.защ.атм.)  СПК</v>
          </cell>
          <cell r="D255">
            <v>51</v>
          </cell>
        </row>
        <row r="256">
          <cell r="A256" t="str">
            <v>Салями Трюфель с/в "Эликатессе" 0,16 кг.шт.  СПК</v>
          </cell>
          <cell r="D256">
            <v>32</v>
          </cell>
        </row>
        <row r="257">
          <cell r="A257" t="str">
            <v>Сардельки "Докторские" (черева) ( в ср.защ.атм.) 1.0 кг. "Высокий вкус"  СПК</v>
          </cell>
          <cell r="D257">
            <v>8.4740000000000002</v>
          </cell>
        </row>
        <row r="258">
          <cell r="A258" t="str">
            <v>Сардельки из говядины (черева) (в ср.защ.атм.) "Высокий вкус"  СПК</v>
          </cell>
          <cell r="D258">
            <v>2.3479999999999999</v>
          </cell>
        </row>
        <row r="259">
          <cell r="A259" t="str">
            <v>Сардельки Необыкновенные (черева) 400 гр.шт. (лоток с ср.защ.атм.)  СПК</v>
          </cell>
          <cell r="D259">
            <v>3</v>
          </cell>
        </row>
        <row r="260">
          <cell r="A260" t="str">
            <v>Сервелат Европейский в/к, в/с 0,38 кг.шт.термофор.пак  СПК</v>
          </cell>
          <cell r="D260">
            <v>4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7</v>
          </cell>
        </row>
        <row r="262">
          <cell r="A262" t="str">
            <v>Сервелат Финский в/к 0,38 кг.шт. термофор.пак.  СПК</v>
          </cell>
          <cell r="D262">
            <v>6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30</v>
          </cell>
        </row>
        <row r="264">
          <cell r="A264" t="str">
            <v>Сервелат Фирменный в/к 250 гр.шт. термоформ.пак.  СПК</v>
          </cell>
          <cell r="D264">
            <v>1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21</v>
          </cell>
        </row>
        <row r="266">
          <cell r="A266" t="str">
            <v>Сибирская особая с/к 0,235 кг шт.  СПК</v>
          </cell>
          <cell r="D266">
            <v>25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Классические (в ср.защ.атм.) СПК</v>
          </cell>
          <cell r="D268">
            <v>1.2589999999999999</v>
          </cell>
        </row>
        <row r="269">
          <cell r="A269" t="str">
            <v>Сосиски Хот-дог подкопченные (лоток с ср.защ.атм.)  СПК</v>
          </cell>
          <cell r="D269">
            <v>1.0780000000000001</v>
          </cell>
        </row>
        <row r="270">
          <cell r="A270" t="str">
            <v>Сочный мегачебурек ТМ Зареченские ВЕС ПОКОМ</v>
          </cell>
          <cell r="D270">
            <v>13.44</v>
          </cell>
        </row>
        <row r="271">
          <cell r="A271" t="str">
            <v>Торо Неро с/в "Эликатессе" 140 гр.шт.  СПК</v>
          </cell>
          <cell r="D271">
            <v>9</v>
          </cell>
        </row>
        <row r="272">
          <cell r="A272" t="str">
            <v>Фестивальная пора с/к 100 гр.шт.нар. (лоток с ср.защ.атм.)  СПК</v>
          </cell>
          <cell r="D272">
            <v>16</v>
          </cell>
        </row>
        <row r="273">
          <cell r="A273" t="str">
            <v>Фестивальная пора с/к 235 гр.шт.  СПК</v>
          </cell>
          <cell r="D273">
            <v>98</v>
          </cell>
        </row>
        <row r="274">
          <cell r="A274" t="str">
            <v>Фестивальная пора с/к термоус.пак  СПК</v>
          </cell>
          <cell r="D274">
            <v>3.6459999999999999</v>
          </cell>
        </row>
        <row r="275">
          <cell r="A275" t="str">
            <v>Фирменная с/к 200 гр. срез "Эликатессе" термоформ.пак.  СПК</v>
          </cell>
          <cell r="D275">
            <v>24</v>
          </cell>
        </row>
        <row r="276">
          <cell r="A276" t="str">
            <v>Фуэт с/в "Эликатессе" 160 гр.шт.  СПК</v>
          </cell>
          <cell r="D276">
            <v>53</v>
          </cell>
        </row>
        <row r="277">
          <cell r="A277" t="str">
            <v>Хот-догстер ТМ Горячая штучка ТС Хот-Догстер флоу-пак 0,09 кг. ПОКОМ</v>
          </cell>
          <cell r="D277">
            <v>29</v>
          </cell>
        </row>
        <row r="278">
          <cell r="A278" t="str">
            <v>Хотстеры с сыром 0,25кг ТМ Горячая штучка  ПОКОМ</v>
          </cell>
          <cell r="D278">
            <v>151</v>
          </cell>
        </row>
        <row r="279">
          <cell r="A279" t="str">
            <v>Хотстеры ТМ Горячая штучка ТС Хотстеры 0,25 кг зам  ПОКОМ</v>
          </cell>
          <cell r="D279">
            <v>493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151</v>
          </cell>
        </row>
        <row r="281">
          <cell r="A281" t="str">
            <v>Хрустящие крылышки ТМ Горячая штучка 0,3 кг зам  ПОКОМ</v>
          </cell>
          <cell r="D281">
            <v>126</v>
          </cell>
        </row>
        <row r="282">
          <cell r="A282" t="str">
            <v>Чебупели Курочка гриль ТМ Горячая штучка, 0,3 кг зам  ПОКОМ</v>
          </cell>
          <cell r="D282">
            <v>90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429</v>
          </cell>
        </row>
        <row r="284">
          <cell r="A284" t="str">
            <v>Чебупицца Маргарита 0,2кг ТМ Горячая штучка ТС Foodgital  ПОКОМ</v>
          </cell>
          <cell r="D284">
            <v>65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812</v>
          </cell>
        </row>
        <row r="286">
          <cell r="A286" t="str">
            <v>Чебупицца со вкусом 4 сыра 0,2кг ТМ Горячая штучка ТС Foodgital  ПОКОМ</v>
          </cell>
          <cell r="D286">
            <v>36</v>
          </cell>
        </row>
        <row r="287">
          <cell r="A287" t="str">
            <v>Чебуреки сочные ВЕС ТМ Зареченские  ПОКОМ</v>
          </cell>
          <cell r="D287">
            <v>195</v>
          </cell>
        </row>
        <row r="288">
          <cell r="A288" t="str">
            <v>Шпикачки Русские (черева) (в ср.защ.атм.) "Высокий вкус"  СПК</v>
          </cell>
          <cell r="D288">
            <v>8.1219999999999999</v>
          </cell>
        </row>
        <row r="289">
          <cell r="A289" t="str">
            <v>Эликапреза с/в "Эликатессе" 85 гр.шт. нарезка (лоток с ср.защ.атм.)  СПК</v>
          </cell>
          <cell r="D289">
            <v>2</v>
          </cell>
        </row>
        <row r="290">
          <cell r="A290" t="str">
            <v>Юбилейная с/к 0,235 кг.шт.  СПК</v>
          </cell>
          <cell r="D290">
            <v>85</v>
          </cell>
        </row>
        <row r="291">
          <cell r="A291" t="str">
            <v>Итого</v>
          </cell>
          <cell r="D291">
            <v>57089.417000000001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23.10.2025 - 29.10.2025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654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105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252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1460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400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702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1602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1704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31.081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600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354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132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360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480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360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660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420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600</v>
          </cell>
        </row>
        <row r="27">
          <cell r="A27" t="str">
            <v>Наггетсы с куриным филе и сыром ТМ Вязанка 0,25 кг ПОКОМ</v>
          </cell>
          <cell r="D27">
            <v>660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660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500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700</v>
          </cell>
        </row>
        <row r="31">
          <cell r="A31" t="str">
            <v>Хотстеры ТМ Горячая штучка ТС Хотстеры 0,25 кг зам  ПОКОМ</v>
          </cell>
          <cell r="D31">
            <v>444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720</v>
          </cell>
        </row>
        <row r="34">
          <cell r="A34" t="str">
            <v>Итого</v>
          </cell>
          <cell r="D34">
            <v>17130.080999999998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Q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56.6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9" width="0.83203125" style="5" customWidth="1"/>
    <col min="20" max="20" width="5.6640625" style="5" bestFit="1" customWidth="1"/>
    <col min="21" max="21" width="6.5" style="5" bestFit="1" customWidth="1"/>
    <col min="22" max="22" width="7.164062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.1640625" style="5" customWidth="1"/>
    <col min="30" max="30" width="6" style="5" bestFit="1" customWidth="1"/>
    <col min="31" max="34" width="6.6640625" style="5" bestFit="1" customWidth="1"/>
    <col min="35" max="35" width="8.83203125" style="5" customWidth="1"/>
    <col min="36" max="36" width="5.6640625" style="5" customWidth="1"/>
    <col min="37" max="39" width="6.6640625" style="5" customWidth="1"/>
    <col min="40" max="41" width="1.33203125" style="5" customWidth="1"/>
    <col min="42" max="16384" width="10.5" style="5"/>
  </cols>
  <sheetData>
    <row r="1" spans="1:43" s="1" customFormat="1" ht="9.9499999999999993" customHeight="1" x14ac:dyDescent="0.2"/>
    <row r="2" spans="1:43" s="1" customFormat="1" ht="12.95" customHeight="1" outlineLevel="1" x14ac:dyDescent="0.2">
      <c r="A2" s="2" t="s">
        <v>0</v>
      </c>
    </row>
    <row r="3" spans="1:43" s="1" customFormat="1" ht="9.9499999999999993" customHeight="1" x14ac:dyDescent="0.2">
      <c r="AK3" s="18" t="s">
        <v>137</v>
      </c>
      <c r="AL3" s="18" t="s">
        <v>138</v>
      </c>
      <c r="AM3" s="18" t="s">
        <v>138</v>
      </c>
    </row>
    <row r="4" spans="1:43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  <c r="AK4" s="11" t="s">
        <v>127</v>
      </c>
      <c r="AL4" s="11" t="s">
        <v>127</v>
      </c>
      <c r="AM4" s="11" t="s">
        <v>127</v>
      </c>
    </row>
    <row r="5" spans="1:4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T5" s="14" t="s">
        <v>129</v>
      </c>
      <c r="U5" s="14" t="s">
        <v>130</v>
      </c>
      <c r="V5" s="15" t="s">
        <v>131</v>
      </c>
      <c r="X5" s="14" t="s">
        <v>132</v>
      </c>
      <c r="AE5" s="5" t="s">
        <v>133</v>
      </c>
      <c r="AF5" s="5" t="s">
        <v>134</v>
      </c>
      <c r="AG5" s="5" t="s">
        <v>135</v>
      </c>
      <c r="AH5" s="14" t="s">
        <v>136</v>
      </c>
      <c r="AJ5" s="14" t="s">
        <v>118</v>
      </c>
      <c r="AK5" s="14" t="s">
        <v>130</v>
      </c>
      <c r="AL5" s="14" t="s">
        <v>131</v>
      </c>
      <c r="AM5" s="14" t="s">
        <v>132</v>
      </c>
    </row>
    <row r="6" spans="1:43" ht="11.1" customHeight="1" x14ac:dyDescent="0.2">
      <c r="A6" s="6"/>
      <c r="B6" s="6"/>
      <c r="C6" s="3"/>
      <c r="D6" s="3"/>
      <c r="E6" s="12">
        <f>SUM(E7:E156)</f>
        <v>130544.93</v>
      </c>
      <c r="F6" s="12">
        <f>SUM(F7:F156)</f>
        <v>78568.135999999999</v>
      </c>
      <c r="J6" s="12">
        <f>SUM(J7:J156)</f>
        <v>132447.522</v>
      </c>
      <c r="K6" s="12">
        <f t="shared" ref="K6:X6" si="0">SUM(K7:K156)</f>
        <v>-1902.5919999999985</v>
      </c>
      <c r="L6" s="12">
        <f t="shared" si="0"/>
        <v>29450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9023</v>
      </c>
      <c r="U6" s="12">
        <f t="shared" si="0"/>
        <v>21110</v>
      </c>
      <c r="V6" s="12">
        <f t="shared" si="0"/>
        <v>28770</v>
      </c>
      <c r="W6" s="12">
        <f t="shared" si="0"/>
        <v>24139.769799999995</v>
      </c>
      <c r="X6" s="12">
        <f t="shared" si="0"/>
        <v>28270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9846.0810000000001</v>
      </c>
      <c r="AE6" s="12">
        <f t="shared" ref="AE6" si="5">SUM(AE7:AE156)</f>
        <v>25302.067199999998</v>
      </c>
      <c r="AF6" s="12">
        <f t="shared" ref="AF6" si="6">SUM(AF7:AF156)</f>
        <v>23426.547000000002</v>
      </c>
      <c r="AG6" s="12">
        <f t="shared" ref="AG6" si="7">SUM(AG7:AG156)</f>
        <v>24089.376399999997</v>
      </c>
      <c r="AH6" s="12">
        <f t="shared" ref="AH6" si="8">SUM(AH7:AH156)</f>
        <v>27528.003000000001</v>
      </c>
      <c r="AI6" s="12"/>
      <c r="AJ6" s="12">
        <f t="shared" ref="AJ6" si="9">SUM(AJ7:AJ156)</f>
        <v>3685.11</v>
      </c>
      <c r="AK6" s="12">
        <f t="shared" ref="AK6" si="10">SUM(AK7:AK156)</f>
        <v>13507.4</v>
      </c>
      <c r="AL6" s="12">
        <f t="shared" ref="AL6" si="11">SUM(AL7:AL156)</f>
        <v>17405.95</v>
      </c>
      <c r="AM6" s="12">
        <f t="shared" ref="AM6" si="12">SUM(AM7:AM156)</f>
        <v>17498.75</v>
      </c>
    </row>
    <row r="7" spans="1:43" s="1" customFormat="1" ht="11.1" customHeight="1" outlineLevel="1" x14ac:dyDescent="0.2">
      <c r="A7" s="7" t="s">
        <v>9</v>
      </c>
      <c r="B7" s="7" t="s">
        <v>8</v>
      </c>
      <c r="C7" s="8">
        <v>258.01400000000001</v>
      </c>
      <c r="D7" s="8">
        <v>409.82400000000001</v>
      </c>
      <c r="E7" s="8">
        <v>494.07799999999997</v>
      </c>
      <c r="F7" s="8">
        <v>167.041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495.63600000000002</v>
      </c>
      <c r="K7" s="13">
        <f>E7-J7</f>
        <v>-1.5580000000000496</v>
      </c>
      <c r="L7" s="13">
        <f>VLOOKUP(A:A,[1]TDSheet!$A:$X,24,0)</f>
        <v>180</v>
      </c>
      <c r="M7" s="13"/>
      <c r="N7" s="13"/>
      <c r="O7" s="13"/>
      <c r="P7" s="13"/>
      <c r="Q7" s="13"/>
      <c r="R7" s="13"/>
      <c r="S7" s="13"/>
      <c r="T7" s="13"/>
      <c r="U7" s="16">
        <v>200</v>
      </c>
      <c r="V7" s="16">
        <v>200</v>
      </c>
      <c r="W7" s="13">
        <f>(E7-AD7)/5</f>
        <v>98.815599999999989</v>
      </c>
      <c r="X7" s="16">
        <v>200</v>
      </c>
      <c r="Y7" s="17">
        <f>(F7+L7+U7+V7+X7)/W7</f>
        <v>9.5839219718344069</v>
      </c>
      <c r="Z7" s="13">
        <f>F7/W7</f>
        <v>1.6904314703346437</v>
      </c>
      <c r="AA7" s="13"/>
      <c r="AB7" s="13"/>
      <c r="AC7" s="13"/>
      <c r="AD7" s="13">
        <v>0</v>
      </c>
      <c r="AE7" s="13">
        <f>VLOOKUP(A:A,[1]TDSheet!$A:$AF,32,0)</f>
        <v>94.0488</v>
      </c>
      <c r="AF7" s="13">
        <f>VLOOKUP(A:A,[1]TDSheet!$A:$AG,33,0)</f>
        <v>82.852400000000003</v>
      </c>
      <c r="AG7" s="13">
        <f>VLOOKUP(A:A,[1]TDSheet!$A:$W,23,0)</f>
        <v>84.582799999999992</v>
      </c>
      <c r="AH7" s="13">
        <f>VLOOKUP(A:A,[3]TDSheet!$A:$D,4,0)</f>
        <v>137.274</v>
      </c>
      <c r="AI7" s="13" t="str">
        <f>VLOOKUP(A:A,[1]TDSheet!$A:$AI,35,0)</f>
        <v>нояяб</v>
      </c>
      <c r="AJ7" s="13">
        <f>T7*H7</f>
        <v>0</v>
      </c>
      <c r="AK7" s="13">
        <f>U7*H7</f>
        <v>200</v>
      </c>
      <c r="AL7" s="13">
        <f>V7*H7</f>
        <v>200</v>
      </c>
      <c r="AM7" s="13">
        <f>X7*H7</f>
        <v>200</v>
      </c>
      <c r="AN7" s="13"/>
      <c r="AO7" s="13"/>
      <c r="AP7" s="13"/>
      <c r="AQ7" s="13"/>
    </row>
    <row r="8" spans="1:43" s="1" customFormat="1" ht="11.1" customHeight="1" outlineLevel="1" x14ac:dyDescent="0.2">
      <c r="A8" s="7" t="s">
        <v>10</v>
      </c>
      <c r="B8" s="7" t="s">
        <v>8</v>
      </c>
      <c r="C8" s="8">
        <v>322.93900000000002</v>
      </c>
      <c r="D8" s="8">
        <v>508.83100000000002</v>
      </c>
      <c r="E8" s="8">
        <v>542.173</v>
      </c>
      <c r="F8" s="8">
        <v>277.303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553.31899999999996</v>
      </c>
      <c r="K8" s="13">
        <f t="shared" ref="K8:K71" si="13">E8-J8</f>
        <v>-11.145999999999958</v>
      </c>
      <c r="L8" s="13">
        <f>VLOOKUP(A:A,[1]TDSheet!$A:$X,24,0)</f>
        <v>400</v>
      </c>
      <c r="M8" s="13"/>
      <c r="N8" s="13"/>
      <c r="O8" s="13"/>
      <c r="P8" s="13"/>
      <c r="Q8" s="13"/>
      <c r="R8" s="13"/>
      <c r="S8" s="13"/>
      <c r="T8" s="13"/>
      <c r="U8" s="16">
        <v>250</v>
      </c>
      <c r="V8" s="16">
        <v>250</v>
      </c>
      <c r="W8" s="13">
        <f t="shared" ref="W8:W71" si="14">(E8-AD8)/5</f>
        <v>108.4346</v>
      </c>
      <c r="X8" s="16">
        <v>200</v>
      </c>
      <c r="Y8" s="17">
        <f t="shared" ref="Y8:Y71" si="15">(F8+L8+U8+V8+X8)/W8</f>
        <v>12.70169300204916</v>
      </c>
      <c r="Z8" s="13">
        <f t="shared" ref="Z8:Z71" si="16">F8/W8</f>
        <v>2.5573294870825363</v>
      </c>
      <c r="AA8" s="13"/>
      <c r="AB8" s="13"/>
      <c r="AC8" s="13"/>
      <c r="AD8" s="13">
        <v>0</v>
      </c>
      <c r="AE8" s="13">
        <f>VLOOKUP(A:A,[1]TDSheet!$A:$AF,32,0)</f>
        <v>127.3104</v>
      </c>
      <c r="AF8" s="13">
        <f>VLOOKUP(A:A,[1]TDSheet!$A:$AG,33,0)</f>
        <v>106.05799999999999</v>
      </c>
      <c r="AG8" s="13">
        <f>VLOOKUP(A:A,[1]TDSheet!$A:$W,23,0)</f>
        <v>100.5042</v>
      </c>
      <c r="AH8" s="13">
        <f>VLOOKUP(A:A,[3]TDSheet!$A:$D,4,0)</f>
        <v>116.41200000000001</v>
      </c>
      <c r="AI8" s="13" t="str">
        <f>VLOOKUP(A:A,[1]TDSheet!$A:$AI,35,0)</f>
        <v>жц</v>
      </c>
      <c r="AJ8" s="13">
        <f t="shared" ref="AJ8:AJ71" si="17">T8*H8</f>
        <v>0</v>
      </c>
      <c r="AK8" s="13">
        <f t="shared" ref="AK8:AK71" si="18">U8*H8</f>
        <v>250</v>
      </c>
      <c r="AL8" s="13">
        <f t="shared" ref="AL8:AL71" si="19">V8*H8</f>
        <v>250</v>
      </c>
      <c r="AM8" s="13">
        <f t="shared" ref="AM8:AM71" si="20">X8*H8</f>
        <v>200</v>
      </c>
      <c r="AN8" s="13"/>
      <c r="AO8" s="13"/>
      <c r="AP8" s="13"/>
      <c r="AQ8" s="13"/>
    </row>
    <row r="9" spans="1:43" s="1" customFormat="1" ht="11.1" customHeight="1" outlineLevel="1" x14ac:dyDescent="0.2">
      <c r="A9" s="7" t="s">
        <v>11</v>
      </c>
      <c r="B9" s="7" t="s">
        <v>8</v>
      </c>
      <c r="C9" s="8">
        <v>911.50800000000004</v>
      </c>
      <c r="D9" s="8">
        <v>2332.931</v>
      </c>
      <c r="E9" s="8">
        <v>2155.3380000000002</v>
      </c>
      <c r="F9" s="8">
        <v>1053.704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2187.7779999999998</v>
      </c>
      <c r="K9" s="13">
        <f t="shared" si="13"/>
        <v>-32.4399999999996</v>
      </c>
      <c r="L9" s="13">
        <f>VLOOKUP(A:A,[1]TDSheet!$A:$X,24,0)</f>
        <v>450</v>
      </c>
      <c r="M9" s="13"/>
      <c r="N9" s="13"/>
      <c r="O9" s="13"/>
      <c r="P9" s="13"/>
      <c r="Q9" s="13"/>
      <c r="R9" s="13"/>
      <c r="S9" s="13"/>
      <c r="T9" s="13"/>
      <c r="U9" s="16">
        <v>550</v>
      </c>
      <c r="V9" s="16">
        <v>550</v>
      </c>
      <c r="W9" s="13">
        <f t="shared" si="14"/>
        <v>431.06760000000003</v>
      </c>
      <c r="X9" s="16">
        <v>600</v>
      </c>
      <c r="Y9" s="17">
        <f t="shared" si="15"/>
        <v>7.4320222628654982</v>
      </c>
      <c r="Z9" s="13">
        <f t="shared" si="16"/>
        <v>2.4444054714388179</v>
      </c>
      <c r="AA9" s="13"/>
      <c r="AB9" s="13"/>
      <c r="AC9" s="13"/>
      <c r="AD9" s="13">
        <v>0</v>
      </c>
      <c r="AE9" s="13">
        <f>VLOOKUP(A:A,[1]TDSheet!$A:$AF,32,0)</f>
        <v>457.65559999999994</v>
      </c>
      <c r="AF9" s="13">
        <f>VLOOKUP(A:A,[1]TDSheet!$A:$AG,33,0)</f>
        <v>403.12939999999998</v>
      </c>
      <c r="AG9" s="13">
        <f>VLOOKUP(A:A,[1]TDSheet!$A:$W,23,0)</f>
        <v>415.6112</v>
      </c>
      <c r="AH9" s="13">
        <f>VLOOKUP(A:A,[3]TDSheet!$A:$D,4,0)</f>
        <v>474.34800000000001</v>
      </c>
      <c r="AI9" s="13" t="str">
        <f>VLOOKUP(A:A,[1]TDSheet!$A:$AI,35,0)</f>
        <v>оконч</v>
      </c>
      <c r="AJ9" s="13">
        <f t="shared" si="17"/>
        <v>0</v>
      </c>
      <c r="AK9" s="13">
        <f t="shared" si="18"/>
        <v>550</v>
      </c>
      <c r="AL9" s="13">
        <f t="shared" si="19"/>
        <v>550</v>
      </c>
      <c r="AM9" s="13">
        <f t="shared" si="20"/>
        <v>600</v>
      </c>
      <c r="AN9" s="13"/>
      <c r="AO9" s="13"/>
      <c r="AP9" s="13"/>
      <c r="AQ9" s="13"/>
    </row>
    <row r="10" spans="1:43" s="1" customFormat="1" ht="11.1" customHeight="1" outlineLevel="1" x14ac:dyDescent="0.2">
      <c r="A10" s="7" t="s">
        <v>13</v>
      </c>
      <c r="B10" s="7" t="s">
        <v>12</v>
      </c>
      <c r="C10" s="8">
        <v>1354</v>
      </c>
      <c r="D10" s="8">
        <v>3412</v>
      </c>
      <c r="E10" s="8">
        <v>3567</v>
      </c>
      <c r="F10" s="8">
        <v>1172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3585</v>
      </c>
      <c r="K10" s="13">
        <f t="shared" si="13"/>
        <v>-18</v>
      </c>
      <c r="L10" s="13">
        <f>VLOOKUP(A:A,[1]TDSheet!$A:$X,24,0)</f>
        <v>600</v>
      </c>
      <c r="M10" s="13"/>
      <c r="N10" s="13"/>
      <c r="O10" s="13"/>
      <c r="P10" s="13"/>
      <c r="Q10" s="13"/>
      <c r="R10" s="13"/>
      <c r="S10" s="13"/>
      <c r="T10" s="13">
        <v>600</v>
      </c>
      <c r="U10" s="16">
        <v>420</v>
      </c>
      <c r="V10" s="16">
        <v>400</v>
      </c>
      <c r="W10" s="13">
        <f t="shared" si="14"/>
        <v>433.4</v>
      </c>
      <c r="X10" s="16">
        <v>450</v>
      </c>
      <c r="Y10" s="17">
        <f t="shared" si="15"/>
        <v>7.0189201661282885</v>
      </c>
      <c r="Z10" s="13">
        <f t="shared" si="16"/>
        <v>2.7041993539455471</v>
      </c>
      <c r="AA10" s="13"/>
      <c r="AB10" s="13"/>
      <c r="AC10" s="13"/>
      <c r="AD10" s="13">
        <f>VLOOKUP(A:A,[4]TDSheet!$A:$D,4,0)</f>
        <v>1400</v>
      </c>
      <c r="AE10" s="13">
        <f>VLOOKUP(A:A,[1]TDSheet!$A:$AF,32,0)</f>
        <v>455.8</v>
      </c>
      <c r="AF10" s="13">
        <f>VLOOKUP(A:A,[1]TDSheet!$A:$AG,33,0)</f>
        <v>427.6</v>
      </c>
      <c r="AG10" s="13">
        <f>VLOOKUP(A:A,[1]TDSheet!$A:$W,23,0)</f>
        <v>444.2</v>
      </c>
      <c r="AH10" s="13">
        <f>VLOOKUP(A:A,[3]TDSheet!$A:$D,4,0)</f>
        <v>490</v>
      </c>
      <c r="AI10" s="13" t="str">
        <f>VLOOKUP(A:A,[1]TDSheet!$A:$AI,35,0)</f>
        <v>оконч</v>
      </c>
      <c r="AJ10" s="13">
        <f t="shared" si="17"/>
        <v>240</v>
      </c>
      <c r="AK10" s="13">
        <f t="shared" si="18"/>
        <v>168</v>
      </c>
      <c r="AL10" s="13">
        <f t="shared" si="19"/>
        <v>160</v>
      </c>
      <c r="AM10" s="13">
        <f t="shared" si="20"/>
        <v>180</v>
      </c>
      <c r="AN10" s="13"/>
      <c r="AO10" s="13"/>
      <c r="AP10" s="13"/>
      <c r="AQ10" s="13"/>
    </row>
    <row r="11" spans="1:43" s="1" customFormat="1" ht="11.1" customHeight="1" outlineLevel="1" x14ac:dyDescent="0.2">
      <c r="A11" s="7" t="s">
        <v>14</v>
      </c>
      <c r="B11" s="7" t="s">
        <v>12</v>
      </c>
      <c r="C11" s="8">
        <v>2209</v>
      </c>
      <c r="D11" s="8">
        <v>5032</v>
      </c>
      <c r="E11" s="8">
        <v>4643</v>
      </c>
      <c r="F11" s="8">
        <v>2474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4737</v>
      </c>
      <c r="K11" s="13">
        <f t="shared" si="13"/>
        <v>-94</v>
      </c>
      <c r="L11" s="13">
        <f>VLOOKUP(A:A,[1]TDSheet!$A:$X,24,0)</f>
        <v>1300</v>
      </c>
      <c r="M11" s="13"/>
      <c r="N11" s="13"/>
      <c r="O11" s="13"/>
      <c r="P11" s="13"/>
      <c r="Q11" s="13"/>
      <c r="R11" s="13"/>
      <c r="S11" s="13"/>
      <c r="T11" s="13">
        <v>204</v>
      </c>
      <c r="U11" s="16">
        <v>500</v>
      </c>
      <c r="V11" s="16">
        <v>1200</v>
      </c>
      <c r="W11" s="13">
        <f t="shared" si="14"/>
        <v>838.6</v>
      </c>
      <c r="X11" s="16">
        <v>900</v>
      </c>
      <c r="Y11" s="17">
        <f t="shared" si="15"/>
        <v>7.6007631767231096</v>
      </c>
      <c r="Z11" s="13">
        <f t="shared" si="16"/>
        <v>2.9501550202718816</v>
      </c>
      <c r="AA11" s="13"/>
      <c r="AB11" s="13"/>
      <c r="AC11" s="13"/>
      <c r="AD11" s="13">
        <f>VLOOKUP(A:A,[4]TDSheet!$A:$D,4,0)</f>
        <v>450</v>
      </c>
      <c r="AE11" s="13">
        <f>VLOOKUP(A:A,[1]TDSheet!$A:$AF,32,0)</f>
        <v>941.6</v>
      </c>
      <c r="AF11" s="13">
        <f>VLOOKUP(A:A,[1]TDSheet!$A:$AG,33,0)</f>
        <v>929.2</v>
      </c>
      <c r="AG11" s="13">
        <f>VLOOKUP(A:A,[1]TDSheet!$A:$W,23,0)</f>
        <v>882.6</v>
      </c>
      <c r="AH11" s="13">
        <f>VLOOKUP(A:A,[3]TDSheet!$A:$D,4,0)</f>
        <v>936</v>
      </c>
      <c r="AI11" s="13" t="str">
        <f>VLOOKUP(A:A,[1]TDSheet!$A:$AI,35,0)</f>
        <v>продноя</v>
      </c>
      <c r="AJ11" s="13">
        <f t="shared" si="17"/>
        <v>91.8</v>
      </c>
      <c r="AK11" s="13">
        <f t="shared" si="18"/>
        <v>225</v>
      </c>
      <c r="AL11" s="13">
        <f t="shared" si="19"/>
        <v>540</v>
      </c>
      <c r="AM11" s="13">
        <f t="shared" si="20"/>
        <v>405</v>
      </c>
      <c r="AN11" s="13"/>
      <c r="AO11" s="13"/>
      <c r="AP11" s="13"/>
      <c r="AQ11" s="13"/>
    </row>
    <row r="12" spans="1:43" s="1" customFormat="1" ht="11.1" customHeight="1" outlineLevel="1" x14ac:dyDescent="0.2">
      <c r="A12" s="7" t="s">
        <v>15</v>
      </c>
      <c r="B12" s="7" t="s">
        <v>12</v>
      </c>
      <c r="C12" s="8">
        <v>1773</v>
      </c>
      <c r="D12" s="8">
        <v>3836</v>
      </c>
      <c r="E12" s="8">
        <v>3917</v>
      </c>
      <c r="F12" s="8">
        <v>1641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3942</v>
      </c>
      <c r="K12" s="13">
        <f t="shared" si="13"/>
        <v>-25</v>
      </c>
      <c r="L12" s="13">
        <f>VLOOKUP(A:A,[1]TDSheet!$A:$X,24,0)</f>
        <v>1800</v>
      </c>
      <c r="M12" s="13"/>
      <c r="N12" s="13"/>
      <c r="O12" s="13"/>
      <c r="P12" s="13"/>
      <c r="Q12" s="13"/>
      <c r="R12" s="13"/>
      <c r="S12" s="13"/>
      <c r="T12" s="13">
        <v>1500</v>
      </c>
      <c r="U12" s="16">
        <v>500</v>
      </c>
      <c r="V12" s="16">
        <v>600</v>
      </c>
      <c r="W12" s="13">
        <f t="shared" si="14"/>
        <v>652.6</v>
      </c>
      <c r="X12" s="16">
        <v>900</v>
      </c>
      <c r="Y12" s="17">
        <f t="shared" si="15"/>
        <v>8.3374195525589947</v>
      </c>
      <c r="Z12" s="13">
        <f t="shared" si="16"/>
        <v>2.5145571559914188</v>
      </c>
      <c r="AA12" s="13"/>
      <c r="AB12" s="13"/>
      <c r="AC12" s="13"/>
      <c r="AD12" s="13">
        <f>VLOOKUP(A:A,[4]TDSheet!$A:$D,4,0)</f>
        <v>654</v>
      </c>
      <c r="AE12" s="13">
        <f>VLOOKUP(A:A,[1]TDSheet!$A:$AF,32,0)</f>
        <v>780</v>
      </c>
      <c r="AF12" s="13">
        <f>VLOOKUP(A:A,[1]TDSheet!$A:$AG,33,0)</f>
        <v>676</v>
      </c>
      <c r="AG12" s="13">
        <f>VLOOKUP(A:A,[1]TDSheet!$A:$W,23,0)</f>
        <v>644.20000000000005</v>
      </c>
      <c r="AH12" s="13">
        <f>VLOOKUP(A:A,[3]TDSheet!$A:$D,4,0)</f>
        <v>786</v>
      </c>
      <c r="AI12" s="13" t="str">
        <f>VLOOKUP(A:A,[1]TDSheet!$A:$AI,35,0)</f>
        <v>нояяб</v>
      </c>
      <c r="AJ12" s="13">
        <f t="shared" si="17"/>
        <v>675</v>
      </c>
      <c r="AK12" s="13">
        <f t="shared" si="18"/>
        <v>225</v>
      </c>
      <c r="AL12" s="13">
        <f t="shared" si="19"/>
        <v>270</v>
      </c>
      <c r="AM12" s="13">
        <f t="shared" si="20"/>
        <v>405</v>
      </c>
      <c r="AN12" s="13"/>
      <c r="AO12" s="13"/>
      <c r="AP12" s="13"/>
      <c r="AQ12" s="13"/>
    </row>
    <row r="13" spans="1:43" s="1" customFormat="1" ht="11.1" customHeight="1" outlineLevel="1" x14ac:dyDescent="0.2">
      <c r="A13" s="7" t="s">
        <v>16</v>
      </c>
      <c r="B13" s="7" t="s">
        <v>12</v>
      </c>
      <c r="C13" s="8">
        <v>61</v>
      </c>
      <c r="D13" s="8">
        <v>51</v>
      </c>
      <c r="E13" s="8">
        <v>74</v>
      </c>
      <c r="F13" s="8">
        <v>37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75</v>
      </c>
      <c r="K13" s="13">
        <f t="shared" si="13"/>
        <v>-1</v>
      </c>
      <c r="L13" s="13">
        <f>VLOOKUP(A:A,[1]TDSheet!$A:$X,24,0)</f>
        <v>30</v>
      </c>
      <c r="M13" s="13"/>
      <c r="N13" s="13"/>
      <c r="O13" s="13"/>
      <c r="P13" s="13"/>
      <c r="Q13" s="13"/>
      <c r="R13" s="13"/>
      <c r="S13" s="13"/>
      <c r="T13" s="13"/>
      <c r="U13" s="16"/>
      <c r="V13" s="16">
        <v>40</v>
      </c>
      <c r="W13" s="13">
        <f t="shared" si="14"/>
        <v>14.8</v>
      </c>
      <c r="X13" s="16">
        <v>20</v>
      </c>
      <c r="Y13" s="17">
        <f t="shared" si="15"/>
        <v>8.5810810810810807</v>
      </c>
      <c r="Z13" s="13">
        <f t="shared" si="16"/>
        <v>2.5</v>
      </c>
      <c r="AA13" s="13"/>
      <c r="AB13" s="13"/>
      <c r="AC13" s="13"/>
      <c r="AD13" s="13">
        <v>0</v>
      </c>
      <c r="AE13" s="13">
        <f>VLOOKUP(A:A,[1]TDSheet!$A:$AF,32,0)</f>
        <v>17</v>
      </c>
      <c r="AF13" s="13">
        <f>VLOOKUP(A:A,[1]TDSheet!$A:$AG,33,0)</f>
        <v>12.2</v>
      </c>
      <c r="AG13" s="13">
        <f>VLOOKUP(A:A,[1]TDSheet!$A:$W,23,0)</f>
        <v>12</v>
      </c>
      <c r="AH13" s="13">
        <f>VLOOKUP(A:A,[3]TDSheet!$A:$D,4,0)</f>
        <v>13</v>
      </c>
      <c r="AI13" s="13">
        <f>VLOOKUP(A:A,[1]TDSheet!$A:$AI,35,0)</f>
        <v>0</v>
      </c>
      <c r="AJ13" s="13">
        <f t="shared" si="17"/>
        <v>0</v>
      </c>
      <c r="AK13" s="13">
        <f t="shared" si="18"/>
        <v>0</v>
      </c>
      <c r="AL13" s="13">
        <f t="shared" si="19"/>
        <v>16</v>
      </c>
      <c r="AM13" s="13">
        <f t="shared" si="20"/>
        <v>8</v>
      </c>
      <c r="AN13" s="13"/>
      <c r="AO13" s="13"/>
      <c r="AP13" s="13"/>
      <c r="AQ13" s="13"/>
    </row>
    <row r="14" spans="1:43" s="1" customFormat="1" ht="21.95" customHeight="1" outlineLevel="1" x14ac:dyDescent="0.2">
      <c r="A14" s="7" t="s">
        <v>17</v>
      </c>
      <c r="B14" s="7" t="s">
        <v>12</v>
      </c>
      <c r="C14" s="8">
        <v>337</v>
      </c>
      <c r="D14" s="8">
        <v>315</v>
      </c>
      <c r="E14" s="8">
        <v>323</v>
      </c>
      <c r="F14" s="8">
        <v>325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329</v>
      </c>
      <c r="K14" s="13">
        <f t="shared" si="13"/>
        <v>-6</v>
      </c>
      <c r="L14" s="13">
        <f>VLOOKUP(A:A,[1]TDSheet!$A:$X,24,0)</f>
        <v>0</v>
      </c>
      <c r="M14" s="13"/>
      <c r="N14" s="13"/>
      <c r="O14" s="13"/>
      <c r="P14" s="13"/>
      <c r="Q14" s="13"/>
      <c r="R14" s="13"/>
      <c r="S14" s="13"/>
      <c r="T14" s="13"/>
      <c r="U14" s="16"/>
      <c r="V14" s="16">
        <v>200</v>
      </c>
      <c r="W14" s="13">
        <f t="shared" si="14"/>
        <v>64.599999999999994</v>
      </c>
      <c r="X14" s="16"/>
      <c r="Y14" s="17">
        <f t="shared" si="15"/>
        <v>8.1269349845201244</v>
      </c>
      <c r="Z14" s="13">
        <f t="shared" si="16"/>
        <v>5.0309597523219818</v>
      </c>
      <c r="AA14" s="13"/>
      <c r="AB14" s="13"/>
      <c r="AC14" s="13"/>
      <c r="AD14" s="13">
        <v>0</v>
      </c>
      <c r="AE14" s="13">
        <f>VLOOKUP(A:A,[1]TDSheet!$A:$AF,32,0)</f>
        <v>66.400000000000006</v>
      </c>
      <c r="AF14" s="13">
        <f>VLOOKUP(A:A,[1]TDSheet!$A:$AG,33,0)</f>
        <v>56</v>
      </c>
      <c r="AG14" s="13">
        <f>VLOOKUP(A:A,[1]TDSheet!$A:$W,23,0)</f>
        <v>55.2</v>
      </c>
      <c r="AH14" s="13">
        <f>VLOOKUP(A:A,[3]TDSheet!$A:$D,4,0)</f>
        <v>74</v>
      </c>
      <c r="AI14" s="13">
        <f>VLOOKUP(A:A,[1]TDSheet!$A:$AI,35,0)</f>
        <v>0</v>
      </c>
      <c r="AJ14" s="13">
        <f t="shared" si="17"/>
        <v>0</v>
      </c>
      <c r="AK14" s="13">
        <f t="shared" si="18"/>
        <v>0</v>
      </c>
      <c r="AL14" s="13">
        <f t="shared" si="19"/>
        <v>34</v>
      </c>
      <c r="AM14" s="13">
        <f t="shared" si="20"/>
        <v>0</v>
      </c>
      <c r="AN14" s="13"/>
      <c r="AO14" s="13"/>
      <c r="AP14" s="13"/>
      <c r="AQ14" s="13"/>
    </row>
    <row r="15" spans="1:43" s="1" customFormat="1" ht="11.1" customHeight="1" outlineLevel="1" x14ac:dyDescent="0.2">
      <c r="A15" s="7" t="s">
        <v>18</v>
      </c>
      <c r="B15" s="7" t="s">
        <v>12</v>
      </c>
      <c r="C15" s="8">
        <v>191</v>
      </c>
      <c r="D15" s="8">
        <v>494</v>
      </c>
      <c r="E15" s="8">
        <v>401</v>
      </c>
      <c r="F15" s="8">
        <v>278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411</v>
      </c>
      <c r="K15" s="13">
        <f t="shared" si="13"/>
        <v>-10</v>
      </c>
      <c r="L15" s="13">
        <f>VLOOKUP(A:A,[1]TDSheet!$A:$X,24,0)</f>
        <v>70</v>
      </c>
      <c r="M15" s="13"/>
      <c r="N15" s="13"/>
      <c r="O15" s="13"/>
      <c r="P15" s="13"/>
      <c r="Q15" s="13"/>
      <c r="R15" s="13"/>
      <c r="S15" s="13"/>
      <c r="T15" s="13"/>
      <c r="U15" s="16">
        <v>50</v>
      </c>
      <c r="V15" s="16">
        <v>120</v>
      </c>
      <c r="W15" s="13">
        <f t="shared" si="14"/>
        <v>80.2</v>
      </c>
      <c r="X15" s="16">
        <v>90</v>
      </c>
      <c r="Y15" s="17">
        <f t="shared" si="15"/>
        <v>7.5810473815461341</v>
      </c>
      <c r="Z15" s="13">
        <f t="shared" si="16"/>
        <v>3.4663341645885284</v>
      </c>
      <c r="AA15" s="13"/>
      <c r="AB15" s="13"/>
      <c r="AC15" s="13"/>
      <c r="AD15" s="13">
        <v>0</v>
      </c>
      <c r="AE15" s="13">
        <f>VLOOKUP(A:A,[1]TDSheet!$A:$AF,32,0)</f>
        <v>84.8</v>
      </c>
      <c r="AF15" s="13">
        <f>VLOOKUP(A:A,[1]TDSheet!$A:$AG,33,0)</f>
        <v>80.400000000000006</v>
      </c>
      <c r="AG15" s="13">
        <f>VLOOKUP(A:A,[1]TDSheet!$A:$W,23,0)</f>
        <v>76.2</v>
      </c>
      <c r="AH15" s="13">
        <f>VLOOKUP(A:A,[3]TDSheet!$A:$D,4,0)</f>
        <v>75</v>
      </c>
      <c r="AI15" s="13">
        <f>VLOOKUP(A:A,[1]TDSheet!$A:$AI,35,0)</f>
        <v>0</v>
      </c>
      <c r="AJ15" s="13">
        <f t="shared" si="17"/>
        <v>0</v>
      </c>
      <c r="AK15" s="13">
        <f t="shared" si="18"/>
        <v>15</v>
      </c>
      <c r="AL15" s="13">
        <f t="shared" si="19"/>
        <v>36</v>
      </c>
      <c r="AM15" s="13">
        <f t="shared" si="20"/>
        <v>27</v>
      </c>
      <c r="AN15" s="13"/>
      <c r="AO15" s="13"/>
      <c r="AP15" s="13"/>
      <c r="AQ15" s="13"/>
    </row>
    <row r="16" spans="1:43" s="1" customFormat="1" ht="11.1" customHeight="1" outlineLevel="1" x14ac:dyDescent="0.2">
      <c r="A16" s="7" t="s">
        <v>19</v>
      </c>
      <c r="B16" s="7" t="s">
        <v>12</v>
      </c>
      <c r="C16" s="8">
        <v>1544</v>
      </c>
      <c r="D16" s="8">
        <v>1131</v>
      </c>
      <c r="E16" s="8">
        <v>1415</v>
      </c>
      <c r="F16" s="8">
        <v>1236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1457</v>
      </c>
      <c r="K16" s="13">
        <f t="shared" si="13"/>
        <v>-42</v>
      </c>
      <c r="L16" s="13">
        <f>VLOOKUP(A:A,[1]TDSheet!$A:$X,24,0)</f>
        <v>0</v>
      </c>
      <c r="M16" s="13"/>
      <c r="N16" s="13"/>
      <c r="O16" s="13"/>
      <c r="P16" s="13"/>
      <c r="Q16" s="13"/>
      <c r="R16" s="13"/>
      <c r="S16" s="13"/>
      <c r="T16" s="13">
        <v>135</v>
      </c>
      <c r="U16" s="16"/>
      <c r="V16" s="16">
        <v>800</v>
      </c>
      <c r="W16" s="13">
        <f t="shared" si="14"/>
        <v>262</v>
      </c>
      <c r="X16" s="16"/>
      <c r="Y16" s="17">
        <f t="shared" si="15"/>
        <v>7.770992366412214</v>
      </c>
      <c r="Z16" s="13">
        <f t="shared" si="16"/>
        <v>4.7175572519083966</v>
      </c>
      <c r="AA16" s="13"/>
      <c r="AB16" s="13"/>
      <c r="AC16" s="13"/>
      <c r="AD16" s="13">
        <f>VLOOKUP(A:A,[4]TDSheet!$A:$D,4,0)</f>
        <v>105</v>
      </c>
      <c r="AE16" s="13">
        <f>VLOOKUP(A:A,[1]TDSheet!$A:$AF,32,0)</f>
        <v>308.39999999999998</v>
      </c>
      <c r="AF16" s="13">
        <f>VLOOKUP(A:A,[1]TDSheet!$A:$AG,33,0)</f>
        <v>274</v>
      </c>
      <c r="AG16" s="13">
        <f>VLOOKUP(A:A,[1]TDSheet!$A:$W,23,0)</f>
        <v>268.60000000000002</v>
      </c>
      <c r="AH16" s="13">
        <f>VLOOKUP(A:A,[3]TDSheet!$A:$D,4,0)</f>
        <v>317</v>
      </c>
      <c r="AI16" s="13">
        <f>VLOOKUP(A:A,[1]TDSheet!$A:$AI,35,0)</f>
        <v>0</v>
      </c>
      <c r="AJ16" s="13">
        <f t="shared" si="17"/>
        <v>22.950000000000003</v>
      </c>
      <c r="AK16" s="13">
        <f t="shared" si="18"/>
        <v>0</v>
      </c>
      <c r="AL16" s="13">
        <f t="shared" si="19"/>
        <v>136</v>
      </c>
      <c r="AM16" s="13">
        <f t="shared" si="20"/>
        <v>0</v>
      </c>
      <c r="AN16" s="13"/>
      <c r="AO16" s="13"/>
      <c r="AP16" s="13"/>
      <c r="AQ16" s="13"/>
    </row>
    <row r="17" spans="1:43" s="1" customFormat="1" ht="21.95" customHeight="1" outlineLevel="1" x14ac:dyDescent="0.2">
      <c r="A17" s="7" t="s">
        <v>20</v>
      </c>
      <c r="B17" s="7" t="s">
        <v>12</v>
      </c>
      <c r="C17" s="8">
        <v>170</v>
      </c>
      <c r="D17" s="8">
        <v>222</v>
      </c>
      <c r="E17" s="8">
        <v>297</v>
      </c>
      <c r="F17" s="8">
        <v>90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315</v>
      </c>
      <c r="K17" s="13">
        <f t="shared" si="13"/>
        <v>-18</v>
      </c>
      <c r="L17" s="13">
        <f>VLOOKUP(A:A,[1]TDSheet!$A:$X,24,0)</f>
        <v>180</v>
      </c>
      <c r="M17" s="13"/>
      <c r="N17" s="13"/>
      <c r="O17" s="13"/>
      <c r="P17" s="13"/>
      <c r="Q17" s="13"/>
      <c r="R17" s="13"/>
      <c r="S17" s="13"/>
      <c r="T17" s="13"/>
      <c r="U17" s="16">
        <v>200</v>
      </c>
      <c r="V17" s="16">
        <v>200</v>
      </c>
      <c r="W17" s="13">
        <f t="shared" si="14"/>
        <v>59.4</v>
      </c>
      <c r="X17" s="16">
        <v>150</v>
      </c>
      <c r="Y17" s="17">
        <f t="shared" si="15"/>
        <v>13.804713804713804</v>
      </c>
      <c r="Z17" s="13">
        <f t="shared" si="16"/>
        <v>1.5151515151515151</v>
      </c>
      <c r="AA17" s="13"/>
      <c r="AB17" s="13"/>
      <c r="AC17" s="13"/>
      <c r="AD17" s="13">
        <v>0</v>
      </c>
      <c r="AE17" s="13">
        <f>VLOOKUP(A:A,[1]TDSheet!$A:$AF,32,0)</f>
        <v>23.4</v>
      </c>
      <c r="AF17" s="13">
        <f>VLOOKUP(A:A,[1]TDSheet!$A:$AG,33,0)</f>
        <v>47.4</v>
      </c>
      <c r="AG17" s="13">
        <f>VLOOKUP(A:A,[1]TDSheet!$A:$W,23,0)</f>
        <v>48.8</v>
      </c>
      <c r="AH17" s="13">
        <f>VLOOKUP(A:A,[3]TDSheet!$A:$D,4,0)</f>
        <v>68</v>
      </c>
      <c r="AI17" s="13" t="str">
        <f>VLOOKUP(A:A,[1]TDSheet!$A:$AI,35,0)</f>
        <v>нояяб</v>
      </c>
      <c r="AJ17" s="13">
        <f t="shared" si="17"/>
        <v>0</v>
      </c>
      <c r="AK17" s="13">
        <f t="shared" si="18"/>
        <v>70</v>
      </c>
      <c r="AL17" s="13">
        <f t="shared" si="19"/>
        <v>70</v>
      </c>
      <c r="AM17" s="13">
        <f t="shared" si="20"/>
        <v>52.5</v>
      </c>
      <c r="AN17" s="13"/>
      <c r="AO17" s="13"/>
      <c r="AP17" s="13"/>
      <c r="AQ17" s="13"/>
    </row>
    <row r="18" spans="1:43" s="1" customFormat="1" ht="21.95" customHeight="1" outlineLevel="1" x14ac:dyDescent="0.2">
      <c r="A18" s="7" t="s">
        <v>21</v>
      </c>
      <c r="B18" s="7" t="s">
        <v>12</v>
      </c>
      <c r="C18" s="8">
        <v>62</v>
      </c>
      <c r="D18" s="8">
        <v>140</v>
      </c>
      <c r="E18" s="8">
        <v>110</v>
      </c>
      <c r="F18" s="8">
        <v>87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115</v>
      </c>
      <c r="K18" s="13">
        <f t="shared" si="13"/>
        <v>-5</v>
      </c>
      <c r="L18" s="13">
        <f>VLOOKUP(A:A,[1]TDSheet!$A:$X,24,0)</f>
        <v>30</v>
      </c>
      <c r="M18" s="13"/>
      <c r="N18" s="13"/>
      <c r="O18" s="13"/>
      <c r="P18" s="13"/>
      <c r="Q18" s="13"/>
      <c r="R18" s="13"/>
      <c r="S18" s="13"/>
      <c r="T18" s="13"/>
      <c r="U18" s="16"/>
      <c r="V18" s="16">
        <v>50</v>
      </c>
      <c r="W18" s="13">
        <f t="shared" si="14"/>
        <v>22</v>
      </c>
      <c r="X18" s="16">
        <v>20</v>
      </c>
      <c r="Y18" s="17">
        <f t="shared" si="15"/>
        <v>8.5</v>
      </c>
      <c r="Z18" s="13">
        <f t="shared" si="16"/>
        <v>3.9545454545454546</v>
      </c>
      <c r="AA18" s="13"/>
      <c r="AB18" s="13"/>
      <c r="AC18" s="13"/>
      <c r="AD18" s="13">
        <v>0</v>
      </c>
      <c r="AE18" s="13">
        <f>VLOOKUP(A:A,[1]TDSheet!$A:$AF,32,0)</f>
        <v>20.399999999999999</v>
      </c>
      <c r="AF18" s="13">
        <f>VLOOKUP(A:A,[1]TDSheet!$A:$AG,33,0)</f>
        <v>21.6</v>
      </c>
      <c r="AG18" s="13">
        <f>VLOOKUP(A:A,[1]TDSheet!$A:$W,23,0)</f>
        <v>21.6</v>
      </c>
      <c r="AH18" s="13">
        <f>VLOOKUP(A:A,[3]TDSheet!$A:$D,4,0)</f>
        <v>24</v>
      </c>
      <c r="AI18" s="13">
        <f>VLOOKUP(A:A,[1]TDSheet!$A:$AI,35,0)</f>
        <v>0</v>
      </c>
      <c r="AJ18" s="13">
        <f t="shared" si="17"/>
        <v>0</v>
      </c>
      <c r="AK18" s="13">
        <f t="shared" si="18"/>
        <v>0</v>
      </c>
      <c r="AL18" s="13">
        <f t="shared" si="19"/>
        <v>17.5</v>
      </c>
      <c r="AM18" s="13">
        <f t="shared" si="20"/>
        <v>7</v>
      </c>
      <c r="AN18" s="13"/>
      <c r="AO18" s="13"/>
      <c r="AP18" s="13"/>
      <c r="AQ18" s="13"/>
    </row>
    <row r="19" spans="1:43" s="1" customFormat="1" ht="21.95" customHeight="1" outlineLevel="1" x14ac:dyDescent="0.2">
      <c r="A19" s="7" t="s">
        <v>22</v>
      </c>
      <c r="B19" s="7" t="s">
        <v>12</v>
      </c>
      <c r="C19" s="8">
        <v>151</v>
      </c>
      <c r="D19" s="8">
        <v>66</v>
      </c>
      <c r="E19" s="8">
        <v>121</v>
      </c>
      <c r="F19" s="8">
        <v>86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132</v>
      </c>
      <c r="K19" s="13">
        <f t="shared" si="13"/>
        <v>-11</v>
      </c>
      <c r="L19" s="13">
        <f>VLOOKUP(A:A,[1]TDSheet!$A:$X,24,0)</f>
        <v>200</v>
      </c>
      <c r="M19" s="13"/>
      <c r="N19" s="13"/>
      <c r="O19" s="13"/>
      <c r="P19" s="13"/>
      <c r="Q19" s="13"/>
      <c r="R19" s="13"/>
      <c r="S19" s="13"/>
      <c r="T19" s="13"/>
      <c r="U19" s="16">
        <v>100</v>
      </c>
      <c r="V19" s="16">
        <v>100</v>
      </c>
      <c r="W19" s="13">
        <f t="shared" si="14"/>
        <v>24.2</v>
      </c>
      <c r="X19" s="16">
        <v>100</v>
      </c>
      <c r="Y19" s="17">
        <f t="shared" si="15"/>
        <v>24.214876033057852</v>
      </c>
      <c r="Z19" s="13">
        <f t="shared" si="16"/>
        <v>3.553719008264463</v>
      </c>
      <c r="AA19" s="13"/>
      <c r="AB19" s="13"/>
      <c r="AC19" s="13"/>
      <c r="AD19" s="13">
        <v>0</v>
      </c>
      <c r="AE19" s="13">
        <f>VLOOKUP(A:A,[1]TDSheet!$A:$AF,32,0)</f>
        <v>31.6</v>
      </c>
      <c r="AF19" s="13">
        <f>VLOOKUP(A:A,[1]TDSheet!$A:$AG,33,0)</f>
        <v>30.4</v>
      </c>
      <c r="AG19" s="13">
        <f>VLOOKUP(A:A,[1]TDSheet!$A:$W,23,0)</f>
        <v>27.8</v>
      </c>
      <c r="AH19" s="13">
        <f>VLOOKUP(A:A,[3]TDSheet!$A:$D,4,0)</f>
        <v>38</v>
      </c>
      <c r="AI19" s="13" t="str">
        <f>VLOOKUP(A:A,[1]TDSheet!$A:$AI,35,0)</f>
        <v>ак лид-сос</v>
      </c>
      <c r="AJ19" s="13">
        <f t="shared" si="17"/>
        <v>0</v>
      </c>
      <c r="AK19" s="13">
        <f t="shared" si="18"/>
        <v>35</v>
      </c>
      <c r="AL19" s="13">
        <f t="shared" si="19"/>
        <v>35</v>
      </c>
      <c r="AM19" s="13">
        <f t="shared" si="20"/>
        <v>35</v>
      </c>
      <c r="AN19" s="13"/>
      <c r="AO19" s="13"/>
      <c r="AP19" s="13"/>
      <c r="AQ19" s="13"/>
    </row>
    <row r="20" spans="1:43" s="1" customFormat="1" ht="21.95" customHeight="1" outlineLevel="1" x14ac:dyDescent="0.2">
      <c r="A20" s="7" t="s">
        <v>23</v>
      </c>
      <c r="B20" s="7" t="s">
        <v>12</v>
      </c>
      <c r="C20" s="8">
        <v>229</v>
      </c>
      <c r="D20" s="8">
        <v>670</v>
      </c>
      <c r="E20" s="8">
        <v>455</v>
      </c>
      <c r="F20" s="8">
        <v>436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460</v>
      </c>
      <c r="K20" s="13">
        <f t="shared" si="13"/>
        <v>-5</v>
      </c>
      <c r="L20" s="13">
        <f>VLOOKUP(A:A,[1]TDSheet!$A:$X,24,0)</f>
        <v>100</v>
      </c>
      <c r="M20" s="13"/>
      <c r="N20" s="13"/>
      <c r="O20" s="13"/>
      <c r="P20" s="13"/>
      <c r="Q20" s="13"/>
      <c r="R20" s="13"/>
      <c r="S20" s="13"/>
      <c r="T20" s="13"/>
      <c r="U20" s="16">
        <v>100</v>
      </c>
      <c r="V20" s="16">
        <v>100</v>
      </c>
      <c r="W20" s="13">
        <f t="shared" si="14"/>
        <v>91</v>
      </c>
      <c r="X20" s="16">
        <v>100</v>
      </c>
      <c r="Y20" s="17">
        <f t="shared" si="15"/>
        <v>9.1868131868131861</v>
      </c>
      <c r="Z20" s="13">
        <f t="shared" si="16"/>
        <v>4.7912087912087911</v>
      </c>
      <c r="AA20" s="13"/>
      <c r="AB20" s="13"/>
      <c r="AC20" s="13"/>
      <c r="AD20" s="13">
        <v>0</v>
      </c>
      <c r="AE20" s="13">
        <f>VLOOKUP(A:A,[1]TDSheet!$A:$AF,32,0)</f>
        <v>107.2</v>
      </c>
      <c r="AF20" s="13">
        <f>VLOOKUP(A:A,[1]TDSheet!$A:$AG,33,0)</f>
        <v>106</v>
      </c>
      <c r="AG20" s="13">
        <f>VLOOKUP(A:A,[1]TDSheet!$A:$W,23,0)</f>
        <v>99.8</v>
      </c>
      <c r="AH20" s="13">
        <f>VLOOKUP(A:A,[3]TDSheet!$A:$D,4,0)</f>
        <v>104</v>
      </c>
      <c r="AI20" s="13" t="str">
        <f>VLOOKUP(A:A,[1]TDSheet!$A:$AI,35,0)</f>
        <v>продноя</v>
      </c>
      <c r="AJ20" s="13">
        <f t="shared" si="17"/>
        <v>0</v>
      </c>
      <c r="AK20" s="13">
        <f t="shared" si="18"/>
        <v>35</v>
      </c>
      <c r="AL20" s="13">
        <f t="shared" si="19"/>
        <v>35</v>
      </c>
      <c r="AM20" s="13">
        <f t="shared" si="20"/>
        <v>35</v>
      </c>
      <c r="AN20" s="13"/>
      <c r="AO20" s="13"/>
      <c r="AP20" s="13"/>
      <c r="AQ20" s="13"/>
    </row>
    <row r="21" spans="1:43" s="1" customFormat="1" ht="11.1" customHeight="1" outlineLevel="1" x14ac:dyDescent="0.2">
      <c r="A21" s="7" t="s">
        <v>24</v>
      </c>
      <c r="B21" s="7" t="s">
        <v>8</v>
      </c>
      <c r="C21" s="8">
        <v>289.88299999999998</v>
      </c>
      <c r="D21" s="8">
        <v>779.34400000000005</v>
      </c>
      <c r="E21" s="8">
        <v>625.42700000000002</v>
      </c>
      <c r="F21" s="8">
        <v>439.39499999999998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608.73800000000006</v>
      </c>
      <c r="K21" s="13">
        <f t="shared" si="13"/>
        <v>16.688999999999965</v>
      </c>
      <c r="L21" s="13">
        <f>VLOOKUP(A:A,[1]TDSheet!$A:$X,24,0)</f>
        <v>120</v>
      </c>
      <c r="M21" s="13"/>
      <c r="N21" s="13"/>
      <c r="O21" s="13"/>
      <c r="P21" s="13"/>
      <c r="Q21" s="13"/>
      <c r="R21" s="13"/>
      <c r="S21" s="13"/>
      <c r="T21" s="13"/>
      <c r="U21" s="16">
        <v>100</v>
      </c>
      <c r="V21" s="16">
        <v>150</v>
      </c>
      <c r="W21" s="13">
        <f t="shared" si="14"/>
        <v>125.08540000000001</v>
      </c>
      <c r="X21" s="16">
        <v>130</v>
      </c>
      <c r="Y21" s="17">
        <f t="shared" si="15"/>
        <v>7.5100291480860273</v>
      </c>
      <c r="Z21" s="13">
        <f t="shared" si="16"/>
        <v>3.5127600823117642</v>
      </c>
      <c r="AA21" s="13"/>
      <c r="AB21" s="13"/>
      <c r="AC21" s="13"/>
      <c r="AD21" s="13">
        <v>0</v>
      </c>
      <c r="AE21" s="13">
        <f>VLOOKUP(A:A,[1]TDSheet!$A:$AF,32,0)</f>
        <v>132.7902</v>
      </c>
      <c r="AF21" s="13">
        <f>VLOOKUP(A:A,[1]TDSheet!$A:$AG,33,0)</f>
        <v>118.7548</v>
      </c>
      <c r="AG21" s="13">
        <f>VLOOKUP(A:A,[1]TDSheet!$A:$W,23,0)</f>
        <v>129.5308</v>
      </c>
      <c r="AH21" s="13">
        <f>VLOOKUP(A:A,[3]TDSheet!$A:$D,4,0)</f>
        <v>124.736</v>
      </c>
      <c r="AI21" s="13">
        <f>VLOOKUP(A:A,[1]TDSheet!$A:$AI,35,0)</f>
        <v>0</v>
      </c>
      <c r="AJ21" s="13">
        <f t="shared" si="17"/>
        <v>0</v>
      </c>
      <c r="AK21" s="13">
        <f t="shared" si="18"/>
        <v>100</v>
      </c>
      <c r="AL21" s="13">
        <f t="shared" si="19"/>
        <v>150</v>
      </c>
      <c r="AM21" s="13">
        <f t="shared" si="20"/>
        <v>130</v>
      </c>
      <c r="AN21" s="13"/>
      <c r="AO21" s="13"/>
      <c r="AP21" s="13"/>
      <c r="AQ21" s="13"/>
    </row>
    <row r="22" spans="1:43" s="1" customFormat="1" ht="11.1" customHeight="1" outlineLevel="1" x14ac:dyDescent="0.2">
      <c r="A22" s="7" t="s">
        <v>25</v>
      </c>
      <c r="B22" s="7" t="s">
        <v>8</v>
      </c>
      <c r="C22" s="8">
        <v>2376.5419999999999</v>
      </c>
      <c r="D22" s="8">
        <v>7523.2110000000002</v>
      </c>
      <c r="E22" s="8">
        <v>5032.9390000000003</v>
      </c>
      <c r="F22" s="8">
        <v>4811.6170000000002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5118.0029999999997</v>
      </c>
      <c r="K22" s="13">
        <f t="shared" si="13"/>
        <v>-85.063999999999396</v>
      </c>
      <c r="L22" s="13">
        <f>VLOOKUP(A:A,[1]TDSheet!$A:$X,24,0)</f>
        <v>1600</v>
      </c>
      <c r="M22" s="13"/>
      <c r="N22" s="13"/>
      <c r="O22" s="13"/>
      <c r="P22" s="13"/>
      <c r="Q22" s="13"/>
      <c r="R22" s="13"/>
      <c r="S22" s="13"/>
      <c r="T22" s="13">
        <v>60</v>
      </c>
      <c r="U22" s="16">
        <v>300</v>
      </c>
      <c r="V22" s="16">
        <v>1000</v>
      </c>
      <c r="W22" s="13">
        <f t="shared" si="14"/>
        <v>1006.5878</v>
      </c>
      <c r="X22" s="16">
        <v>1000</v>
      </c>
      <c r="Y22" s="17">
        <f t="shared" si="15"/>
        <v>8.6546022115507455</v>
      </c>
      <c r="Z22" s="13">
        <f t="shared" si="16"/>
        <v>4.7801264827568941</v>
      </c>
      <c r="AA22" s="13"/>
      <c r="AB22" s="13"/>
      <c r="AC22" s="13"/>
      <c r="AD22" s="13">
        <v>0</v>
      </c>
      <c r="AE22" s="13">
        <f>VLOOKUP(A:A,[1]TDSheet!$A:$AF,32,0)</f>
        <v>1039.364</v>
      </c>
      <c r="AF22" s="13">
        <f>VLOOKUP(A:A,[1]TDSheet!$A:$AG,33,0)</f>
        <v>1027.8863999999999</v>
      </c>
      <c r="AG22" s="13">
        <f>VLOOKUP(A:A,[1]TDSheet!$A:$W,23,0)</f>
        <v>984.81000000000006</v>
      </c>
      <c r="AH22" s="13">
        <f>VLOOKUP(A:A,[3]TDSheet!$A:$D,4,0)</f>
        <v>1215.7639999999999</v>
      </c>
      <c r="AI22" s="13" t="str">
        <f>VLOOKUP(A:A,[1]TDSheet!$A:$AI,35,0)</f>
        <v>нояяб</v>
      </c>
      <c r="AJ22" s="13">
        <f t="shared" si="17"/>
        <v>60</v>
      </c>
      <c r="AK22" s="13">
        <f t="shared" si="18"/>
        <v>300</v>
      </c>
      <c r="AL22" s="13">
        <f t="shared" si="19"/>
        <v>1000</v>
      </c>
      <c r="AM22" s="13">
        <f t="shared" si="20"/>
        <v>1000</v>
      </c>
      <c r="AN22" s="13"/>
      <c r="AO22" s="13"/>
      <c r="AP22" s="13"/>
      <c r="AQ22" s="13"/>
    </row>
    <row r="23" spans="1:43" s="1" customFormat="1" ht="11.1" customHeight="1" outlineLevel="1" x14ac:dyDescent="0.2">
      <c r="A23" s="7" t="s">
        <v>26</v>
      </c>
      <c r="B23" s="7" t="s">
        <v>8</v>
      </c>
      <c r="C23" s="8">
        <v>75.361999999999995</v>
      </c>
      <c r="D23" s="8">
        <v>574.62699999999995</v>
      </c>
      <c r="E23" s="8">
        <v>342.42099999999999</v>
      </c>
      <c r="F23" s="8">
        <v>304.95600000000002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330.55399999999997</v>
      </c>
      <c r="K23" s="13">
        <f t="shared" si="13"/>
        <v>11.867000000000019</v>
      </c>
      <c r="L23" s="13">
        <f>VLOOKUP(A:A,[1]TDSheet!$A:$X,24,0)</f>
        <v>0</v>
      </c>
      <c r="M23" s="13"/>
      <c r="N23" s="13"/>
      <c r="O23" s="13"/>
      <c r="P23" s="13"/>
      <c r="Q23" s="13"/>
      <c r="R23" s="13"/>
      <c r="S23" s="13"/>
      <c r="T23" s="13"/>
      <c r="U23" s="16">
        <v>50</v>
      </c>
      <c r="V23" s="16">
        <v>100</v>
      </c>
      <c r="W23" s="13">
        <f t="shared" si="14"/>
        <v>68.484200000000001</v>
      </c>
      <c r="X23" s="16">
        <v>50</v>
      </c>
      <c r="Y23" s="17">
        <f t="shared" si="15"/>
        <v>7.3733211456073082</v>
      </c>
      <c r="Z23" s="13">
        <f t="shared" si="16"/>
        <v>4.4529395101351845</v>
      </c>
      <c r="AA23" s="13"/>
      <c r="AB23" s="13"/>
      <c r="AC23" s="13"/>
      <c r="AD23" s="13">
        <v>0</v>
      </c>
      <c r="AE23" s="13">
        <f>VLOOKUP(A:A,[1]TDSheet!$A:$AF,32,0)</f>
        <v>61.5398</v>
      </c>
      <c r="AF23" s="13">
        <f>VLOOKUP(A:A,[1]TDSheet!$A:$AG,33,0)</f>
        <v>70.167000000000002</v>
      </c>
      <c r="AG23" s="13">
        <f>VLOOKUP(A:A,[1]TDSheet!$A:$W,23,0)</f>
        <v>66.6798</v>
      </c>
      <c r="AH23" s="13">
        <f>VLOOKUP(A:A,[3]TDSheet!$A:$D,4,0)</f>
        <v>137.94900000000001</v>
      </c>
      <c r="AI23" s="13">
        <f>VLOOKUP(A:A,[1]TDSheet!$A:$AI,35,0)</f>
        <v>0</v>
      </c>
      <c r="AJ23" s="13">
        <f t="shared" si="17"/>
        <v>0</v>
      </c>
      <c r="AK23" s="13">
        <f t="shared" si="18"/>
        <v>50</v>
      </c>
      <c r="AL23" s="13">
        <f t="shared" si="19"/>
        <v>100</v>
      </c>
      <c r="AM23" s="13">
        <f t="shared" si="20"/>
        <v>50</v>
      </c>
      <c r="AN23" s="13"/>
      <c r="AO23" s="13"/>
      <c r="AP23" s="13"/>
      <c r="AQ23" s="13"/>
    </row>
    <row r="24" spans="1:43" s="1" customFormat="1" ht="11.1" customHeight="1" outlineLevel="1" x14ac:dyDescent="0.2">
      <c r="A24" s="7" t="s">
        <v>27</v>
      </c>
      <c r="B24" s="7" t="s">
        <v>8</v>
      </c>
      <c r="C24" s="8">
        <v>231.43</v>
      </c>
      <c r="D24" s="8">
        <v>3413.4830000000002</v>
      </c>
      <c r="E24" s="8">
        <v>2185.922</v>
      </c>
      <c r="F24" s="8">
        <v>1433.9970000000001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2287.0700000000002</v>
      </c>
      <c r="K24" s="13">
        <f t="shared" si="13"/>
        <v>-101.14800000000014</v>
      </c>
      <c r="L24" s="13">
        <f>VLOOKUP(A:A,[1]TDSheet!$A:$X,24,0)</f>
        <v>200</v>
      </c>
      <c r="M24" s="13"/>
      <c r="N24" s="13"/>
      <c r="O24" s="13"/>
      <c r="P24" s="13"/>
      <c r="Q24" s="13"/>
      <c r="R24" s="13"/>
      <c r="S24" s="13"/>
      <c r="T24" s="13"/>
      <c r="U24" s="16">
        <v>500</v>
      </c>
      <c r="V24" s="16">
        <v>700</v>
      </c>
      <c r="W24" s="13">
        <f t="shared" si="14"/>
        <v>437.18439999999998</v>
      </c>
      <c r="X24" s="16">
        <v>400</v>
      </c>
      <c r="Y24" s="17">
        <f t="shared" si="15"/>
        <v>7.3973293649087211</v>
      </c>
      <c r="Z24" s="13">
        <f t="shared" si="16"/>
        <v>3.2800735799356064</v>
      </c>
      <c r="AA24" s="13"/>
      <c r="AB24" s="13"/>
      <c r="AC24" s="13"/>
      <c r="AD24" s="13">
        <v>0</v>
      </c>
      <c r="AE24" s="13">
        <f>VLOOKUP(A:A,[1]TDSheet!$A:$AF,32,0)</f>
        <v>364.89140000000003</v>
      </c>
      <c r="AF24" s="13">
        <f>VLOOKUP(A:A,[1]TDSheet!$A:$AG,33,0)</f>
        <v>356.36039999999997</v>
      </c>
      <c r="AG24" s="13">
        <f>VLOOKUP(A:A,[1]TDSheet!$A:$W,23,0)</f>
        <v>431.96559999999999</v>
      </c>
      <c r="AH24" s="13">
        <f>VLOOKUP(A:A,[3]TDSheet!$A:$D,4,0)</f>
        <v>380.67399999999998</v>
      </c>
      <c r="AI24" s="13">
        <f>VLOOKUP(A:A,[1]TDSheet!$A:$AI,35,0)</f>
        <v>0</v>
      </c>
      <c r="AJ24" s="13">
        <f t="shared" si="17"/>
        <v>0</v>
      </c>
      <c r="AK24" s="13">
        <f t="shared" si="18"/>
        <v>500</v>
      </c>
      <c r="AL24" s="13">
        <f t="shared" si="19"/>
        <v>700</v>
      </c>
      <c r="AM24" s="13">
        <f t="shared" si="20"/>
        <v>400</v>
      </c>
      <c r="AN24" s="13"/>
      <c r="AO24" s="13"/>
      <c r="AP24" s="13"/>
      <c r="AQ24" s="13"/>
    </row>
    <row r="25" spans="1:43" s="1" customFormat="1" ht="11.1" customHeight="1" outlineLevel="1" x14ac:dyDescent="0.2">
      <c r="A25" s="7" t="s">
        <v>28</v>
      </c>
      <c r="B25" s="7" t="s">
        <v>8</v>
      </c>
      <c r="C25" s="8">
        <v>345.85</v>
      </c>
      <c r="D25" s="8">
        <v>702.03200000000004</v>
      </c>
      <c r="E25" s="8">
        <v>655.55100000000004</v>
      </c>
      <c r="F25" s="8">
        <v>380.983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646.27599999999995</v>
      </c>
      <c r="K25" s="13">
        <f t="shared" si="13"/>
        <v>9.2750000000000909</v>
      </c>
      <c r="L25" s="13">
        <f>VLOOKUP(A:A,[1]TDSheet!$A:$X,24,0)</f>
        <v>110</v>
      </c>
      <c r="M25" s="13"/>
      <c r="N25" s="13"/>
      <c r="O25" s="13"/>
      <c r="P25" s="13"/>
      <c r="Q25" s="13"/>
      <c r="R25" s="13"/>
      <c r="S25" s="13"/>
      <c r="T25" s="13"/>
      <c r="U25" s="16">
        <v>100</v>
      </c>
      <c r="V25" s="16">
        <v>250</v>
      </c>
      <c r="W25" s="13">
        <f t="shared" si="14"/>
        <v>131.11020000000002</v>
      </c>
      <c r="X25" s="16">
        <v>130</v>
      </c>
      <c r="Y25" s="17">
        <f t="shared" si="15"/>
        <v>7.4058540067820795</v>
      </c>
      <c r="Z25" s="13">
        <f t="shared" si="16"/>
        <v>2.9058227353783304</v>
      </c>
      <c r="AA25" s="13"/>
      <c r="AB25" s="13"/>
      <c r="AC25" s="13"/>
      <c r="AD25" s="13">
        <v>0</v>
      </c>
      <c r="AE25" s="13">
        <f>VLOOKUP(A:A,[1]TDSheet!$A:$AF,32,0)</f>
        <v>130.45999999999998</v>
      </c>
      <c r="AF25" s="13">
        <f>VLOOKUP(A:A,[1]TDSheet!$A:$AG,33,0)</f>
        <v>127.974</v>
      </c>
      <c r="AG25" s="13">
        <f>VLOOKUP(A:A,[1]TDSheet!$A:$W,23,0)</f>
        <v>125.70099999999999</v>
      </c>
      <c r="AH25" s="13">
        <f>VLOOKUP(A:A,[3]TDSheet!$A:$D,4,0)</f>
        <v>153.33600000000001</v>
      </c>
      <c r="AI25" s="13">
        <f>VLOOKUP(A:A,[1]TDSheet!$A:$AI,35,0)</f>
        <v>0</v>
      </c>
      <c r="AJ25" s="13">
        <f t="shared" si="17"/>
        <v>0</v>
      </c>
      <c r="AK25" s="13">
        <f t="shared" si="18"/>
        <v>100</v>
      </c>
      <c r="AL25" s="13">
        <f t="shared" si="19"/>
        <v>250</v>
      </c>
      <c r="AM25" s="13">
        <f t="shared" si="20"/>
        <v>130</v>
      </c>
      <c r="AN25" s="13"/>
      <c r="AO25" s="13"/>
      <c r="AP25" s="13"/>
      <c r="AQ25" s="13"/>
    </row>
    <row r="26" spans="1:43" s="1" customFormat="1" ht="11.1" customHeight="1" outlineLevel="1" x14ac:dyDescent="0.2">
      <c r="A26" s="7" t="s">
        <v>29</v>
      </c>
      <c r="B26" s="7" t="s">
        <v>8</v>
      </c>
      <c r="C26" s="8">
        <v>89.397000000000006</v>
      </c>
      <c r="D26" s="8">
        <v>237.7</v>
      </c>
      <c r="E26" s="8">
        <v>169.53200000000001</v>
      </c>
      <c r="F26" s="8">
        <v>137.23500000000001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180.89</v>
      </c>
      <c r="K26" s="13">
        <f t="shared" si="13"/>
        <v>-11.357999999999976</v>
      </c>
      <c r="L26" s="13">
        <f>VLOOKUP(A:A,[1]TDSheet!$A:$X,24,0)</f>
        <v>30</v>
      </c>
      <c r="M26" s="13"/>
      <c r="N26" s="13"/>
      <c r="O26" s="13"/>
      <c r="P26" s="13"/>
      <c r="Q26" s="13"/>
      <c r="R26" s="13"/>
      <c r="S26" s="13"/>
      <c r="T26" s="13"/>
      <c r="U26" s="16"/>
      <c r="V26" s="16">
        <v>50</v>
      </c>
      <c r="W26" s="13">
        <f t="shared" si="14"/>
        <v>33.906400000000005</v>
      </c>
      <c r="X26" s="16">
        <v>30</v>
      </c>
      <c r="Y26" s="17">
        <f t="shared" si="15"/>
        <v>7.2916912441309005</v>
      </c>
      <c r="Z26" s="13">
        <f t="shared" si="16"/>
        <v>4.0474659651275271</v>
      </c>
      <c r="AA26" s="13"/>
      <c r="AB26" s="13"/>
      <c r="AC26" s="13"/>
      <c r="AD26" s="13">
        <v>0</v>
      </c>
      <c r="AE26" s="13">
        <f>VLOOKUP(A:A,[1]TDSheet!$A:$AF,32,0)</f>
        <v>37.077399999999997</v>
      </c>
      <c r="AF26" s="13">
        <f>VLOOKUP(A:A,[1]TDSheet!$A:$AG,33,0)</f>
        <v>29.461399999999998</v>
      </c>
      <c r="AG26" s="13">
        <f>VLOOKUP(A:A,[1]TDSheet!$A:$W,23,0)</f>
        <v>34.070399999999999</v>
      </c>
      <c r="AH26" s="13">
        <f>VLOOKUP(A:A,[3]TDSheet!$A:$D,4,0)</f>
        <v>50.375</v>
      </c>
      <c r="AI26" s="13">
        <f>VLOOKUP(A:A,[1]TDSheet!$A:$AI,35,0)</f>
        <v>0</v>
      </c>
      <c r="AJ26" s="13">
        <f t="shared" si="17"/>
        <v>0</v>
      </c>
      <c r="AK26" s="13">
        <f t="shared" si="18"/>
        <v>0</v>
      </c>
      <c r="AL26" s="13">
        <f t="shared" si="19"/>
        <v>50</v>
      </c>
      <c r="AM26" s="13">
        <f t="shared" si="20"/>
        <v>30</v>
      </c>
      <c r="AN26" s="13"/>
      <c r="AO26" s="13"/>
      <c r="AP26" s="13"/>
      <c r="AQ26" s="13"/>
    </row>
    <row r="27" spans="1:43" s="1" customFormat="1" ht="21.95" customHeight="1" outlineLevel="1" x14ac:dyDescent="0.2">
      <c r="A27" s="7" t="s">
        <v>30</v>
      </c>
      <c r="B27" s="7" t="s">
        <v>8</v>
      </c>
      <c r="C27" s="8">
        <v>252.31800000000001</v>
      </c>
      <c r="D27" s="8">
        <v>519</v>
      </c>
      <c r="E27" s="8">
        <v>434.80200000000002</v>
      </c>
      <c r="F27" s="8">
        <v>313.77199999999999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441.75</v>
      </c>
      <c r="K27" s="13">
        <f t="shared" si="13"/>
        <v>-6.9479999999999791</v>
      </c>
      <c r="L27" s="13">
        <f>VLOOKUP(A:A,[1]TDSheet!$A:$X,24,0)</f>
        <v>120</v>
      </c>
      <c r="M27" s="13"/>
      <c r="N27" s="13"/>
      <c r="O27" s="13"/>
      <c r="P27" s="13"/>
      <c r="Q27" s="13"/>
      <c r="R27" s="13"/>
      <c r="S27" s="13"/>
      <c r="T27" s="13"/>
      <c r="U27" s="16">
        <v>50</v>
      </c>
      <c r="V27" s="16">
        <v>80</v>
      </c>
      <c r="W27" s="13">
        <f t="shared" si="14"/>
        <v>86.960400000000007</v>
      </c>
      <c r="X27" s="16">
        <v>80</v>
      </c>
      <c r="Y27" s="17">
        <f t="shared" si="15"/>
        <v>7.4030478240670456</v>
      </c>
      <c r="Z27" s="13">
        <f t="shared" si="16"/>
        <v>3.6082170735185208</v>
      </c>
      <c r="AA27" s="13"/>
      <c r="AB27" s="13"/>
      <c r="AC27" s="13"/>
      <c r="AD27" s="13">
        <v>0</v>
      </c>
      <c r="AE27" s="13">
        <f>VLOOKUP(A:A,[1]TDSheet!$A:$AF,32,0)</f>
        <v>107.95340000000002</v>
      </c>
      <c r="AF27" s="13">
        <f>VLOOKUP(A:A,[1]TDSheet!$A:$AG,33,0)</f>
        <v>90.177199999999999</v>
      </c>
      <c r="AG27" s="13">
        <f>VLOOKUP(A:A,[1]TDSheet!$A:$W,23,0)</f>
        <v>92.053200000000004</v>
      </c>
      <c r="AH27" s="13">
        <f>VLOOKUP(A:A,[3]TDSheet!$A:$D,4,0)</f>
        <v>100.032</v>
      </c>
      <c r="AI27" s="13" t="str">
        <f>VLOOKUP(A:A,[1]TDSheet!$A:$AI,35,0)</f>
        <v>жц</v>
      </c>
      <c r="AJ27" s="13">
        <f t="shared" si="17"/>
        <v>0</v>
      </c>
      <c r="AK27" s="13">
        <f t="shared" si="18"/>
        <v>50</v>
      </c>
      <c r="AL27" s="13">
        <f t="shared" si="19"/>
        <v>80</v>
      </c>
      <c r="AM27" s="13">
        <f t="shared" si="20"/>
        <v>80</v>
      </c>
      <c r="AN27" s="13"/>
      <c r="AO27" s="13"/>
      <c r="AP27" s="13"/>
      <c r="AQ27" s="13"/>
    </row>
    <row r="28" spans="1:43" s="1" customFormat="1" ht="11.1" customHeight="1" outlineLevel="1" x14ac:dyDescent="0.2">
      <c r="A28" s="7" t="s">
        <v>31</v>
      </c>
      <c r="B28" s="7" t="s">
        <v>8</v>
      </c>
      <c r="C28" s="8">
        <v>173.42099999999999</v>
      </c>
      <c r="D28" s="8">
        <v>491.642</v>
      </c>
      <c r="E28" s="8">
        <v>335.93900000000002</v>
      </c>
      <c r="F28" s="8">
        <v>315.06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332.39499999999998</v>
      </c>
      <c r="K28" s="13">
        <f t="shared" si="13"/>
        <v>3.5440000000000396</v>
      </c>
      <c r="L28" s="13">
        <f>VLOOKUP(A:A,[1]TDSheet!$A:$X,24,0)</f>
        <v>0</v>
      </c>
      <c r="M28" s="13"/>
      <c r="N28" s="13"/>
      <c r="O28" s="13"/>
      <c r="P28" s="13"/>
      <c r="Q28" s="13"/>
      <c r="R28" s="13"/>
      <c r="S28" s="13"/>
      <c r="T28" s="13"/>
      <c r="U28" s="16">
        <v>50</v>
      </c>
      <c r="V28" s="16">
        <v>70</v>
      </c>
      <c r="W28" s="13">
        <f t="shared" si="14"/>
        <v>67.18780000000001</v>
      </c>
      <c r="X28" s="16">
        <v>60</v>
      </c>
      <c r="Y28" s="17">
        <f t="shared" si="15"/>
        <v>7.3683019833957939</v>
      </c>
      <c r="Z28" s="13">
        <f t="shared" si="16"/>
        <v>4.6892441782585523</v>
      </c>
      <c r="AA28" s="13"/>
      <c r="AB28" s="13"/>
      <c r="AC28" s="13"/>
      <c r="AD28" s="13">
        <v>0</v>
      </c>
      <c r="AE28" s="13">
        <f>VLOOKUP(A:A,[1]TDSheet!$A:$AF,32,0)</f>
        <v>94.656199999999998</v>
      </c>
      <c r="AF28" s="13">
        <f>VLOOKUP(A:A,[1]TDSheet!$A:$AG,33,0)</f>
        <v>71.119</v>
      </c>
      <c r="AG28" s="13">
        <f>VLOOKUP(A:A,[1]TDSheet!$A:$W,23,0)</f>
        <v>64.119200000000006</v>
      </c>
      <c r="AH28" s="13">
        <f>VLOOKUP(A:A,[3]TDSheet!$A:$D,4,0)</f>
        <v>90.706000000000003</v>
      </c>
      <c r="AI28" s="13">
        <f>VLOOKUP(A:A,[1]TDSheet!$A:$AI,35,0)</f>
        <v>0</v>
      </c>
      <c r="AJ28" s="13">
        <f t="shared" si="17"/>
        <v>0</v>
      </c>
      <c r="AK28" s="13">
        <f t="shared" si="18"/>
        <v>50</v>
      </c>
      <c r="AL28" s="13">
        <f t="shared" si="19"/>
        <v>70</v>
      </c>
      <c r="AM28" s="13">
        <f t="shared" si="20"/>
        <v>60</v>
      </c>
      <c r="AN28" s="13"/>
      <c r="AO28" s="13"/>
      <c r="AP28" s="13"/>
      <c r="AQ28" s="13"/>
    </row>
    <row r="29" spans="1:43" s="1" customFormat="1" ht="11.1" customHeight="1" outlineLevel="1" x14ac:dyDescent="0.2">
      <c r="A29" s="7" t="s">
        <v>32</v>
      </c>
      <c r="B29" s="7" t="s">
        <v>8</v>
      </c>
      <c r="C29" s="8">
        <v>10.266</v>
      </c>
      <c r="D29" s="8">
        <v>208.209</v>
      </c>
      <c r="E29" s="8">
        <v>88.143000000000001</v>
      </c>
      <c r="F29" s="8">
        <v>130.33199999999999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97.06</v>
      </c>
      <c r="K29" s="13">
        <f t="shared" si="13"/>
        <v>-8.9170000000000016</v>
      </c>
      <c r="L29" s="13">
        <f>VLOOKUP(A:A,[1]TDSheet!$A:$X,24,0)</f>
        <v>0</v>
      </c>
      <c r="M29" s="13"/>
      <c r="N29" s="13"/>
      <c r="O29" s="13"/>
      <c r="P29" s="13"/>
      <c r="Q29" s="13"/>
      <c r="R29" s="13"/>
      <c r="S29" s="13"/>
      <c r="T29" s="13"/>
      <c r="U29" s="16"/>
      <c r="V29" s="16"/>
      <c r="W29" s="13">
        <f t="shared" si="14"/>
        <v>17.628599999999999</v>
      </c>
      <c r="X29" s="16">
        <v>10</v>
      </c>
      <c r="Y29" s="17">
        <f t="shared" si="15"/>
        <v>7.9604733217612296</v>
      </c>
      <c r="Z29" s="13">
        <f t="shared" si="16"/>
        <v>7.3932133011129642</v>
      </c>
      <c r="AA29" s="13"/>
      <c r="AB29" s="13"/>
      <c r="AC29" s="13"/>
      <c r="AD29" s="13">
        <v>0</v>
      </c>
      <c r="AE29" s="13">
        <f>VLOOKUP(A:A,[1]TDSheet!$A:$AF,32,0)</f>
        <v>22.844000000000001</v>
      </c>
      <c r="AF29" s="13">
        <f>VLOOKUP(A:A,[1]TDSheet!$A:$AG,33,0)</f>
        <v>20.693000000000001</v>
      </c>
      <c r="AG29" s="13">
        <f>VLOOKUP(A:A,[1]TDSheet!$A:$W,23,0)</f>
        <v>24.480799999999999</v>
      </c>
      <c r="AH29" s="13">
        <f>VLOOKUP(A:A,[3]TDSheet!$A:$D,4,0)</f>
        <v>20.885000000000002</v>
      </c>
      <c r="AI29" s="13">
        <f>VLOOKUP(A:A,[1]TDSheet!$A:$AI,35,0)</f>
        <v>0</v>
      </c>
      <c r="AJ29" s="13">
        <f t="shared" si="17"/>
        <v>0</v>
      </c>
      <c r="AK29" s="13">
        <f t="shared" si="18"/>
        <v>0</v>
      </c>
      <c r="AL29" s="13">
        <f t="shared" si="19"/>
        <v>0</v>
      </c>
      <c r="AM29" s="13">
        <f t="shared" si="20"/>
        <v>10</v>
      </c>
      <c r="AN29" s="13"/>
      <c r="AO29" s="13"/>
      <c r="AP29" s="13"/>
      <c r="AQ29" s="13"/>
    </row>
    <row r="30" spans="1:43" s="1" customFormat="1" ht="11.1" customHeight="1" outlineLevel="1" x14ac:dyDescent="0.2">
      <c r="A30" s="7" t="s">
        <v>33</v>
      </c>
      <c r="B30" s="7" t="s">
        <v>8</v>
      </c>
      <c r="C30" s="8">
        <v>52.697000000000003</v>
      </c>
      <c r="D30" s="8">
        <v>232.69499999999999</v>
      </c>
      <c r="E30" s="8">
        <v>165.25</v>
      </c>
      <c r="F30" s="8">
        <v>120.142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150.715</v>
      </c>
      <c r="K30" s="13">
        <f t="shared" si="13"/>
        <v>14.534999999999997</v>
      </c>
      <c r="L30" s="13">
        <f>VLOOKUP(A:A,[1]TDSheet!$A:$X,24,0)</f>
        <v>40</v>
      </c>
      <c r="M30" s="13"/>
      <c r="N30" s="13"/>
      <c r="O30" s="13"/>
      <c r="P30" s="13"/>
      <c r="Q30" s="13"/>
      <c r="R30" s="13"/>
      <c r="S30" s="13"/>
      <c r="T30" s="13"/>
      <c r="U30" s="16">
        <v>20</v>
      </c>
      <c r="V30" s="16">
        <v>30</v>
      </c>
      <c r="W30" s="13">
        <f t="shared" si="14"/>
        <v>33.049999999999997</v>
      </c>
      <c r="X30" s="16">
        <v>30</v>
      </c>
      <c r="Y30" s="17">
        <f t="shared" si="15"/>
        <v>7.2660211800302577</v>
      </c>
      <c r="Z30" s="13">
        <f t="shared" si="16"/>
        <v>3.635158850226929</v>
      </c>
      <c r="AA30" s="13"/>
      <c r="AB30" s="13"/>
      <c r="AC30" s="13"/>
      <c r="AD30" s="13">
        <v>0</v>
      </c>
      <c r="AE30" s="13">
        <f>VLOOKUP(A:A,[1]TDSheet!$A:$AF,32,0)</f>
        <v>32.590600000000002</v>
      </c>
      <c r="AF30" s="13">
        <f>VLOOKUP(A:A,[1]TDSheet!$A:$AG,33,0)</f>
        <v>29.468200000000003</v>
      </c>
      <c r="AG30" s="13">
        <f>VLOOKUP(A:A,[1]TDSheet!$A:$W,23,0)</f>
        <v>31.802</v>
      </c>
      <c r="AH30" s="13">
        <f>VLOOKUP(A:A,[3]TDSheet!$A:$D,4,0)</f>
        <v>26.710999999999999</v>
      </c>
      <c r="AI30" s="13">
        <f>VLOOKUP(A:A,[1]TDSheet!$A:$AI,35,0)</f>
        <v>0</v>
      </c>
      <c r="AJ30" s="13">
        <f t="shared" si="17"/>
        <v>0</v>
      </c>
      <c r="AK30" s="13">
        <f t="shared" si="18"/>
        <v>20</v>
      </c>
      <c r="AL30" s="13">
        <f t="shared" si="19"/>
        <v>30</v>
      </c>
      <c r="AM30" s="13">
        <f t="shared" si="20"/>
        <v>30</v>
      </c>
      <c r="AN30" s="13"/>
      <c r="AO30" s="13"/>
      <c r="AP30" s="13"/>
      <c r="AQ30" s="13"/>
    </row>
    <row r="31" spans="1:43" s="1" customFormat="1" ht="11.1" customHeight="1" outlineLevel="1" x14ac:dyDescent="0.2">
      <c r="A31" s="7" t="s">
        <v>34</v>
      </c>
      <c r="B31" s="7" t="s">
        <v>8</v>
      </c>
      <c r="C31" s="8">
        <v>546.97</v>
      </c>
      <c r="D31" s="8">
        <v>1790.692</v>
      </c>
      <c r="E31" s="8">
        <v>1498.3710000000001</v>
      </c>
      <c r="F31" s="8">
        <v>804.904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1514.191</v>
      </c>
      <c r="K31" s="13">
        <f t="shared" si="13"/>
        <v>-15.819999999999936</v>
      </c>
      <c r="L31" s="13">
        <f>VLOOKUP(A:A,[1]TDSheet!$A:$X,24,0)</f>
        <v>450</v>
      </c>
      <c r="M31" s="13"/>
      <c r="N31" s="13"/>
      <c r="O31" s="13"/>
      <c r="P31" s="13"/>
      <c r="Q31" s="13"/>
      <c r="R31" s="13"/>
      <c r="S31" s="13"/>
      <c r="T31" s="13"/>
      <c r="U31" s="16">
        <v>300</v>
      </c>
      <c r="V31" s="16">
        <v>400</v>
      </c>
      <c r="W31" s="13">
        <f t="shared" si="14"/>
        <v>299.67420000000004</v>
      </c>
      <c r="X31" s="16">
        <v>450</v>
      </c>
      <c r="Y31" s="17">
        <f t="shared" si="15"/>
        <v>8.0250618838725511</v>
      </c>
      <c r="Z31" s="13">
        <f t="shared" si="16"/>
        <v>2.6859302535887304</v>
      </c>
      <c r="AA31" s="13"/>
      <c r="AB31" s="13"/>
      <c r="AC31" s="13"/>
      <c r="AD31" s="13">
        <v>0</v>
      </c>
      <c r="AE31" s="13">
        <f>VLOOKUP(A:A,[1]TDSheet!$A:$AF,32,0)</f>
        <v>338.57920000000001</v>
      </c>
      <c r="AF31" s="13">
        <f>VLOOKUP(A:A,[1]TDSheet!$A:$AG,33,0)</f>
        <v>279.43580000000003</v>
      </c>
      <c r="AG31" s="13">
        <f>VLOOKUP(A:A,[1]TDSheet!$A:$W,23,0)</f>
        <v>299.11279999999999</v>
      </c>
      <c r="AH31" s="13">
        <f>VLOOKUP(A:A,[3]TDSheet!$A:$D,4,0)</f>
        <v>304.78500000000003</v>
      </c>
      <c r="AI31" s="13" t="str">
        <f>VLOOKUP(A:A,[1]TDSheet!$A:$AI,35,0)</f>
        <v>нояяб</v>
      </c>
      <c r="AJ31" s="13">
        <f t="shared" si="17"/>
        <v>0</v>
      </c>
      <c r="AK31" s="13">
        <f t="shared" si="18"/>
        <v>300</v>
      </c>
      <c r="AL31" s="13">
        <f t="shared" si="19"/>
        <v>400</v>
      </c>
      <c r="AM31" s="13">
        <f t="shared" si="20"/>
        <v>450</v>
      </c>
      <c r="AN31" s="13"/>
      <c r="AO31" s="13"/>
      <c r="AP31" s="13"/>
      <c r="AQ31" s="13"/>
    </row>
    <row r="32" spans="1:43" s="1" customFormat="1" ht="21.95" customHeight="1" outlineLevel="1" x14ac:dyDescent="0.2">
      <c r="A32" s="7" t="s">
        <v>35</v>
      </c>
      <c r="B32" s="7" t="s">
        <v>8</v>
      </c>
      <c r="C32" s="8">
        <v>100.1</v>
      </c>
      <c r="D32" s="8">
        <v>67.260999999999996</v>
      </c>
      <c r="E32" s="8">
        <v>74.22</v>
      </c>
      <c r="F32" s="8">
        <v>86.058999999999997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72.400000000000006</v>
      </c>
      <c r="K32" s="13">
        <f t="shared" si="13"/>
        <v>1.8199999999999932</v>
      </c>
      <c r="L32" s="13">
        <f>VLOOKUP(A:A,[1]TDSheet!$A:$X,24,0)</f>
        <v>0</v>
      </c>
      <c r="M32" s="13"/>
      <c r="N32" s="13"/>
      <c r="O32" s="13"/>
      <c r="P32" s="13"/>
      <c r="Q32" s="13"/>
      <c r="R32" s="13"/>
      <c r="S32" s="13"/>
      <c r="T32" s="13"/>
      <c r="U32" s="16"/>
      <c r="V32" s="16">
        <v>20</v>
      </c>
      <c r="W32" s="13">
        <f t="shared" si="14"/>
        <v>14.843999999999999</v>
      </c>
      <c r="X32" s="16">
        <v>20</v>
      </c>
      <c r="Y32" s="17">
        <f t="shared" si="15"/>
        <v>8.4922527620587438</v>
      </c>
      <c r="Z32" s="13">
        <f t="shared" si="16"/>
        <v>5.7975613042306655</v>
      </c>
      <c r="AA32" s="13"/>
      <c r="AB32" s="13"/>
      <c r="AC32" s="13"/>
      <c r="AD32" s="13">
        <v>0</v>
      </c>
      <c r="AE32" s="13">
        <f>VLOOKUP(A:A,[1]TDSheet!$A:$AF,32,0)</f>
        <v>18.7164</v>
      </c>
      <c r="AF32" s="13">
        <f>VLOOKUP(A:A,[1]TDSheet!$A:$AG,33,0)</f>
        <v>13.860800000000001</v>
      </c>
      <c r="AG32" s="13">
        <f>VLOOKUP(A:A,[1]TDSheet!$A:$W,23,0)</f>
        <v>12.873799999999999</v>
      </c>
      <c r="AH32" s="13">
        <f>VLOOKUP(A:A,[3]TDSheet!$A:$D,4,0)</f>
        <v>5.7679999999999998</v>
      </c>
      <c r="AI32" s="13">
        <f>VLOOKUP(A:A,[1]TDSheet!$A:$AI,35,0)</f>
        <v>0</v>
      </c>
      <c r="AJ32" s="13">
        <f t="shared" si="17"/>
        <v>0</v>
      </c>
      <c r="AK32" s="13">
        <f t="shared" si="18"/>
        <v>0</v>
      </c>
      <c r="AL32" s="13">
        <f t="shared" si="19"/>
        <v>20</v>
      </c>
      <c r="AM32" s="13">
        <f t="shared" si="20"/>
        <v>20</v>
      </c>
      <c r="AN32" s="13"/>
      <c r="AO32" s="13"/>
      <c r="AP32" s="13"/>
      <c r="AQ32" s="13"/>
    </row>
    <row r="33" spans="1:43" s="1" customFormat="1" ht="11.1" customHeight="1" outlineLevel="1" x14ac:dyDescent="0.2">
      <c r="A33" s="7" t="s">
        <v>36</v>
      </c>
      <c r="B33" s="7" t="s">
        <v>8</v>
      </c>
      <c r="C33" s="8">
        <v>103.664</v>
      </c>
      <c r="D33" s="8">
        <v>90.710999999999999</v>
      </c>
      <c r="E33" s="8">
        <v>84.738</v>
      </c>
      <c r="F33" s="8">
        <v>100.73699999999999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97.3</v>
      </c>
      <c r="K33" s="13">
        <f t="shared" si="13"/>
        <v>-12.561999999999998</v>
      </c>
      <c r="L33" s="13">
        <f>VLOOKUP(A:A,[1]TDSheet!$A:$X,24,0)</f>
        <v>20</v>
      </c>
      <c r="M33" s="13"/>
      <c r="N33" s="13"/>
      <c r="O33" s="13"/>
      <c r="P33" s="13"/>
      <c r="Q33" s="13"/>
      <c r="R33" s="13"/>
      <c r="S33" s="13"/>
      <c r="T33" s="13"/>
      <c r="U33" s="16"/>
      <c r="V33" s="16"/>
      <c r="W33" s="13">
        <f t="shared" si="14"/>
        <v>16.947600000000001</v>
      </c>
      <c r="X33" s="16">
        <v>20</v>
      </c>
      <c r="Y33" s="17">
        <f t="shared" si="15"/>
        <v>8.3042436687200532</v>
      </c>
      <c r="Z33" s="13">
        <f t="shared" si="16"/>
        <v>5.9440274729165186</v>
      </c>
      <c r="AA33" s="13"/>
      <c r="AB33" s="13"/>
      <c r="AC33" s="13"/>
      <c r="AD33" s="13">
        <v>0</v>
      </c>
      <c r="AE33" s="13">
        <f>VLOOKUP(A:A,[1]TDSheet!$A:$AF,32,0)</f>
        <v>28.036200000000001</v>
      </c>
      <c r="AF33" s="13">
        <f>VLOOKUP(A:A,[1]TDSheet!$A:$AG,33,0)</f>
        <v>14.953800000000001</v>
      </c>
      <c r="AG33" s="13">
        <f>VLOOKUP(A:A,[1]TDSheet!$A:$W,23,0)</f>
        <v>19.1478</v>
      </c>
      <c r="AH33" s="13">
        <f>VLOOKUP(A:A,[3]TDSheet!$A:$D,4,0)</f>
        <v>30.722999999999999</v>
      </c>
      <c r="AI33" s="13">
        <f>VLOOKUP(A:A,[1]TDSheet!$A:$AI,35,0)</f>
        <v>0</v>
      </c>
      <c r="AJ33" s="13">
        <f t="shared" si="17"/>
        <v>0</v>
      </c>
      <c r="AK33" s="13">
        <f t="shared" si="18"/>
        <v>0</v>
      </c>
      <c r="AL33" s="13">
        <f t="shared" si="19"/>
        <v>0</v>
      </c>
      <c r="AM33" s="13">
        <f t="shared" si="20"/>
        <v>20</v>
      </c>
      <c r="AN33" s="13"/>
      <c r="AO33" s="13"/>
      <c r="AP33" s="13"/>
      <c r="AQ33" s="13"/>
    </row>
    <row r="34" spans="1:43" s="1" customFormat="1" ht="11.1" customHeight="1" outlineLevel="1" x14ac:dyDescent="0.2">
      <c r="A34" s="7" t="s">
        <v>37</v>
      </c>
      <c r="B34" s="7" t="s">
        <v>8</v>
      </c>
      <c r="C34" s="8">
        <v>436.86700000000002</v>
      </c>
      <c r="D34" s="8">
        <v>1346.9839999999999</v>
      </c>
      <c r="E34" s="8">
        <v>1139.4380000000001</v>
      </c>
      <c r="F34" s="8">
        <v>621.18100000000004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1076.0329999999999</v>
      </c>
      <c r="K34" s="13">
        <f t="shared" si="13"/>
        <v>63.4050000000002</v>
      </c>
      <c r="L34" s="13">
        <f>VLOOKUP(A:A,[1]TDSheet!$A:$X,24,0)</f>
        <v>350</v>
      </c>
      <c r="M34" s="13"/>
      <c r="N34" s="13"/>
      <c r="O34" s="13"/>
      <c r="P34" s="13"/>
      <c r="Q34" s="13"/>
      <c r="R34" s="13"/>
      <c r="S34" s="13"/>
      <c r="T34" s="13"/>
      <c r="U34" s="16">
        <v>200</v>
      </c>
      <c r="V34" s="16">
        <v>200</v>
      </c>
      <c r="W34" s="13">
        <f t="shared" si="14"/>
        <v>227.88760000000002</v>
      </c>
      <c r="X34" s="16">
        <v>250</v>
      </c>
      <c r="Y34" s="17">
        <f t="shared" si="15"/>
        <v>7.1139500350172629</v>
      </c>
      <c r="Z34" s="13">
        <f t="shared" si="16"/>
        <v>2.7258218525272984</v>
      </c>
      <c r="AA34" s="13"/>
      <c r="AB34" s="13"/>
      <c r="AC34" s="13"/>
      <c r="AD34" s="13">
        <v>0</v>
      </c>
      <c r="AE34" s="13">
        <f>VLOOKUP(A:A,[1]TDSheet!$A:$AF,32,0)</f>
        <v>136.048</v>
      </c>
      <c r="AF34" s="13">
        <f>VLOOKUP(A:A,[1]TDSheet!$A:$AG,33,0)</f>
        <v>230.59859999999998</v>
      </c>
      <c r="AG34" s="13">
        <f>VLOOKUP(A:A,[1]TDSheet!$A:$W,23,0)</f>
        <v>217.14540000000002</v>
      </c>
      <c r="AH34" s="13">
        <f>VLOOKUP(A:A,[3]TDSheet!$A:$D,4,0)</f>
        <v>241.85300000000001</v>
      </c>
      <c r="AI34" s="13" t="str">
        <f>VLOOKUP(A:A,[1]TDSheet!$A:$AI,35,0)</f>
        <v>жц</v>
      </c>
      <c r="AJ34" s="13">
        <f t="shared" si="17"/>
        <v>0</v>
      </c>
      <c r="AK34" s="13">
        <f t="shared" si="18"/>
        <v>200</v>
      </c>
      <c r="AL34" s="13">
        <f t="shared" si="19"/>
        <v>200</v>
      </c>
      <c r="AM34" s="13">
        <f t="shared" si="20"/>
        <v>250</v>
      </c>
      <c r="AN34" s="13"/>
      <c r="AO34" s="13"/>
      <c r="AP34" s="13"/>
      <c r="AQ34" s="13"/>
    </row>
    <row r="35" spans="1:43" s="1" customFormat="1" ht="11.1" customHeight="1" outlineLevel="1" x14ac:dyDescent="0.2">
      <c r="A35" s="7" t="s">
        <v>38</v>
      </c>
      <c r="B35" s="7" t="s">
        <v>8</v>
      </c>
      <c r="C35" s="8">
        <v>15.358000000000001</v>
      </c>
      <c r="D35" s="8">
        <v>10.834</v>
      </c>
      <c r="E35" s="8">
        <v>18.068000000000001</v>
      </c>
      <c r="F35" s="8">
        <v>8.1240000000000006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18.207999999999998</v>
      </c>
      <c r="K35" s="13">
        <f t="shared" si="13"/>
        <v>-0.13999999999999702</v>
      </c>
      <c r="L35" s="13">
        <f>VLOOKUP(A:A,[1]TDSheet!$A:$X,24,0)</f>
        <v>10</v>
      </c>
      <c r="M35" s="13"/>
      <c r="N35" s="13"/>
      <c r="O35" s="13"/>
      <c r="P35" s="13"/>
      <c r="Q35" s="13"/>
      <c r="R35" s="13"/>
      <c r="S35" s="13"/>
      <c r="T35" s="13"/>
      <c r="U35" s="16"/>
      <c r="V35" s="16">
        <v>10</v>
      </c>
      <c r="W35" s="13">
        <f t="shared" si="14"/>
        <v>3.6136000000000004</v>
      </c>
      <c r="X35" s="16"/>
      <c r="Y35" s="17">
        <f t="shared" si="15"/>
        <v>7.7828204560549032</v>
      </c>
      <c r="Z35" s="13">
        <f t="shared" si="16"/>
        <v>2.2481735665264555</v>
      </c>
      <c r="AA35" s="13"/>
      <c r="AB35" s="13"/>
      <c r="AC35" s="13"/>
      <c r="AD35" s="13">
        <v>0</v>
      </c>
      <c r="AE35" s="13">
        <f>VLOOKUP(A:A,[1]TDSheet!$A:$AF,32,0)</f>
        <v>3.9938000000000002</v>
      </c>
      <c r="AF35" s="13">
        <f>VLOOKUP(A:A,[1]TDSheet!$A:$AG,33,0)</f>
        <v>2.5466000000000002</v>
      </c>
      <c r="AG35" s="13">
        <f>VLOOKUP(A:A,[1]TDSheet!$A:$W,23,0)</f>
        <v>3.6136000000000004</v>
      </c>
      <c r="AH35" s="13">
        <f>VLOOKUP(A:A,[3]TDSheet!$A:$D,4,0)</f>
        <v>0.89400000000000002</v>
      </c>
      <c r="AI35" s="13" t="str">
        <f>VLOOKUP(A:A,[1]TDSheet!$A:$AI,35,0)</f>
        <v>увел</v>
      </c>
      <c r="AJ35" s="13">
        <f t="shared" si="17"/>
        <v>0</v>
      </c>
      <c r="AK35" s="13">
        <f t="shared" si="18"/>
        <v>0</v>
      </c>
      <c r="AL35" s="13">
        <f t="shared" si="19"/>
        <v>10</v>
      </c>
      <c r="AM35" s="13">
        <f t="shared" si="20"/>
        <v>0</v>
      </c>
      <c r="AN35" s="13"/>
      <c r="AO35" s="13"/>
      <c r="AP35" s="13"/>
      <c r="AQ35" s="13"/>
    </row>
    <row r="36" spans="1:43" s="1" customFormat="1" ht="11.1" customHeight="1" outlineLevel="1" x14ac:dyDescent="0.2">
      <c r="A36" s="7" t="s">
        <v>39</v>
      </c>
      <c r="B36" s="7" t="s">
        <v>8</v>
      </c>
      <c r="C36" s="8">
        <v>17.135000000000002</v>
      </c>
      <c r="D36" s="8"/>
      <c r="E36" s="8">
        <v>0</v>
      </c>
      <c r="F36" s="8">
        <v>17.135000000000002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5.0010000000000003</v>
      </c>
      <c r="K36" s="13">
        <f t="shared" si="13"/>
        <v>-5.0010000000000003</v>
      </c>
      <c r="L36" s="13">
        <f>VLOOKUP(A:A,[1]TDSheet!$A:$X,24,0)</f>
        <v>0</v>
      </c>
      <c r="M36" s="13"/>
      <c r="N36" s="13"/>
      <c r="O36" s="13"/>
      <c r="P36" s="13"/>
      <c r="Q36" s="13"/>
      <c r="R36" s="13"/>
      <c r="S36" s="13"/>
      <c r="T36" s="13"/>
      <c r="U36" s="16"/>
      <c r="V36" s="16"/>
      <c r="W36" s="13">
        <f t="shared" si="14"/>
        <v>0</v>
      </c>
      <c r="X36" s="16"/>
      <c r="Y36" s="17" t="e">
        <f t="shared" si="15"/>
        <v>#DIV/0!</v>
      </c>
      <c r="Z36" s="13" t="e">
        <f t="shared" si="16"/>
        <v>#DIV/0!</v>
      </c>
      <c r="AA36" s="13"/>
      <c r="AB36" s="13"/>
      <c r="AC36" s="13"/>
      <c r="AD36" s="13">
        <v>0</v>
      </c>
      <c r="AE36" s="13">
        <f>VLOOKUP(A:A,[1]TDSheet!$A:$AF,32,0)</f>
        <v>1.9762</v>
      </c>
      <c r="AF36" s="13">
        <f>VLOOKUP(A:A,[1]TDSheet!$A:$AG,33,0)</f>
        <v>0.71440000000000003</v>
      </c>
      <c r="AG36" s="13">
        <f>VLOOKUP(A:A,[1]TDSheet!$A:$W,23,0)</f>
        <v>0.71460000000000001</v>
      </c>
      <c r="AH36" s="13">
        <v>0</v>
      </c>
      <c r="AI36" s="19" t="str">
        <f>VLOOKUP(A:A,[1]TDSheet!$A:$AI,35,0)</f>
        <v>увел</v>
      </c>
      <c r="AJ36" s="13">
        <f t="shared" si="17"/>
        <v>0</v>
      </c>
      <c r="AK36" s="13">
        <f t="shared" si="18"/>
        <v>0</v>
      </c>
      <c r="AL36" s="13">
        <f t="shared" si="19"/>
        <v>0</v>
      </c>
      <c r="AM36" s="13">
        <f t="shared" si="20"/>
        <v>0</v>
      </c>
      <c r="AN36" s="13"/>
      <c r="AO36" s="13"/>
      <c r="AP36" s="13"/>
      <c r="AQ36" s="13"/>
    </row>
    <row r="37" spans="1:43" s="1" customFormat="1" ht="21.95" customHeight="1" outlineLevel="1" x14ac:dyDescent="0.2">
      <c r="A37" s="7" t="s">
        <v>40</v>
      </c>
      <c r="B37" s="7" t="s">
        <v>8</v>
      </c>
      <c r="C37" s="8">
        <v>29.582000000000001</v>
      </c>
      <c r="D37" s="8"/>
      <c r="E37" s="8">
        <v>20.754999999999999</v>
      </c>
      <c r="F37" s="8">
        <v>8.827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20.2</v>
      </c>
      <c r="K37" s="13">
        <f t="shared" si="13"/>
        <v>0.55499999999999972</v>
      </c>
      <c r="L37" s="13">
        <f>VLOOKUP(A:A,[1]TDSheet!$A:$X,24,0)</f>
        <v>10</v>
      </c>
      <c r="M37" s="13"/>
      <c r="N37" s="13"/>
      <c r="O37" s="13"/>
      <c r="P37" s="13"/>
      <c r="Q37" s="13"/>
      <c r="R37" s="13"/>
      <c r="S37" s="13"/>
      <c r="T37" s="13"/>
      <c r="U37" s="16"/>
      <c r="V37" s="16">
        <v>10</v>
      </c>
      <c r="W37" s="13">
        <f t="shared" si="14"/>
        <v>4.1509999999999998</v>
      </c>
      <c r="X37" s="16">
        <v>10</v>
      </c>
      <c r="Y37" s="17">
        <f t="shared" si="15"/>
        <v>9.3536497229583233</v>
      </c>
      <c r="Z37" s="13">
        <f t="shared" si="16"/>
        <v>2.1264755480607085</v>
      </c>
      <c r="AA37" s="13"/>
      <c r="AB37" s="13"/>
      <c r="AC37" s="13"/>
      <c r="AD37" s="13">
        <v>0</v>
      </c>
      <c r="AE37" s="13">
        <f>VLOOKUP(A:A,[1]TDSheet!$A:$AF,32,0)</f>
        <v>3.0824000000000003</v>
      </c>
      <c r="AF37" s="13">
        <f>VLOOKUP(A:A,[1]TDSheet!$A:$AG,33,0)</f>
        <v>1.27</v>
      </c>
      <c r="AG37" s="13">
        <f>VLOOKUP(A:A,[1]TDSheet!$A:$W,23,0)</f>
        <v>3.4386000000000001</v>
      </c>
      <c r="AH37" s="13">
        <f>VLOOKUP(A:A,[3]TDSheet!$A:$D,4,0)</f>
        <v>1.7889999999999999</v>
      </c>
      <c r="AI37" s="13" t="str">
        <f>VLOOKUP(A:A,[1]TDSheet!$A:$AI,35,0)</f>
        <v>увел</v>
      </c>
      <c r="AJ37" s="13">
        <f t="shared" si="17"/>
        <v>0</v>
      </c>
      <c r="AK37" s="13">
        <f t="shared" si="18"/>
        <v>0</v>
      </c>
      <c r="AL37" s="13">
        <f t="shared" si="19"/>
        <v>10</v>
      </c>
      <c r="AM37" s="13">
        <f t="shared" si="20"/>
        <v>10</v>
      </c>
      <c r="AN37" s="13"/>
      <c r="AO37" s="13"/>
      <c r="AP37" s="13"/>
      <c r="AQ37" s="13"/>
    </row>
    <row r="38" spans="1:43" s="1" customFormat="1" ht="11.1" customHeight="1" outlineLevel="1" x14ac:dyDescent="0.2">
      <c r="A38" s="7" t="s">
        <v>41</v>
      </c>
      <c r="B38" s="7" t="s">
        <v>12</v>
      </c>
      <c r="C38" s="8">
        <v>536</v>
      </c>
      <c r="D38" s="8">
        <v>1481</v>
      </c>
      <c r="E38" s="8">
        <v>1228</v>
      </c>
      <c r="F38" s="8">
        <v>758</v>
      </c>
      <c r="G38" s="1">
        <f>VLOOKUP(A:A,[1]TDSheet!$A:$G,7,0)</f>
        <v>0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1256</v>
      </c>
      <c r="K38" s="13">
        <f t="shared" si="13"/>
        <v>-28</v>
      </c>
      <c r="L38" s="13">
        <f>VLOOKUP(A:A,[1]TDSheet!$A:$X,24,0)</f>
        <v>450</v>
      </c>
      <c r="M38" s="13"/>
      <c r="N38" s="13"/>
      <c r="O38" s="13"/>
      <c r="P38" s="13"/>
      <c r="Q38" s="13"/>
      <c r="R38" s="13"/>
      <c r="S38" s="13"/>
      <c r="T38" s="13"/>
      <c r="U38" s="16">
        <v>300</v>
      </c>
      <c r="V38" s="16">
        <v>300</v>
      </c>
      <c r="W38" s="13">
        <f t="shared" si="14"/>
        <v>245.6</v>
      </c>
      <c r="X38" s="16">
        <v>500</v>
      </c>
      <c r="Y38" s="17">
        <f t="shared" si="15"/>
        <v>9.3973941368078187</v>
      </c>
      <c r="Z38" s="13">
        <f t="shared" si="16"/>
        <v>3.0863192182410426</v>
      </c>
      <c r="AA38" s="13"/>
      <c r="AB38" s="13"/>
      <c r="AC38" s="13"/>
      <c r="AD38" s="13">
        <v>0</v>
      </c>
      <c r="AE38" s="13">
        <f>VLOOKUP(A:A,[1]TDSheet!$A:$AF,32,0)</f>
        <v>258.8</v>
      </c>
      <c r="AF38" s="13">
        <f>VLOOKUP(A:A,[1]TDSheet!$A:$AG,33,0)</f>
        <v>240.6</v>
      </c>
      <c r="AG38" s="13">
        <f>VLOOKUP(A:A,[1]TDSheet!$A:$W,23,0)</f>
        <v>244.2</v>
      </c>
      <c r="AH38" s="13">
        <f>VLOOKUP(A:A,[3]TDSheet!$A:$D,4,0)</f>
        <v>311</v>
      </c>
      <c r="AI38" s="13" t="str">
        <f>VLOOKUP(A:A,[1]TDSheet!$A:$AI,35,0)</f>
        <v>нояяб</v>
      </c>
      <c r="AJ38" s="13">
        <f t="shared" si="17"/>
        <v>0</v>
      </c>
      <c r="AK38" s="13">
        <f t="shared" si="18"/>
        <v>105</v>
      </c>
      <c r="AL38" s="13">
        <f t="shared" si="19"/>
        <v>105</v>
      </c>
      <c r="AM38" s="13">
        <f t="shared" si="20"/>
        <v>175</v>
      </c>
      <c r="AN38" s="13"/>
      <c r="AO38" s="13"/>
      <c r="AP38" s="13"/>
      <c r="AQ38" s="13"/>
    </row>
    <row r="39" spans="1:43" s="1" customFormat="1" ht="11.1" customHeight="1" outlineLevel="1" x14ac:dyDescent="0.2">
      <c r="A39" s="7" t="s">
        <v>42</v>
      </c>
      <c r="B39" s="7" t="s">
        <v>12</v>
      </c>
      <c r="C39" s="8">
        <v>1251</v>
      </c>
      <c r="D39" s="8">
        <v>4056</v>
      </c>
      <c r="E39" s="8">
        <v>3146</v>
      </c>
      <c r="F39" s="8">
        <v>2108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3201</v>
      </c>
      <c r="K39" s="13">
        <f t="shared" si="13"/>
        <v>-55</v>
      </c>
      <c r="L39" s="13">
        <f>VLOOKUP(A:A,[1]TDSheet!$A:$X,24,0)</f>
        <v>600</v>
      </c>
      <c r="M39" s="13"/>
      <c r="N39" s="13"/>
      <c r="O39" s="13"/>
      <c r="P39" s="13"/>
      <c r="Q39" s="13"/>
      <c r="R39" s="13"/>
      <c r="S39" s="13"/>
      <c r="T39" s="13">
        <v>702</v>
      </c>
      <c r="U39" s="16">
        <v>400</v>
      </c>
      <c r="V39" s="16">
        <v>600</v>
      </c>
      <c r="W39" s="13">
        <f t="shared" si="14"/>
        <v>578.79999999999995</v>
      </c>
      <c r="X39" s="16">
        <v>550</v>
      </c>
      <c r="Y39" s="17">
        <f t="shared" si="15"/>
        <v>7.3565998617829997</v>
      </c>
      <c r="Z39" s="13">
        <f t="shared" si="16"/>
        <v>3.6420179682100899</v>
      </c>
      <c r="AA39" s="13"/>
      <c r="AB39" s="13"/>
      <c r="AC39" s="13"/>
      <c r="AD39" s="13">
        <f>VLOOKUP(A:A,[4]TDSheet!$A:$D,4,0)</f>
        <v>252</v>
      </c>
      <c r="AE39" s="13">
        <f>VLOOKUP(A:A,[1]TDSheet!$A:$AF,32,0)</f>
        <v>651.4</v>
      </c>
      <c r="AF39" s="13">
        <f>VLOOKUP(A:A,[1]TDSheet!$A:$AG,33,0)</f>
        <v>556.79999999999995</v>
      </c>
      <c r="AG39" s="13">
        <f>VLOOKUP(A:A,[1]TDSheet!$A:$W,23,0)</f>
        <v>596.4</v>
      </c>
      <c r="AH39" s="13">
        <f>VLOOKUP(A:A,[3]TDSheet!$A:$D,4,0)</f>
        <v>610</v>
      </c>
      <c r="AI39" s="13">
        <f>VLOOKUP(A:A,[1]TDSheet!$A:$AI,35,0)</f>
        <v>0</v>
      </c>
      <c r="AJ39" s="13">
        <f t="shared" si="17"/>
        <v>280.8</v>
      </c>
      <c r="AK39" s="13">
        <f t="shared" si="18"/>
        <v>160</v>
      </c>
      <c r="AL39" s="13">
        <f t="shared" si="19"/>
        <v>240</v>
      </c>
      <c r="AM39" s="13">
        <f t="shared" si="20"/>
        <v>220</v>
      </c>
      <c r="AN39" s="13"/>
      <c r="AO39" s="13"/>
      <c r="AP39" s="13"/>
      <c r="AQ39" s="13"/>
    </row>
    <row r="40" spans="1:43" s="1" customFormat="1" ht="11.1" customHeight="1" outlineLevel="1" x14ac:dyDescent="0.2">
      <c r="A40" s="7" t="s">
        <v>43</v>
      </c>
      <c r="B40" s="7" t="s">
        <v>12</v>
      </c>
      <c r="C40" s="8">
        <v>1592</v>
      </c>
      <c r="D40" s="8">
        <v>4179</v>
      </c>
      <c r="E40" s="8">
        <v>4371</v>
      </c>
      <c r="F40" s="8">
        <v>1328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4452</v>
      </c>
      <c r="K40" s="13">
        <f t="shared" si="13"/>
        <v>-81</v>
      </c>
      <c r="L40" s="13">
        <f>VLOOKUP(A:A,[1]TDSheet!$A:$X,24,0)</f>
        <v>1300</v>
      </c>
      <c r="M40" s="13"/>
      <c r="N40" s="13"/>
      <c r="O40" s="13"/>
      <c r="P40" s="13"/>
      <c r="Q40" s="13"/>
      <c r="R40" s="13"/>
      <c r="S40" s="13"/>
      <c r="T40" s="13">
        <v>300</v>
      </c>
      <c r="U40" s="16">
        <v>1200</v>
      </c>
      <c r="V40" s="16">
        <v>1600</v>
      </c>
      <c r="W40" s="13">
        <f t="shared" si="14"/>
        <v>874.2</v>
      </c>
      <c r="X40" s="16">
        <v>1000</v>
      </c>
      <c r="Y40" s="17">
        <f t="shared" si="15"/>
        <v>7.3530084648821772</v>
      </c>
      <c r="Z40" s="13">
        <f t="shared" si="16"/>
        <v>1.5191031800503316</v>
      </c>
      <c r="AA40" s="13"/>
      <c r="AB40" s="13"/>
      <c r="AC40" s="13"/>
      <c r="AD40" s="13">
        <v>0</v>
      </c>
      <c r="AE40" s="13">
        <f>VLOOKUP(A:A,[1]TDSheet!$A:$AF,32,0)</f>
        <v>666.6</v>
      </c>
      <c r="AF40" s="13">
        <f>VLOOKUP(A:A,[1]TDSheet!$A:$AG,33,0)</f>
        <v>647.79999999999995</v>
      </c>
      <c r="AG40" s="13">
        <f>VLOOKUP(A:A,[1]TDSheet!$A:$W,23,0)</f>
        <v>773.8</v>
      </c>
      <c r="AH40" s="13">
        <f>VLOOKUP(A:A,[3]TDSheet!$A:$D,4,0)</f>
        <v>1176</v>
      </c>
      <c r="AI40" s="13" t="str">
        <f>VLOOKUP(A:A,[1]TDSheet!$A:$AI,35,0)</f>
        <v>продноя</v>
      </c>
      <c r="AJ40" s="13">
        <f t="shared" si="17"/>
        <v>135</v>
      </c>
      <c r="AK40" s="13">
        <f t="shared" si="18"/>
        <v>540</v>
      </c>
      <c r="AL40" s="13">
        <f t="shared" si="19"/>
        <v>720</v>
      </c>
      <c r="AM40" s="13">
        <f t="shared" si="20"/>
        <v>450</v>
      </c>
      <c r="AN40" s="13"/>
      <c r="AO40" s="13"/>
      <c r="AP40" s="13"/>
      <c r="AQ40" s="13"/>
    </row>
    <row r="41" spans="1:43" s="1" customFormat="1" ht="11.1" customHeight="1" outlineLevel="1" x14ac:dyDescent="0.2">
      <c r="A41" s="7" t="s">
        <v>44</v>
      </c>
      <c r="B41" s="7" t="s">
        <v>8</v>
      </c>
      <c r="C41" s="8">
        <v>647.13199999999995</v>
      </c>
      <c r="D41" s="8">
        <v>1716.42</v>
      </c>
      <c r="E41" s="8">
        <v>1385.1559999999999</v>
      </c>
      <c r="F41" s="8">
        <v>949.13400000000001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1355.35</v>
      </c>
      <c r="K41" s="13">
        <f t="shared" si="13"/>
        <v>29.80600000000004</v>
      </c>
      <c r="L41" s="13">
        <f>VLOOKUP(A:A,[1]TDSheet!$A:$X,24,0)</f>
        <v>220</v>
      </c>
      <c r="M41" s="13"/>
      <c r="N41" s="13"/>
      <c r="O41" s="13"/>
      <c r="P41" s="13"/>
      <c r="Q41" s="13"/>
      <c r="R41" s="13"/>
      <c r="S41" s="13"/>
      <c r="T41" s="13"/>
      <c r="U41" s="16">
        <v>70</v>
      </c>
      <c r="V41" s="16">
        <v>70</v>
      </c>
      <c r="W41" s="13">
        <f t="shared" si="14"/>
        <v>277.03120000000001</v>
      </c>
      <c r="X41" s="16">
        <v>80</v>
      </c>
      <c r="Y41" s="17">
        <f t="shared" si="15"/>
        <v>5.0143593934546002</v>
      </c>
      <c r="Z41" s="13">
        <f t="shared" si="16"/>
        <v>3.4260906352786256</v>
      </c>
      <c r="AA41" s="13"/>
      <c r="AB41" s="13"/>
      <c r="AC41" s="13"/>
      <c r="AD41" s="13">
        <v>0</v>
      </c>
      <c r="AE41" s="13">
        <f>VLOOKUP(A:A,[1]TDSheet!$A:$AF,32,0)</f>
        <v>313.0204</v>
      </c>
      <c r="AF41" s="13">
        <f>VLOOKUP(A:A,[1]TDSheet!$A:$AG,33,0)</f>
        <v>297.20479999999998</v>
      </c>
      <c r="AG41" s="13">
        <f>VLOOKUP(A:A,[1]TDSheet!$A:$W,23,0)</f>
        <v>279.22719999999998</v>
      </c>
      <c r="AH41" s="13">
        <f>VLOOKUP(A:A,[3]TDSheet!$A:$D,4,0)</f>
        <v>279.75299999999999</v>
      </c>
      <c r="AI41" s="13" t="str">
        <f>VLOOKUP(A:A,[1]TDSheet!$A:$AI,35,0)</f>
        <v>жк оконч</v>
      </c>
      <c r="AJ41" s="13">
        <f t="shared" si="17"/>
        <v>0</v>
      </c>
      <c r="AK41" s="13">
        <f t="shared" si="18"/>
        <v>70</v>
      </c>
      <c r="AL41" s="13">
        <f t="shared" si="19"/>
        <v>70</v>
      </c>
      <c r="AM41" s="13">
        <f t="shared" si="20"/>
        <v>80</v>
      </c>
      <c r="AN41" s="13"/>
      <c r="AO41" s="13"/>
      <c r="AP41" s="13"/>
      <c r="AQ41" s="13"/>
    </row>
    <row r="42" spans="1:43" s="1" customFormat="1" ht="11.1" customHeight="1" outlineLevel="1" x14ac:dyDescent="0.2">
      <c r="A42" s="7" t="s">
        <v>45</v>
      </c>
      <c r="B42" s="7" t="s">
        <v>12</v>
      </c>
      <c r="C42" s="8">
        <v>673</v>
      </c>
      <c r="D42" s="8">
        <v>1007</v>
      </c>
      <c r="E42" s="8">
        <v>891</v>
      </c>
      <c r="F42" s="8">
        <v>782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912</v>
      </c>
      <c r="K42" s="13">
        <f t="shared" si="13"/>
        <v>-21</v>
      </c>
      <c r="L42" s="13">
        <f>VLOOKUP(A:A,[1]TDSheet!$A:$X,24,0)</f>
        <v>0</v>
      </c>
      <c r="M42" s="13"/>
      <c r="N42" s="13"/>
      <c r="O42" s="13"/>
      <c r="P42" s="13"/>
      <c r="Q42" s="13"/>
      <c r="R42" s="13"/>
      <c r="S42" s="13"/>
      <c r="T42" s="13"/>
      <c r="U42" s="16"/>
      <c r="V42" s="16">
        <v>500</v>
      </c>
      <c r="W42" s="13">
        <f t="shared" si="14"/>
        <v>178.2</v>
      </c>
      <c r="X42" s="16">
        <v>500</v>
      </c>
      <c r="Y42" s="17">
        <f t="shared" si="15"/>
        <v>10</v>
      </c>
      <c r="Z42" s="13">
        <f t="shared" si="16"/>
        <v>4.3883277216610557</v>
      </c>
      <c r="AA42" s="13"/>
      <c r="AB42" s="13"/>
      <c r="AC42" s="13"/>
      <c r="AD42" s="13">
        <v>0</v>
      </c>
      <c r="AE42" s="13">
        <f>VLOOKUP(A:A,[1]TDSheet!$A:$AF,32,0)</f>
        <v>192.8</v>
      </c>
      <c r="AF42" s="13">
        <f>VLOOKUP(A:A,[1]TDSheet!$A:$AG,33,0)</f>
        <v>147.4</v>
      </c>
      <c r="AG42" s="13">
        <f>VLOOKUP(A:A,[1]TDSheet!$A:$W,23,0)</f>
        <v>174.4</v>
      </c>
      <c r="AH42" s="13">
        <f>VLOOKUP(A:A,[3]TDSheet!$A:$D,4,0)</f>
        <v>210</v>
      </c>
      <c r="AI42" s="13">
        <f>VLOOKUP(A:A,[1]TDSheet!$A:$AI,35,0)</f>
        <v>0</v>
      </c>
      <c r="AJ42" s="13">
        <f t="shared" si="17"/>
        <v>0</v>
      </c>
      <c r="AK42" s="13">
        <f t="shared" si="18"/>
        <v>0</v>
      </c>
      <c r="AL42" s="13">
        <f t="shared" si="19"/>
        <v>50</v>
      </c>
      <c r="AM42" s="13">
        <f t="shared" si="20"/>
        <v>50</v>
      </c>
      <c r="AN42" s="13"/>
      <c r="AO42" s="13"/>
      <c r="AP42" s="13"/>
      <c r="AQ42" s="13"/>
    </row>
    <row r="43" spans="1:43" s="1" customFormat="1" ht="21.95" customHeight="1" outlineLevel="1" x14ac:dyDescent="0.2">
      <c r="A43" s="7" t="s">
        <v>46</v>
      </c>
      <c r="B43" s="7" t="s">
        <v>12</v>
      </c>
      <c r="C43" s="8">
        <v>462</v>
      </c>
      <c r="D43" s="8">
        <v>1299</v>
      </c>
      <c r="E43" s="8">
        <v>958</v>
      </c>
      <c r="F43" s="8">
        <v>780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983</v>
      </c>
      <c r="K43" s="13">
        <f t="shared" si="13"/>
        <v>-25</v>
      </c>
      <c r="L43" s="13">
        <f>VLOOKUP(A:A,[1]TDSheet!$A:$X,24,0)</f>
        <v>230</v>
      </c>
      <c r="M43" s="13"/>
      <c r="N43" s="13"/>
      <c r="O43" s="13"/>
      <c r="P43" s="13"/>
      <c r="Q43" s="13"/>
      <c r="R43" s="13"/>
      <c r="S43" s="13"/>
      <c r="T43" s="13"/>
      <c r="U43" s="16">
        <v>100</v>
      </c>
      <c r="V43" s="16">
        <v>120</v>
      </c>
      <c r="W43" s="13">
        <f t="shared" si="14"/>
        <v>191.6</v>
      </c>
      <c r="X43" s="16">
        <v>200</v>
      </c>
      <c r="Y43" s="17">
        <f t="shared" si="15"/>
        <v>7.463465553235908</v>
      </c>
      <c r="Z43" s="13">
        <f t="shared" si="16"/>
        <v>4.0709812108559502</v>
      </c>
      <c r="AA43" s="13"/>
      <c r="AB43" s="13"/>
      <c r="AC43" s="13"/>
      <c r="AD43" s="13">
        <v>0</v>
      </c>
      <c r="AE43" s="13">
        <f>VLOOKUP(A:A,[1]TDSheet!$A:$AF,32,0)</f>
        <v>226.8</v>
      </c>
      <c r="AF43" s="13">
        <f>VLOOKUP(A:A,[1]TDSheet!$A:$AG,33,0)</f>
        <v>210</v>
      </c>
      <c r="AG43" s="13">
        <f>VLOOKUP(A:A,[1]TDSheet!$A:$W,23,0)</f>
        <v>212.8</v>
      </c>
      <c r="AH43" s="13">
        <f>VLOOKUP(A:A,[3]TDSheet!$A:$D,4,0)</f>
        <v>210</v>
      </c>
      <c r="AI43" s="13">
        <f>VLOOKUP(A:A,[1]TDSheet!$A:$AI,35,0)</f>
        <v>0</v>
      </c>
      <c r="AJ43" s="13">
        <f t="shared" si="17"/>
        <v>0</v>
      </c>
      <c r="AK43" s="13">
        <f t="shared" si="18"/>
        <v>35</v>
      </c>
      <c r="AL43" s="13">
        <f t="shared" si="19"/>
        <v>42</v>
      </c>
      <c r="AM43" s="13">
        <f t="shared" si="20"/>
        <v>70</v>
      </c>
      <c r="AN43" s="13"/>
      <c r="AO43" s="13"/>
      <c r="AP43" s="13"/>
      <c r="AQ43" s="13"/>
    </row>
    <row r="44" spans="1:43" s="1" customFormat="1" ht="11.1" customHeight="1" outlineLevel="1" x14ac:dyDescent="0.2">
      <c r="A44" s="7" t="s">
        <v>47</v>
      </c>
      <c r="B44" s="7" t="s">
        <v>8</v>
      </c>
      <c r="C44" s="8">
        <v>140.392</v>
      </c>
      <c r="D44" s="8">
        <v>246.00399999999999</v>
      </c>
      <c r="E44" s="8">
        <v>222.72800000000001</v>
      </c>
      <c r="F44" s="8">
        <v>160.08000000000001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228.62100000000001</v>
      </c>
      <c r="K44" s="13">
        <f t="shared" si="13"/>
        <v>-5.8930000000000007</v>
      </c>
      <c r="L44" s="13">
        <f>VLOOKUP(A:A,[1]TDSheet!$A:$X,24,0)</f>
        <v>60</v>
      </c>
      <c r="M44" s="13"/>
      <c r="N44" s="13"/>
      <c r="O44" s="13"/>
      <c r="P44" s="13"/>
      <c r="Q44" s="13"/>
      <c r="R44" s="13"/>
      <c r="S44" s="13"/>
      <c r="T44" s="13"/>
      <c r="U44" s="16"/>
      <c r="V44" s="16">
        <v>70</v>
      </c>
      <c r="W44" s="13">
        <f t="shared" si="14"/>
        <v>44.5456</v>
      </c>
      <c r="X44" s="16">
        <v>50</v>
      </c>
      <c r="Y44" s="17">
        <f t="shared" si="15"/>
        <v>7.6344240508602432</v>
      </c>
      <c r="Z44" s="13">
        <f t="shared" si="16"/>
        <v>3.593620918788837</v>
      </c>
      <c r="AA44" s="13"/>
      <c r="AB44" s="13"/>
      <c r="AC44" s="13"/>
      <c r="AD44" s="13">
        <v>0</v>
      </c>
      <c r="AE44" s="13">
        <f>VLOOKUP(A:A,[1]TDSheet!$A:$AF,32,0)</f>
        <v>54.489200000000004</v>
      </c>
      <c r="AF44" s="13">
        <f>VLOOKUP(A:A,[1]TDSheet!$A:$AG,33,0)</f>
        <v>51.191199999999995</v>
      </c>
      <c r="AG44" s="13">
        <f>VLOOKUP(A:A,[1]TDSheet!$A:$W,23,0)</f>
        <v>44.755600000000001</v>
      </c>
      <c r="AH44" s="13">
        <f>VLOOKUP(A:A,[3]TDSheet!$A:$D,4,0)</f>
        <v>36.061999999999998</v>
      </c>
      <c r="AI44" s="13">
        <f>VLOOKUP(A:A,[1]TDSheet!$A:$AI,35,0)</f>
        <v>0</v>
      </c>
      <c r="AJ44" s="13">
        <f t="shared" si="17"/>
        <v>0</v>
      </c>
      <c r="AK44" s="13">
        <f t="shared" si="18"/>
        <v>0</v>
      </c>
      <c r="AL44" s="13">
        <f t="shared" si="19"/>
        <v>70</v>
      </c>
      <c r="AM44" s="13">
        <f t="shared" si="20"/>
        <v>50</v>
      </c>
      <c r="AN44" s="13"/>
      <c r="AO44" s="13"/>
      <c r="AP44" s="13"/>
      <c r="AQ44" s="13"/>
    </row>
    <row r="45" spans="1:43" s="1" customFormat="1" ht="11.1" customHeight="1" outlineLevel="1" x14ac:dyDescent="0.2">
      <c r="A45" s="7" t="s">
        <v>48</v>
      </c>
      <c r="B45" s="7" t="s">
        <v>12</v>
      </c>
      <c r="C45" s="8">
        <v>401</v>
      </c>
      <c r="D45" s="8">
        <v>689</v>
      </c>
      <c r="E45" s="8">
        <v>695</v>
      </c>
      <c r="F45" s="8">
        <v>384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705</v>
      </c>
      <c r="K45" s="13">
        <f t="shared" si="13"/>
        <v>-10</v>
      </c>
      <c r="L45" s="13">
        <f>VLOOKUP(A:A,[1]TDSheet!$A:$X,24,0)</f>
        <v>250</v>
      </c>
      <c r="M45" s="13"/>
      <c r="N45" s="13"/>
      <c r="O45" s="13"/>
      <c r="P45" s="13"/>
      <c r="Q45" s="13"/>
      <c r="R45" s="13"/>
      <c r="S45" s="13"/>
      <c r="T45" s="13"/>
      <c r="U45" s="16">
        <v>100</v>
      </c>
      <c r="V45" s="16">
        <v>150</v>
      </c>
      <c r="W45" s="13">
        <f t="shared" si="14"/>
        <v>139</v>
      </c>
      <c r="X45" s="16">
        <v>150</v>
      </c>
      <c r="Y45" s="17">
        <f t="shared" si="15"/>
        <v>7.4388489208633093</v>
      </c>
      <c r="Z45" s="13">
        <f t="shared" si="16"/>
        <v>2.7625899280575541</v>
      </c>
      <c r="AA45" s="13"/>
      <c r="AB45" s="13"/>
      <c r="AC45" s="13"/>
      <c r="AD45" s="13">
        <v>0</v>
      </c>
      <c r="AE45" s="13">
        <f>VLOOKUP(A:A,[1]TDSheet!$A:$AF,32,0)</f>
        <v>173.2</v>
      </c>
      <c r="AF45" s="13">
        <f>VLOOKUP(A:A,[1]TDSheet!$A:$AG,33,0)</f>
        <v>130</v>
      </c>
      <c r="AG45" s="13">
        <f>VLOOKUP(A:A,[1]TDSheet!$A:$W,23,0)</f>
        <v>137.19999999999999</v>
      </c>
      <c r="AH45" s="13">
        <f>VLOOKUP(A:A,[3]TDSheet!$A:$D,4,0)</f>
        <v>177</v>
      </c>
      <c r="AI45" s="13">
        <f>VLOOKUP(A:A,[1]TDSheet!$A:$AI,35,0)</f>
        <v>0</v>
      </c>
      <c r="AJ45" s="13">
        <f t="shared" si="17"/>
        <v>0</v>
      </c>
      <c r="AK45" s="13">
        <f t="shared" si="18"/>
        <v>40</v>
      </c>
      <c r="AL45" s="13">
        <f t="shared" si="19"/>
        <v>60</v>
      </c>
      <c r="AM45" s="13">
        <f t="shared" si="20"/>
        <v>60</v>
      </c>
      <c r="AN45" s="13"/>
      <c r="AO45" s="13"/>
      <c r="AP45" s="13"/>
      <c r="AQ45" s="13"/>
    </row>
    <row r="46" spans="1:43" s="1" customFormat="1" ht="11.1" customHeight="1" outlineLevel="1" x14ac:dyDescent="0.2">
      <c r="A46" s="7" t="s">
        <v>49</v>
      </c>
      <c r="B46" s="7" t="s">
        <v>12</v>
      </c>
      <c r="C46" s="8">
        <v>1071</v>
      </c>
      <c r="D46" s="8">
        <v>1776</v>
      </c>
      <c r="E46" s="8">
        <v>1668</v>
      </c>
      <c r="F46" s="8">
        <v>1128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1729</v>
      </c>
      <c r="K46" s="13">
        <f t="shared" si="13"/>
        <v>-61</v>
      </c>
      <c r="L46" s="13">
        <f>VLOOKUP(A:A,[1]TDSheet!$A:$X,24,0)</f>
        <v>250</v>
      </c>
      <c r="M46" s="13"/>
      <c r="N46" s="13"/>
      <c r="O46" s="13"/>
      <c r="P46" s="13"/>
      <c r="Q46" s="13"/>
      <c r="R46" s="13"/>
      <c r="S46" s="13"/>
      <c r="T46" s="13"/>
      <c r="U46" s="16">
        <v>300</v>
      </c>
      <c r="V46" s="16">
        <v>400</v>
      </c>
      <c r="W46" s="13">
        <f t="shared" si="14"/>
        <v>333.6</v>
      </c>
      <c r="X46" s="16">
        <v>400</v>
      </c>
      <c r="Y46" s="17">
        <f t="shared" si="15"/>
        <v>7.4280575539568341</v>
      </c>
      <c r="Z46" s="13">
        <f t="shared" si="16"/>
        <v>3.3812949640287768</v>
      </c>
      <c r="AA46" s="13"/>
      <c r="AB46" s="13"/>
      <c r="AC46" s="13"/>
      <c r="AD46" s="13">
        <v>0</v>
      </c>
      <c r="AE46" s="13">
        <f>VLOOKUP(A:A,[1]TDSheet!$A:$AF,32,0)</f>
        <v>397</v>
      </c>
      <c r="AF46" s="13">
        <f>VLOOKUP(A:A,[1]TDSheet!$A:$AG,33,0)</f>
        <v>335.4</v>
      </c>
      <c r="AG46" s="13">
        <f>VLOOKUP(A:A,[1]TDSheet!$A:$W,23,0)</f>
        <v>337.6</v>
      </c>
      <c r="AH46" s="13">
        <f>VLOOKUP(A:A,[3]TDSheet!$A:$D,4,0)</f>
        <v>413</v>
      </c>
      <c r="AI46" s="13">
        <f>VLOOKUP(A:A,[1]TDSheet!$A:$AI,35,0)</f>
        <v>0</v>
      </c>
      <c r="AJ46" s="13">
        <f t="shared" si="17"/>
        <v>0</v>
      </c>
      <c r="AK46" s="13">
        <f t="shared" si="18"/>
        <v>120</v>
      </c>
      <c r="AL46" s="13">
        <f t="shared" si="19"/>
        <v>160</v>
      </c>
      <c r="AM46" s="13">
        <f t="shared" si="20"/>
        <v>160</v>
      </c>
      <c r="AN46" s="13"/>
      <c r="AO46" s="13"/>
      <c r="AP46" s="13"/>
      <c r="AQ46" s="13"/>
    </row>
    <row r="47" spans="1:43" s="1" customFormat="1" ht="21.95" customHeight="1" outlineLevel="1" x14ac:dyDescent="0.2">
      <c r="A47" s="7" t="s">
        <v>50</v>
      </c>
      <c r="B47" s="7" t="s">
        <v>8</v>
      </c>
      <c r="C47" s="8">
        <v>89.27</v>
      </c>
      <c r="D47" s="8">
        <v>177.58199999999999</v>
      </c>
      <c r="E47" s="8">
        <v>146.05600000000001</v>
      </c>
      <c r="F47" s="8">
        <v>120.79600000000001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147.91</v>
      </c>
      <c r="K47" s="13">
        <f t="shared" si="13"/>
        <v>-1.853999999999985</v>
      </c>
      <c r="L47" s="13">
        <f>VLOOKUP(A:A,[1]TDSheet!$A:$X,24,0)</f>
        <v>30</v>
      </c>
      <c r="M47" s="13"/>
      <c r="N47" s="13"/>
      <c r="O47" s="13"/>
      <c r="P47" s="13"/>
      <c r="Q47" s="13"/>
      <c r="R47" s="13"/>
      <c r="S47" s="13"/>
      <c r="T47" s="13"/>
      <c r="U47" s="16"/>
      <c r="V47" s="16">
        <v>50</v>
      </c>
      <c r="W47" s="13">
        <f t="shared" si="14"/>
        <v>29.211200000000002</v>
      </c>
      <c r="X47" s="16">
        <v>30</v>
      </c>
      <c r="Y47" s="17">
        <f t="shared" si="15"/>
        <v>7.9009421043983119</v>
      </c>
      <c r="Z47" s="13">
        <f t="shared" si="16"/>
        <v>4.1352631867229004</v>
      </c>
      <c r="AA47" s="13"/>
      <c r="AB47" s="13"/>
      <c r="AC47" s="13"/>
      <c r="AD47" s="13">
        <v>0</v>
      </c>
      <c r="AE47" s="13">
        <f>VLOOKUP(A:A,[1]TDSheet!$A:$AF,32,0)</f>
        <v>31.595999999999997</v>
      </c>
      <c r="AF47" s="13">
        <f>VLOOKUP(A:A,[1]TDSheet!$A:$AG,33,0)</f>
        <v>30.436599999999999</v>
      </c>
      <c r="AG47" s="13">
        <f>VLOOKUP(A:A,[1]TDSheet!$A:$W,23,0)</f>
        <v>28.909199999999998</v>
      </c>
      <c r="AH47" s="13">
        <f>VLOOKUP(A:A,[3]TDSheet!$A:$D,4,0)</f>
        <v>37.494</v>
      </c>
      <c r="AI47" s="13">
        <f>VLOOKUP(A:A,[1]TDSheet!$A:$AI,35,0)</f>
        <v>0</v>
      </c>
      <c r="AJ47" s="13">
        <f t="shared" si="17"/>
        <v>0</v>
      </c>
      <c r="AK47" s="13">
        <f t="shared" si="18"/>
        <v>0</v>
      </c>
      <c r="AL47" s="13">
        <f t="shared" si="19"/>
        <v>50</v>
      </c>
      <c r="AM47" s="13">
        <f t="shared" si="20"/>
        <v>30</v>
      </c>
      <c r="AN47" s="13"/>
      <c r="AO47" s="13"/>
      <c r="AP47" s="13"/>
      <c r="AQ47" s="13"/>
    </row>
    <row r="48" spans="1:43" s="1" customFormat="1" ht="21.95" customHeight="1" outlineLevel="1" x14ac:dyDescent="0.2">
      <c r="A48" s="7" t="s">
        <v>51</v>
      </c>
      <c r="B48" s="7" t="s">
        <v>8</v>
      </c>
      <c r="C48" s="8">
        <v>323.39499999999998</v>
      </c>
      <c r="D48" s="8">
        <v>825.09500000000003</v>
      </c>
      <c r="E48" s="8">
        <v>602.85199999999998</v>
      </c>
      <c r="F48" s="8">
        <v>539.77499999999998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602.83100000000002</v>
      </c>
      <c r="K48" s="13">
        <f t="shared" si="13"/>
        <v>2.0999999999958163E-2</v>
      </c>
      <c r="L48" s="13">
        <f>VLOOKUP(A:A,[1]TDSheet!$A:$X,24,0)</f>
        <v>80</v>
      </c>
      <c r="M48" s="13"/>
      <c r="N48" s="13"/>
      <c r="O48" s="13"/>
      <c r="P48" s="13"/>
      <c r="Q48" s="13"/>
      <c r="R48" s="13"/>
      <c r="S48" s="13"/>
      <c r="T48" s="13"/>
      <c r="U48" s="16">
        <v>50</v>
      </c>
      <c r="V48" s="16">
        <v>100</v>
      </c>
      <c r="W48" s="13">
        <f t="shared" si="14"/>
        <v>120.57039999999999</v>
      </c>
      <c r="X48" s="16">
        <v>120</v>
      </c>
      <c r="Y48" s="17">
        <f t="shared" si="15"/>
        <v>7.379713428834938</v>
      </c>
      <c r="Z48" s="13">
        <f t="shared" si="16"/>
        <v>4.4768450631332399</v>
      </c>
      <c r="AA48" s="13"/>
      <c r="AB48" s="13"/>
      <c r="AC48" s="13"/>
      <c r="AD48" s="13">
        <v>0</v>
      </c>
      <c r="AE48" s="13">
        <f>VLOOKUP(A:A,[1]TDSheet!$A:$AF,32,0)</f>
        <v>135.0538</v>
      </c>
      <c r="AF48" s="13">
        <f>VLOOKUP(A:A,[1]TDSheet!$A:$AG,33,0)</f>
        <v>126.9648</v>
      </c>
      <c r="AG48" s="13">
        <f>VLOOKUP(A:A,[1]TDSheet!$A:$W,23,0)</f>
        <v>131.483</v>
      </c>
      <c r="AH48" s="13">
        <f>VLOOKUP(A:A,[3]TDSheet!$A:$D,4,0)</f>
        <v>88.655000000000001</v>
      </c>
      <c r="AI48" s="13">
        <f>VLOOKUP(A:A,[1]TDSheet!$A:$AI,35,0)</f>
        <v>0</v>
      </c>
      <c r="AJ48" s="13">
        <f t="shared" si="17"/>
        <v>0</v>
      </c>
      <c r="AK48" s="13">
        <f t="shared" si="18"/>
        <v>50</v>
      </c>
      <c r="AL48" s="13">
        <f t="shared" si="19"/>
        <v>100</v>
      </c>
      <c r="AM48" s="13">
        <f t="shared" si="20"/>
        <v>120</v>
      </c>
      <c r="AN48" s="13"/>
      <c r="AO48" s="13"/>
      <c r="AP48" s="13"/>
      <c r="AQ48" s="13"/>
    </row>
    <row r="49" spans="1:43" s="1" customFormat="1" ht="21.95" customHeight="1" outlineLevel="1" x14ac:dyDescent="0.2">
      <c r="A49" s="7" t="s">
        <v>52</v>
      </c>
      <c r="B49" s="7" t="s">
        <v>12</v>
      </c>
      <c r="C49" s="8">
        <v>463</v>
      </c>
      <c r="D49" s="8">
        <v>1686</v>
      </c>
      <c r="E49" s="8">
        <v>1157</v>
      </c>
      <c r="F49" s="8">
        <v>968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1186</v>
      </c>
      <c r="K49" s="13">
        <f t="shared" si="13"/>
        <v>-29</v>
      </c>
      <c r="L49" s="13">
        <f>VLOOKUP(A:A,[1]TDSheet!$A:$X,24,0)</f>
        <v>200</v>
      </c>
      <c r="M49" s="13"/>
      <c r="N49" s="13"/>
      <c r="O49" s="13"/>
      <c r="P49" s="13"/>
      <c r="Q49" s="13"/>
      <c r="R49" s="13"/>
      <c r="S49" s="13"/>
      <c r="T49" s="13"/>
      <c r="U49" s="16">
        <v>100</v>
      </c>
      <c r="V49" s="16">
        <v>200</v>
      </c>
      <c r="W49" s="13">
        <f t="shared" si="14"/>
        <v>231.4</v>
      </c>
      <c r="X49" s="16">
        <v>250</v>
      </c>
      <c r="Y49" s="17">
        <f t="shared" si="15"/>
        <v>7.424373379429559</v>
      </c>
      <c r="Z49" s="13">
        <f t="shared" si="16"/>
        <v>4.1832324978392394</v>
      </c>
      <c r="AA49" s="13"/>
      <c r="AB49" s="13"/>
      <c r="AC49" s="13"/>
      <c r="AD49" s="13">
        <v>0</v>
      </c>
      <c r="AE49" s="13">
        <f>VLOOKUP(A:A,[1]TDSheet!$A:$AF,32,0)</f>
        <v>274.2</v>
      </c>
      <c r="AF49" s="13">
        <f>VLOOKUP(A:A,[1]TDSheet!$A:$AG,33,0)</f>
        <v>243</v>
      </c>
      <c r="AG49" s="13">
        <f>VLOOKUP(A:A,[1]TDSheet!$A:$W,23,0)</f>
        <v>249.6</v>
      </c>
      <c r="AH49" s="13">
        <f>VLOOKUP(A:A,[3]TDSheet!$A:$D,4,0)</f>
        <v>253</v>
      </c>
      <c r="AI49" s="13">
        <f>VLOOKUP(A:A,[1]TDSheet!$A:$AI,35,0)</f>
        <v>0</v>
      </c>
      <c r="AJ49" s="13">
        <f t="shared" si="17"/>
        <v>0</v>
      </c>
      <c r="AK49" s="13">
        <f t="shared" si="18"/>
        <v>35</v>
      </c>
      <c r="AL49" s="13">
        <f t="shared" si="19"/>
        <v>70</v>
      </c>
      <c r="AM49" s="13">
        <f t="shared" si="20"/>
        <v>87.5</v>
      </c>
      <c r="AN49" s="13"/>
      <c r="AO49" s="13"/>
      <c r="AP49" s="13"/>
      <c r="AQ49" s="13"/>
    </row>
    <row r="50" spans="1:43" s="1" customFormat="1" ht="21.95" customHeight="1" outlineLevel="1" x14ac:dyDescent="0.2">
      <c r="A50" s="7" t="s">
        <v>53</v>
      </c>
      <c r="B50" s="7" t="s">
        <v>12</v>
      </c>
      <c r="C50" s="8">
        <v>1262</v>
      </c>
      <c r="D50" s="8">
        <v>1862</v>
      </c>
      <c r="E50" s="8">
        <v>1746</v>
      </c>
      <c r="F50" s="8">
        <v>1353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1778</v>
      </c>
      <c r="K50" s="13">
        <f t="shared" si="13"/>
        <v>-32</v>
      </c>
      <c r="L50" s="13">
        <f>VLOOKUP(A:A,[1]TDSheet!$A:$X,24,0)</f>
        <v>250</v>
      </c>
      <c r="M50" s="13"/>
      <c r="N50" s="13"/>
      <c r="O50" s="13"/>
      <c r="P50" s="13"/>
      <c r="Q50" s="13"/>
      <c r="R50" s="13"/>
      <c r="S50" s="13"/>
      <c r="T50" s="13"/>
      <c r="U50" s="16">
        <v>250</v>
      </c>
      <c r="V50" s="16">
        <v>350</v>
      </c>
      <c r="W50" s="13">
        <f t="shared" si="14"/>
        <v>349.2</v>
      </c>
      <c r="X50" s="16">
        <v>400</v>
      </c>
      <c r="Y50" s="17">
        <f t="shared" si="15"/>
        <v>7.4541809851088203</v>
      </c>
      <c r="Z50" s="13">
        <f t="shared" si="16"/>
        <v>3.8745704467353952</v>
      </c>
      <c r="AA50" s="13"/>
      <c r="AB50" s="13"/>
      <c r="AC50" s="13"/>
      <c r="AD50" s="13">
        <v>0</v>
      </c>
      <c r="AE50" s="13">
        <f>VLOOKUP(A:A,[1]TDSheet!$A:$AF,32,0)</f>
        <v>386.2</v>
      </c>
      <c r="AF50" s="13">
        <f>VLOOKUP(A:A,[1]TDSheet!$A:$AG,33,0)</f>
        <v>400.2</v>
      </c>
      <c r="AG50" s="13">
        <f>VLOOKUP(A:A,[1]TDSheet!$A:$W,23,0)</f>
        <v>363.4</v>
      </c>
      <c r="AH50" s="13">
        <f>VLOOKUP(A:A,[3]TDSheet!$A:$D,4,0)</f>
        <v>364</v>
      </c>
      <c r="AI50" s="13">
        <f>VLOOKUP(A:A,[1]TDSheet!$A:$AI,35,0)</f>
        <v>0</v>
      </c>
      <c r="AJ50" s="13">
        <f t="shared" si="17"/>
        <v>0</v>
      </c>
      <c r="AK50" s="13">
        <f t="shared" si="18"/>
        <v>87.5</v>
      </c>
      <c r="AL50" s="13">
        <f t="shared" si="19"/>
        <v>122.49999999999999</v>
      </c>
      <c r="AM50" s="13">
        <f t="shared" si="20"/>
        <v>140</v>
      </c>
      <c r="AN50" s="13"/>
      <c r="AO50" s="13"/>
      <c r="AP50" s="13"/>
      <c r="AQ50" s="13"/>
    </row>
    <row r="51" spans="1:43" s="1" customFormat="1" ht="11.1" customHeight="1" outlineLevel="1" x14ac:dyDescent="0.2">
      <c r="A51" s="7" t="s">
        <v>54</v>
      </c>
      <c r="B51" s="7" t="s">
        <v>12</v>
      </c>
      <c r="C51" s="8">
        <v>419</v>
      </c>
      <c r="D51" s="8">
        <v>1577</v>
      </c>
      <c r="E51" s="8">
        <v>1147</v>
      </c>
      <c r="F51" s="8">
        <v>832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1175</v>
      </c>
      <c r="K51" s="13">
        <f t="shared" si="13"/>
        <v>-28</v>
      </c>
      <c r="L51" s="13">
        <f>VLOOKUP(A:A,[1]TDSheet!$A:$X,24,0)</f>
        <v>230</v>
      </c>
      <c r="M51" s="13"/>
      <c r="N51" s="13"/>
      <c r="O51" s="13"/>
      <c r="P51" s="13"/>
      <c r="Q51" s="13"/>
      <c r="R51" s="13"/>
      <c r="S51" s="13"/>
      <c r="T51" s="13"/>
      <c r="U51" s="16">
        <v>150</v>
      </c>
      <c r="V51" s="16">
        <v>200</v>
      </c>
      <c r="W51" s="13">
        <f t="shared" si="14"/>
        <v>229.4</v>
      </c>
      <c r="X51" s="16">
        <v>280</v>
      </c>
      <c r="Y51" s="17">
        <f t="shared" si="15"/>
        <v>7.3757628596338272</v>
      </c>
      <c r="Z51" s="13">
        <f t="shared" si="16"/>
        <v>3.6268526591107237</v>
      </c>
      <c r="AA51" s="13"/>
      <c r="AB51" s="13"/>
      <c r="AC51" s="13"/>
      <c r="AD51" s="13">
        <v>0</v>
      </c>
      <c r="AE51" s="13">
        <f>VLOOKUP(A:A,[1]TDSheet!$A:$AF,32,0)</f>
        <v>245</v>
      </c>
      <c r="AF51" s="13">
        <f>VLOOKUP(A:A,[1]TDSheet!$A:$AG,33,0)</f>
        <v>215.8</v>
      </c>
      <c r="AG51" s="13">
        <f>VLOOKUP(A:A,[1]TDSheet!$A:$W,23,0)</f>
        <v>234.4</v>
      </c>
      <c r="AH51" s="13">
        <f>VLOOKUP(A:A,[3]TDSheet!$A:$D,4,0)</f>
        <v>252</v>
      </c>
      <c r="AI51" s="13">
        <f>VLOOKUP(A:A,[1]TDSheet!$A:$AI,35,0)</f>
        <v>0</v>
      </c>
      <c r="AJ51" s="13">
        <f t="shared" si="17"/>
        <v>0</v>
      </c>
      <c r="AK51" s="13">
        <f t="shared" si="18"/>
        <v>60</v>
      </c>
      <c r="AL51" s="13">
        <f t="shared" si="19"/>
        <v>80</v>
      </c>
      <c r="AM51" s="13">
        <f t="shared" si="20"/>
        <v>112</v>
      </c>
      <c r="AN51" s="13"/>
      <c r="AO51" s="13"/>
      <c r="AP51" s="13"/>
      <c r="AQ51" s="13"/>
    </row>
    <row r="52" spans="1:43" s="1" customFormat="1" ht="11.1" customHeight="1" outlineLevel="1" x14ac:dyDescent="0.2">
      <c r="A52" s="7" t="s">
        <v>55</v>
      </c>
      <c r="B52" s="7" t="s">
        <v>8</v>
      </c>
      <c r="C52" s="8">
        <v>489.99200000000002</v>
      </c>
      <c r="D52" s="8">
        <v>943.37</v>
      </c>
      <c r="E52" s="8">
        <v>841.178</v>
      </c>
      <c r="F52" s="8">
        <v>525.76099999999997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896.49699999999996</v>
      </c>
      <c r="K52" s="13">
        <f t="shared" si="13"/>
        <v>-55.31899999999996</v>
      </c>
      <c r="L52" s="13">
        <f>VLOOKUP(A:A,[1]TDSheet!$A:$X,24,0)</f>
        <v>200</v>
      </c>
      <c r="M52" s="13"/>
      <c r="N52" s="13"/>
      <c r="O52" s="13"/>
      <c r="P52" s="13"/>
      <c r="Q52" s="13"/>
      <c r="R52" s="13"/>
      <c r="S52" s="13"/>
      <c r="T52" s="13"/>
      <c r="U52" s="16">
        <v>100</v>
      </c>
      <c r="V52" s="16">
        <v>200</v>
      </c>
      <c r="W52" s="13">
        <f t="shared" si="14"/>
        <v>168.23560000000001</v>
      </c>
      <c r="X52" s="16">
        <v>220</v>
      </c>
      <c r="Y52" s="17">
        <f t="shared" si="15"/>
        <v>7.4048596135419613</v>
      </c>
      <c r="Z52" s="13">
        <f t="shared" si="16"/>
        <v>3.1251471151171333</v>
      </c>
      <c r="AA52" s="13"/>
      <c r="AB52" s="13"/>
      <c r="AC52" s="13"/>
      <c r="AD52" s="13">
        <v>0</v>
      </c>
      <c r="AE52" s="13">
        <f>VLOOKUP(A:A,[1]TDSheet!$A:$AF,32,0)</f>
        <v>204.70679999999999</v>
      </c>
      <c r="AF52" s="13">
        <f>VLOOKUP(A:A,[1]TDSheet!$A:$AG,33,0)</f>
        <v>179.28460000000001</v>
      </c>
      <c r="AG52" s="13">
        <f>VLOOKUP(A:A,[1]TDSheet!$A:$W,23,0)</f>
        <v>162.78479999999999</v>
      </c>
      <c r="AH52" s="13">
        <f>VLOOKUP(A:A,[3]TDSheet!$A:$D,4,0)</f>
        <v>186.09800000000001</v>
      </c>
      <c r="AI52" s="13" t="str">
        <f>VLOOKUP(A:A,[1]TDSheet!$A:$AI,35,0)</f>
        <v>жц</v>
      </c>
      <c r="AJ52" s="13">
        <f t="shared" si="17"/>
        <v>0</v>
      </c>
      <c r="AK52" s="13">
        <f t="shared" si="18"/>
        <v>100</v>
      </c>
      <c r="AL52" s="13">
        <f t="shared" si="19"/>
        <v>200</v>
      </c>
      <c r="AM52" s="13">
        <f t="shared" si="20"/>
        <v>220</v>
      </c>
      <c r="AN52" s="13"/>
      <c r="AO52" s="13"/>
      <c r="AP52" s="13"/>
      <c r="AQ52" s="13"/>
    </row>
    <row r="53" spans="1:43" s="1" customFormat="1" ht="11.1" customHeight="1" outlineLevel="1" x14ac:dyDescent="0.2">
      <c r="A53" s="7" t="s">
        <v>56</v>
      </c>
      <c r="B53" s="7" t="s">
        <v>8</v>
      </c>
      <c r="C53" s="8">
        <v>737.91399999999999</v>
      </c>
      <c r="D53" s="8">
        <v>338.89699999999999</v>
      </c>
      <c r="E53" s="8">
        <v>745.91499999999996</v>
      </c>
      <c r="F53" s="8">
        <v>314.29399999999998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751.84199999999998</v>
      </c>
      <c r="K53" s="13">
        <f t="shared" si="13"/>
        <v>-5.9270000000000209</v>
      </c>
      <c r="L53" s="13">
        <f>VLOOKUP(A:A,[1]TDSheet!$A:$X,24,0)</f>
        <v>200</v>
      </c>
      <c r="M53" s="13"/>
      <c r="N53" s="13"/>
      <c r="O53" s="13"/>
      <c r="P53" s="13"/>
      <c r="Q53" s="13"/>
      <c r="R53" s="13"/>
      <c r="S53" s="13"/>
      <c r="T53" s="13"/>
      <c r="U53" s="16">
        <v>150</v>
      </c>
      <c r="V53" s="16">
        <v>150</v>
      </c>
      <c r="W53" s="13">
        <f t="shared" si="14"/>
        <v>149.18299999999999</v>
      </c>
      <c r="X53" s="16">
        <v>200</v>
      </c>
      <c r="Y53" s="17">
        <f t="shared" si="15"/>
        <v>6.7989918422340345</v>
      </c>
      <c r="Z53" s="13">
        <f t="shared" si="16"/>
        <v>2.1067681974487709</v>
      </c>
      <c r="AA53" s="13"/>
      <c r="AB53" s="13"/>
      <c r="AC53" s="13"/>
      <c r="AD53" s="13">
        <v>0</v>
      </c>
      <c r="AE53" s="13">
        <f>VLOOKUP(A:A,[1]TDSheet!$A:$AF,32,0)</f>
        <v>126.14500000000001</v>
      </c>
      <c r="AF53" s="13">
        <f>VLOOKUP(A:A,[1]TDSheet!$A:$AG,33,0)</f>
        <v>108.68499999999999</v>
      </c>
      <c r="AG53" s="13">
        <f>VLOOKUP(A:A,[1]TDSheet!$A:$W,23,0)</f>
        <v>141.30500000000001</v>
      </c>
      <c r="AH53" s="13">
        <f>VLOOKUP(A:A,[3]TDSheet!$A:$D,4,0)</f>
        <v>205.916</v>
      </c>
      <c r="AI53" s="13" t="str">
        <f>VLOOKUP(A:A,[1]TDSheet!$A:$AI,35,0)</f>
        <v>оконч</v>
      </c>
      <c r="AJ53" s="13">
        <f t="shared" si="17"/>
        <v>0</v>
      </c>
      <c r="AK53" s="13">
        <f t="shared" si="18"/>
        <v>150</v>
      </c>
      <c r="AL53" s="13">
        <f t="shared" si="19"/>
        <v>150</v>
      </c>
      <c r="AM53" s="13">
        <f t="shared" si="20"/>
        <v>200</v>
      </c>
      <c r="AN53" s="13"/>
      <c r="AO53" s="13"/>
      <c r="AP53" s="13"/>
      <c r="AQ53" s="13"/>
    </row>
    <row r="54" spans="1:43" s="1" customFormat="1" ht="11.1" customHeight="1" outlineLevel="1" x14ac:dyDescent="0.2">
      <c r="A54" s="7" t="s">
        <v>57</v>
      </c>
      <c r="B54" s="7" t="s">
        <v>8</v>
      </c>
      <c r="C54" s="8">
        <v>30.084</v>
      </c>
      <c r="D54" s="8">
        <v>36.061999999999998</v>
      </c>
      <c r="E54" s="8">
        <v>22.552</v>
      </c>
      <c r="F54" s="8">
        <v>43.594000000000001</v>
      </c>
      <c r="G54" s="1" t="str">
        <f>VLOOKUP(A:A,[1]TDSheet!$A:$G,7,0)</f>
        <v>выв24,10,</v>
      </c>
      <c r="H54" s="1">
        <f>VLOOKUP(A:A,[1]TDSheet!$A:$H,8,0)</f>
        <v>0</v>
      </c>
      <c r="I54" s="1">
        <f>VLOOKUP(A:A,[1]TDSheet!$A:$I,9,0)</f>
        <v>50</v>
      </c>
      <c r="J54" s="13">
        <f>VLOOKUP(A:A,[2]TDSheet!$A:$F,6,0)</f>
        <v>22.9</v>
      </c>
      <c r="K54" s="13">
        <f t="shared" si="13"/>
        <v>-0.34799999999999898</v>
      </c>
      <c r="L54" s="13">
        <f>VLOOKUP(A:A,[1]TDSheet!$A:$X,24,0)</f>
        <v>0</v>
      </c>
      <c r="M54" s="13"/>
      <c r="N54" s="13"/>
      <c r="O54" s="13"/>
      <c r="P54" s="13"/>
      <c r="Q54" s="13"/>
      <c r="R54" s="13"/>
      <c r="S54" s="13"/>
      <c r="T54" s="13"/>
      <c r="U54" s="16"/>
      <c r="V54" s="16"/>
      <c r="W54" s="13">
        <f t="shared" si="14"/>
        <v>4.5103999999999997</v>
      </c>
      <c r="X54" s="16"/>
      <c r="Y54" s="17">
        <f t="shared" si="15"/>
        <v>9.6652181624689621</v>
      </c>
      <c r="Z54" s="13">
        <f t="shared" si="16"/>
        <v>9.6652181624689621</v>
      </c>
      <c r="AA54" s="13"/>
      <c r="AB54" s="13"/>
      <c r="AC54" s="13"/>
      <c r="AD54" s="13">
        <v>0</v>
      </c>
      <c r="AE54" s="13">
        <f>VLOOKUP(A:A,[1]TDSheet!$A:$AF,32,0)</f>
        <v>6.0213999999999999</v>
      </c>
      <c r="AF54" s="13">
        <f>VLOOKUP(A:A,[1]TDSheet!$A:$AG,33,0)</f>
        <v>4.2228000000000003</v>
      </c>
      <c r="AG54" s="13">
        <f>VLOOKUP(A:A,[1]TDSheet!$A:$W,23,0)</f>
        <v>5.7248000000000001</v>
      </c>
      <c r="AH54" s="13">
        <f>VLOOKUP(A:A,[3]TDSheet!$A:$D,4,0)</f>
        <v>6.0090000000000003</v>
      </c>
      <c r="AI54" s="13">
        <f>VLOOKUP(A:A,[1]TDSheet!$A:$AI,35,0)</f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AN54" s="13"/>
      <c r="AO54" s="13"/>
      <c r="AP54" s="13"/>
      <c r="AQ54" s="13"/>
    </row>
    <row r="55" spans="1:43" s="1" customFormat="1" ht="11.1" customHeight="1" outlineLevel="1" x14ac:dyDescent="0.2">
      <c r="A55" s="7" t="s">
        <v>58</v>
      </c>
      <c r="B55" s="7" t="s">
        <v>8</v>
      </c>
      <c r="C55" s="8">
        <v>946.69600000000003</v>
      </c>
      <c r="D55" s="8">
        <v>7133.768</v>
      </c>
      <c r="E55" s="8">
        <v>4869.5209999999997</v>
      </c>
      <c r="F55" s="8">
        <v>3188.6379999999999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4801.6229999999996</v>
      </c>
      <c r="K55" s="13">
        <f t="shared" si="13"/>
        <v>67.898000000000138</v>
      </c>
      <c r="L55" s="13">
        <f>VLOOKUP(A:A,[1]TDSheet!$A:$X,24,0)</f>
        <v>750</v>
      </c>
      <c r="M55" s="13"/>
      <c r="N55" s="13"/>
      <c r="O55" s="13"/>
      <c r="P55" s="13"/>
      <c r="Q55" s="13"/>
      <c r="R55" s="13"/>
      <c r="S55" s="13"/>
      <c r="T55" s="13"/>
      <c r="U55" s="16">
        <v>1000</v>
      </c>
      <c r="V55" s="16">
        <v>1000</v>
      </c>
      <c r="W55" s="13">
        <f t="shared" si="14"/>
        <v>973.90419999999995</v>
      </c>
      <c r="X55" s="16">
        <v>1200</v>
      </c>
      <c r="Y55" s="17">
        <f t="shared" si="15"/>
        <v>7.3299180761311025</v>
      </c>
      <c r="Z55" s="13">
        <f t="shared" si="16"/>
        <v>3.2740776762231851</v>
      </c>
      <c r="AA55" s="13"/>
      <c r="AB55" s="13"/>
      <c r="AC55" s="13"/>
      <c r="AD55" s="13">
        <v>0</v>
      </c>
      <c r="AE55" s="13">
        <f>VLOOKUP(A:A,[1]TDSheet!$A:$AF,32,0)</f>
        <v>840.17240000000004</v>
      </c>
      <c r="AF55" s="13">
        <f>VLOOKUP(A:A,[1]TDSheet!$A:$AG,33,0)</f>
        <v>898.62180000000012</v>
      </c>
      <c r="AG55" s="13">
        <f>VLOOKUP(A:A,[1]TDSheet!$A:$W,23,0)</f>
        <v>1001.78</v>
      </c>
      <c r="AH55" s="13">
        <f>VLOOKUP(A:A,[3]TDSheet!$A:$D,4,0)</f>
        <v>1170.1980000000001</v>
      </c>
      <c r="AI55" s="13" t="str">
        <f>VLOOKUP(A:A,[1]TDSheet!$A:$AI,35,0)</f>
        <v>продноя</v>
      </c>
      <c r="AJ55" s="13">
        <f t="shared" si="17"/>
        <v>0</v>
      </c>
      <c r="AK55" s="13">
        <f t="shared" si="18"/>
        <v>1000</v>
      </c>
      <c r="AL55" s="13">
        <f t="shared" si="19"/>
        <v>1000</v>
      </c>
      <c r="AM55" s="13">
        <f t="shared" si="20"/>
        <v>1200</v>
      </c>
      <c r="AN55" s="13"/>
      <c r="AO55" s="13"/>
      <c r="AP55" s="13"/>
      <c r="AQ55" s="13"/>
    </row>
    <row r="56" spans="1:43" s="1" customFormat="1" ht="11.1" customHeight="1" outlineLevel="1" x14ac:dyDescent="0.2">
      <c r="A56" s="7" t="s">
        <v>59</v>
      </c>
      <c r="B56" s="7" t="s">
        <v>12</v>
      </c>
      <c r="C56" s="8">
        <v>1082</v>
      </c>
      <c r="D56" s="8">
        <v>3809</v>
      </c>
      <c r="E56" s="8">
        <v>3803</v>
      </c>
      <c r="F56" s="8">
        <v>1035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3858</v>
      </c>
      <c r="K56" s="13">
        <f t="shared" si="13"/>
        <v>-55</v>
      </c>
      <c r="L56" s="13">
        <f>VLOOKUP(A:A,[1]TDSheet!$A:$X,24,0)</f>
        <v>700</v>
      </c>
      <c r="M56" s="13"/>
      <c r="N56" s="13"/>
      <c r="O56" s="13"/>
      <c r="P56" s="13"/>
      <c r="Q56" s="13"/>
      <c r="R56" s="13"/>
      <c r="S56" s="13"/>
      <c r="T56" s="13">
        <v>1600</v>
      </c>
      <c r="U56" s="16">
        <v>500</v>
      </c>
      <c r="V56" s="16">
        <v>600</v>
      </c>
      <c r="W56" s="13">
        <f t="shared" si="14"/>
        <v>468.6</v>
      </c>
      <c r="X56" s="16">
        <v>600</v>
      </c>
      <c r="Y56" s="17">
        <f t="shared" si="15"/>
        <v>7.3303457106274008</v>
      </c>
      <c r="Z56" s="13">
        <f t="shared" si="16"/>
        <v>2.2087067861715748</v>
      </c>
      <c r="AA56" s="13"/>
      <c r="AB56" s="13"/>
      <c r="AC56" s="13"/>
      <c r="AD56" s="13">
        <f>VLOOKUP(A:A,[4]TDSheet!$A:$D,4,0)</f>
        <v>1460</v>
      </c>
      <c r="AE56" s="13">
        <f>VLOOKUP(A:A,[1]TDSheet!$A:$AF,32,0)</f>
        <v>473.8</v>
      </c>
      <c r="AF56" s="13">
        <f>VLOOKUP(A:A,[1]TDSheet!$A:$AG,33,0)</f>
        <v>472</v>
      </c>
      <c r="AG56" s="13">
        <f>VLOOKUP(A:A,[1]TDSheet!$A:$W,23,0)</f>
        <v>440.6</v>
      </c>
      <c r="AH56" s="13">
        <f>VLOOKUP(A:A,[3]TDSheet!$A:$D,4,0)</f>
        <v>572</v>
      </c>
      <c r="AI56" s="13">
        <f>VLOOKUP(A:A,[1]TDSheet!$A:$AI,35,0)</f>
        <v>0</v>
      </c>
      <c r="AJ56" s="13">
        <f t="shared" si="17"/>
        <v>720</v>
      </c>
      <c r="AK56" s="13">
        <f t="shared" si="18"/>
        <v>225</v>
      </c>
      <c r="AL56" s="13">
        <f t="shared" si="19"/>
        <v>270</v>
      </c>
      <c r="AM56" s="13">
        <f t="shared" si="20"/>
        <v>270</v>
      </c>
      <c r="AN56" s="13"/>
      <c r="AO56" s="13"/>
      <c r="AP56" s="13"/>
      <c r="AQ56" s="13"/>
    </row>
    <row r="57" spans="1:43" s="1" customFormat="1" ht="11.1" customHeight="1" outlineLevel="1" x14ac:dyDescent="0.2">
      <c r="A57" s="7" t="s">
        <v>60</v>
      </c>
      <c r="B57" s="7" t="s">
        <v>12</v>
      </c>
      <c r="C57" s="8">
        <v>1920</v>
      </c>
      <c r="D57" s="8">
        <v>4345</v>
      </c>
      <c r="E57" s="8">
        <v>4083</v>
      </c>
      <c r="F57" s="8">
        <v>2137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4144</v>
      </c>
      <c r="K57" s="13">
        <f t="shared" si="13"/>
        <v>-61</v>
      </c>
      <c r="L57" s="13">
        <f>VLOOKUP(A:A,[1]TDSheet!$A:$X,24,0)</f>
        <v>1700</v>
      </c>
      <c r="M57" s="13"/>
      <c r="N57" s="13"/>
      <c r="O57" s="13"/>
      <c r="P57" s="13"/>
      <c r="Q57" s="13"/>
      <c r="R57" s="13"/>
      <c r="S57" s="13"/>
      <c r="T57" s="13">
        <v>550</v>
      </c>
      <c r="U57" s="16">
        <v>1000</v>
      </c>
      <c r="V57" s="16">
        <v>1000</v>
      </c>
      <c r="W57" s="13">
        <f t="shared" si="14"/>
        <v>736.6</v>
      </c>
      <c r="X57" s="16">
        <v>1200</v>
      </c>
      <c r="Y57" s="17">
        <f t="shared" si="15"/>
        <v>9.553353244637524</v>
      </c>
      <c r="Z57" s="13">
        <f t="shared" si="16"/>
        <v>2.9011675264729839</v>
      </c>
      <c r="AA57" s="13"/>
      <c r="AB57" s="13"/>
      <c r="AC57" s="13"/>
      <c r="AD57" s="13">
        <f>VLOOKUP(A:A,[4]TDSheet!$A:$D,4,0)</f>
        <v>400</v>
      </c>
      <c r="AE57" s="13">
        <f>VLOOKUP(A:A,[1]TDSheet!$A:$AF,32,0)</f>
        <v>787.6</v>
      </c>
      <c r="AF57" s="13">
        <f>VLOOKUP(A:A,[1]TDSheet!$A:$AG,33,0)</f>
        <v>782.2</v>
      </c>
      <c r="AG57" s="13">
        <f>VLOOKUP(A:A,[1]TDSheet!$A:$W,23,0)</f>
        <v>723.2</v>
      </c>
      <c r="AH57" s="13">
        <f>VLOOKUP(A:A,[3]TDSheet!$A:$D,4,0)</f>
        <v>779</v>
      </c>
      <c r="AI57" s="13" t="str">
        <f>VLOOKUP(A:A,[1]TDSheet!$A:$AI,35,0)</f>
        <v>жц, яб</v>
      </c>
      <c r="AJ57" s="13">
        <f t="shared" si="17"/>
        <v>247.5</v>
      </c>
      <c r="AK57" s="13">
        <f t="shared" si="18"/>
        <v>450</v>
      </c>
      <c r="AL57" s="13">
        <f t="shared" si="19"/>
        <v>450</v>
      </c>
      <c r="AM57" s="13">
        <f t="shared" si="20"/>
        <v>540</v>
      </c>
      <c r="AN57" s="13"/>
      <c r="AO57" s="13"/>
      <c r="AP57" s="13"/>
      <c r="AQ57" s="13"/>
    </row>
    <row r="58" spans="1:43" s="1" customFormat="1" ht="11.1" customHeight="1" outlineLevel="1" x14ac:dyDescent="0.2">
      <c r="A58" s="7" t="s">
        <v>61</v>
      </c>
      <c r="B58" s="7" t="s">
        <v>12</v>
      </c>
      <c r="C58" s="8">
        <v>986</v>
      </c>
      <c r="D58" s="8">
        <v>1510</v>
      </c>
      <c r="E58" s="8">
        <v>1354</v>
      </c>
      <c r="F58" s="8">
        <v>1120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1379</v>
      </c>
      <c r="K58" s="13">
        <f t="shared" si="13"/>
        <v>-25</v>
      </c>
      <c r="L58" s="13">
        <f>VLOOKUP(A:A,[1]TDSheet!$A:$X,24,0)</f>
        <v>230</v>
      </c>
      <c r="M58" s="13"/>
      <c r="N58" s="13"/>
      <c r="O58" s="13"/>
      <c r="P58" s="13"/>
      <c r="Q58" s="13"/>
      <c r="R58" s="13"/>
      <c r="S58" s="13"/>
      <c r="T58" s="13"/>
      <c r="U58" s="16">
        <v>150</v>
      </c>
      <c r="V58" s="16">
        <v>200</v>
      </c>
      <c r="W58" s="13">
        <f t="shared" si="14"/>
        <v>270.8</v>
      </c>
      <c r="X58" s="16">
        <v>300</v>
      </c>
      <c r="Y58" s="17">
        <f t="shared" si="15"/>
        <v>7.385524372230428</v>
      </c>
      <c r="Z58" s="13">
        <f t="shared" si="16"/>
        <v>4.1358936484490396</v>
      </c>
      <c r="AA58" s="13"/>
      <c r="AB58" s="13"/>
      <c r="AC58" s="13"/>
      <c r="AD58" s="13">
        <v>0</v>
      </c>
      <c r="AE58" s="13">
        <f>VLOOKUP(A:A,[1]TDSheet!$A:$AF,32,0)</f>
        <v>376.6</v>
      </c>
      <c r="AF58" s="13">
        <f>VLOOKUP(A:A,[1]TDSheet!$A:$AG,33,0)</f>
        <v>335.8</v>
      </c>
      <c r="AG58" s="13">
        <f>VLOOKUP(A:A,[1]TDSheet!$A:$W,23,0)</f>
        <v>289.2</v>
      </c>
      <c r="AH58" s="13">
        <f>VLOOKUP(A:A,[3]TDSheet!$A:$D,4,0)</f>
        <v>321</v>
      </c>
      <c r="AI58" s="13" t="str">
        <f>VLOOKUP(A:A,[1]TDSheet!$A:$AI,35,0)</f>
        <v>жц</v>
      </c>
      <c r="AJ58" s="13">
        <f t="shared" si="17"/>
        <v>0</v>
      </c>
      <c r="AK58" s="13">
        <f t="shared" si="18"/>
        <v>67.5</v>
      </c>
      <c r="AL58" s="13">
        <f t="shared" si="19"/>
        <v>90</v>
      </c>
      <c r="AM58" s="13">
        <f t="shared" si="20"/>
        <v>135</v>
      </c>
      <c r="AN58" s="13"/>
      <c r="AO58" s="13"/>
      <c r="AP58" s="13"/>
      <c r="AQ58" s="13"/>
    </row>
    <row r="59" spans="1:43" s="1" customFormat="1" ht="11.1" customHeight="1" outlineLevel="1" x14ac:dyDescent="0.2">
      <c r="A59" s="7" t="s">
        <v>62</v>
      </c>
      <c r="B59" s="7" t="s">
        <v>12</v>
      </c>
      <c r="C59" s="8">
        <v>165</v>
      </c>
      <c r="D59" s="8">
        <v>390</v>
      </c>
      <c r="E59" s="8">
        <v>294</v>
      </c>
      <c r="F59" s="8">
        <v>244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297</v>
      </c>
      <c r="K59" s="13">
        <f t="shared" si="13"/>
        <v>-3</v>
      </c>
      <c r="L59" s="13">
        <f>VLOOKUP(A:A,[1]TDSheet!$A:$X,24,0)</f>
        <v>50</v>
      </c>
      <c r="M59" s="13"/>
      <c r="N59" s="13"/>
      <c r="O59" s="13"/>
      <c r="P59" s="13"/>
      <c r="Q59" s="13"/>
      <c r="R59" s="13"/>
      <c r="S59" s="13"/>
      <c r="T59" s="13"/>
      <c r="U59" s="16"/>
      <c r="V59" s="16">
        <v>80</v>
      </c>
      <c r="W59" s="13">
        <f t="shared" si="14"/>
        <v>58.8</v>
      </c>
      <c r="X59" s="16">
        <v>60</v>
      </c>
      <c r="Y59" s="17">
        <f t="shared" si="15"/>
        <v>7.3809523809523814</v>
      </c>
      <c r="Z59" s="13">
        <f t="shared" si="16"/>
        <v>4.1496598639455788</v>
      </c>
      <c r="AA59" s="13"/>
      <c r="AB59" s="13"/>
      <c r="AC59" s="13"/>
      <c r="AD59" s="13">
        <v>0</v>
      </c>
      <c r="AE59" s="13">
        <f>VLOOKUP(A:A,[1]TDSheet!$A:$AF,32,0)</f>
        <v>65.8</v>
      </c>
      <c r="AF59" s="13">
        <f>VLOOKUP(A:A,[1]TDSheet!$A:$AG,33,0)</f>
        <v>57.4</v>
      </c>
      <c r="AG59" s="13">
        <f>VLOOKUP(A:A,[1]TDSheet!$A:$W,23,0)</f>
        <v>60.6</v>
      </c>
      <c r="AH59" s="13">
        <f>VLOOKUP(A:A,[3]TDSheet!$A:$D,4,0)</f>
        <v>75</v>
      </c>
      <c r="AI59" s="13">
        <f>VLOOKUP(A:A,[1]TDSheet!$A:$AI,35,0)</f>
        <v>0</v>
      </c>
      <c r="AJ59" s="13">
        <f t="shared" si="17"/>
        <v>0</v>
      </c>
      <c r="AK59" s="13">
        <f t="shared" si="18"/>
        <v>0</v>
      </c>
      <c r="AL59" s="13">
        <f t="shared" si="19"/>
        <v>32</v>
      </c>
      <c r="AM59" s="13">
        <f t="shared" si="20"/>
        <v>24</v>
      </c>
      <c r="AN59" s="13"/>
      <c r="AO59" s="13"/>
      <c r="AP59" s="13"/>
      <c r="AQ59" s="13"/>
    </row>
    <row r="60" spans="1:43" s="1" customFormat="1" ht="11.1" customHeight="1" outlineLevel="1" x14ac:dyDescent="0.2">
      <c r="A60" s="7" t="s">
        <v>63</v>
      </c>
      <c r="B60" s="7" t="s">
        <v>12</v>
      </c>
      <c r="C60" s="8">
        <v>158</v>
      </c>
      <c r="D60" s="8">
        <v>372</v>
      </c>
      <c r="E60" s="8">
        <v>277</v>
      </c>
      <c r="F60" s="8">
        <v>227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300</v>
      </c>
      <c r="K60" s="13">
        <f t="shared" si="13"/>
        <v>-23</v>
      </c>
      <c r="L60" s="13">
        <f>VLOOKUP(A:A,[1]TDSheet!$A:$X,24,0)</f>
        <v>40</v>
      </c>
      <c r="M60" s="13"/>
      <c r="N60" s="13"/>
      <c r="O60" s="13"/>
      <c r="P60" s="13"/>
      <c r="Q60" s="13"/>
      <c r="R60" s="13"/>
      <c r="S60" s="13"/>
      <c r="T60" s="13"/>
      <c r="U60" s="16"/>
      <c r="V60" s="16">
        <v>90</v>
      </c>
      <c r="W60" s="13">
        <f t="shared" si="14"/>
        <v>55.4</v>
      </c>
      <c r="X60" s="16">
        <v>60</v>
      </c>
      <c r="Y60" s="17">
        <f t="shared" si="15"/>
        <v>7.5270758122743686</v>
      </c>
      <c r="Z60" s="13">
        <f t="shared" si="16"/>
        <v>4.0974729241877261</v>
      </c>
      <c r="AA60" s="13"/>
      <c r="AB60" s="13"/>
      <c r="AC60" s="13"/>
      <c r="AD60" s="13">
        <v>0</v>
      </c>
      <c r="AE60" s="13">
        <f>VLOOKUP(A:A,[1]TDSheet!$A:$AF,32,0)</f>
        <v>61</v>
      </c>
      <c r="AF60" s="13">
        <f>VLOOKUP(A:A,[1]TDSheet!$A:$AG,33,0)</f>
        <v>53.8</v>
      </c>
      <c r="AG60" s="13">
        <f>VLOOKUP(A:A,[1]TDSheet!$A:$W,23,0)</f>
        <v>55.4</v>
      </c>
      <c r="AH60" s="13">
        <f>VLOOKUP(A:A,[3]TDSheet!$A:$D,4,0)</f>
        <v>62</v>
      </c>
      <c r="AI60" s="13">
        <f>VLOOKUP(A:A,[1]TDSheet!$A:$AI,35,0)</f>
        <v>0</v>
      </c>
      <c r="AJ60" s="13">
        <f t="shared" si="17"/>
        <v>0</v>
      </c>
      <c r="AK60" s="13">
        <f t="shared" si="18"/>
        <v>0</v>
      </c>
      <c r="AL60" s="13">
        <f t="shared" si="19"/>
        <v>36</v>
      </c>
      <c r="AM60" s="13">
        <f t="shared" si="20"/>
        <v>24</v>
      </c>
      <c r="AN60" s="13"/>
      <c r="AO60" s="13"/>
      <c r="AP60" s="13"/>
      <c r="AQ60" s="13"/>
    </row>
    <row r="61" spans="1:43" s="1" customFormat="1" ht="11.1" customHeight="1" outlineLevel="1" x14ac:dyDescent="0.2">
      <c r="A61" s="7" t="s">
        <v>64</v>
      </c>
      <c r="B61" s="7" t="s">
        <v>8</v>
      </c>
      <c r="C61" s="8">
        <v>437.416</v>
      </c>
      <c r="D61" s="8">
        <v>879.04100000000005</v>
      </c>
      <c r="E61" s="8">
        <v>767.51300000000003</v>
      </c>
      <c r="F61" s="8">
        <v>543.64800000000002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751.34400000000005</v>
      </c>
      <c r="K61" s="13">
        <f t="shared" si="13"/>
        <v>16.168999999999983</v>
      </c>
      <c r="L61" s="13">
        <f>VLOOKUP(A:A,[1]TDSheet!$A:$X,24,0)</f>
        <v>100</v>
      </c>
      <c r="M61" s="13"/>
      <c r="N61" s="13"/>
      <c r="O61" s="13"/>
      <c r="P61" s="13"/>
      <c r="Q61" s="13"/>
      <c r="R61" s="13"/>
      <c r="S61" s="13"/>
      <c r="T61" s="13"/>
      <c r="U61" s="16">
        <v>150</v>
      </c>
      <c r="V61" s="16">
        <v>150</v>
      </c>
      <c r="W61" s="13">
        <f t="shared" si="14"/>
        <v>153.5026</v>
      </c>
      <c r="X61" s="16">
        <v>200</v>
      </c>
      <c r="Y61" s="17">
        <f t="shared" si="15"/>
        <v>7.4503493751897372</v>
      </c>
      <c r="Z61" s="13">
        <f t="shared" si="16"/>
        <v>3.5416207933937276</v>
      </c>
      <c r="AA61" s="13"/>
      <c r="AB61" s="13"/>
      <c r="AC61" s="13"/>
      <c r="AD61" s="13">
        <v>0</v>
      </c>
      <c r="AE61" s="13">
        <f>VLOOKUP(A:A,[1]TDSheet!$A:$AF,32,0)</f>
        <v>163.12039999999999</v>
      </c>
      <c r="AF61" s="13">
        <f>VLOOKUP(A:A,[1]TDSheet!$A:$AG,33,0)</f>
        <v>178.95999999999998</v>
      </c>
      <c r="AG61" s="13">
        <f>VLOOKUP(A:A,[1]TDSheet!$A:$W,23,0)</f>
        <v>150.10219999999998</v>
      </c>
      <c r="AH61" s="13">
        <f>VLOOKUP(A:A,[3]TDSheet!$A:$D,4,0)</f>
        <v>136.61099999999999</v>
      </c>
      <c r="AI61" s="13">
        <f>VLOOKUP(A:A,[1]TDSheet!$A:$AI,35,0)</f>
        <v>0</v>
      </c>
      <c r="AJ61" s="13">
        <f t="shared" si="17"/>
        <v>0</v>
      </c>
      <c r="AK61" s="13">
        <f t="shared" si="18"/>
        <v>150</v>
      </c>
      <c r="AL61" s="13">
        <f t="shared" si="19"/>
        <v>150</v>
      </c>
      <c r="AM61" s="13">
        <f t="shared" si="20"/>
        <v>200</v>
      </c>
      <c r="AN61" s="13"/>
      <c r="AO61" s="13"/>
      <c r="AP61" s="13"/>
      <c r="AQ61" s="13"/>
    </row>
    <row r="62" spans="1:43" s="1" customFormat="1" ht="11.1" customHeight="1" outlineLevel="1" x14ac:dyDescent="0.2">
      <c r="A62" s="7" t="s">
        <v>65</v>
      </c>
      <c r="B62" s="7" t="s">
        <v>12</v>
      </c>
      <c r="C62" s="8">
        <v>473</v>
      </c>
      <c r="D62" s="8">
        <v>1011</v>
      </c>
      <c r="E62" s="8">
        <v>580</v>
      </c>
      <c r="F62" s="8">
        <v>897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607</v>
      </c>
      <c r="K62" s="13">
        <f t="shared" si="13"/>
        <v>-27</v>
      </c>
      <c r="L62" s="13">
        <f>VLOOKUP(A:A,[1]TDSheet!$A:$X,24,0)</f>
        <v>0</v>
      </c>
      <c r="M62" s="13"/>
      <c r="N62" s="13"/>
      <c r="O62" s="13"/>
      <c r="P62" s="13"/>
      <c r="Q62" s="13"/>
      <c r="R62" s="13"/>
      <c r="S62" s="13"/>
      <c r="T62" s="13"/>
      <c r="U62" s="16"/>
      <c r="V62" s="16"/>
      <c r="W62" s="13">
        <f t="shared" si="14"/>
        <v>116</v>
      </c>
      <c r="X62" s="16"/>
      <c r="Y62" s="17">
        <f t="shared" si="15"/>
        <v>7.7327586206896548</v>
      </c>
      <c r="Z62" s="13">
        <f t="shared" si="16"/>
        <v>7.7327586206896548</v>
      </c>
      <c r="AA62" s="13"/>
      <c r="AB62" s="13"/>
      <c r="AC62" s="13"/>
      <c r="AD62" s="13">
        <v>0</v>
      </c>
      <c r="AE62" s="13">
        <f>VLOOKUP(A:A,[1]TDSheet!$A:$AF,32,0)</f>
        <v>126.2</v>
      </c>
      <c r="AF62" s="13">
        <f>VLOOKUP(A:A,[1]TDSheet!$A:$AG,33,0)</f>
        <v>99.4</v>
      </c>
      <c r="AG62" s="13">
        <f>VLOOKUP(A:A,[1]TDSheet!$A:$W,23,0)</f>
        <v>104.8</v>
      </c>
      <c r="AH62" s="13">
        <f>VLOOKUP(A:A,[3]TDSheet!$A:$D,4,0)</f>
        <v>128</v>
      </c>
      <c r="AI62" s="13">
        <f>VLOOKUP(A:A,[1]TDSheet!$A:$AI,35,0)</f>
        <v>0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AN62" s="13"/>
      <c r="AO62" s="13"/>
      <c r="AP62" s="13"/>
      <c r="AQ62" s="13"/>
    </row>
    <row r="63" spans="1:43" s="1" customFormat="1" ht="11.1" customHeight="1" outlineLevel="1" x14ac:dyDescent="0.2">
      <c r="A63" s="7" t="s">
        <v>66</v>
      </c>
      <c r="B63" s="7" t="s">
        <v>8</v>
      </c>
      <c r="C63" s="8">
        <v>408.61700000000002</v>
      </c>
      <c r="D63" s="8">
        <v>1253.8620000000001</v>
      </c>
      <c r="E63" s="8">
        <v>866.91899999999998</v>
      </c>
      <c r="F63" s="8">
        <v>780.84799999999996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876.94600000000003</v>
      </c>
      <c r="K63" s="13">
        <f t="shared" si="13"/>
        <v>-10.027000000000044</v>
      </c>
      <c r="L63" s="13">
        <f>VLOOKUP(A:A,[1]TDSheet!$A:$X,24,0)</f>
        <v>100</v>
      </c>
      <c r="M63" s="13"/>
      <c r="N63" s="13"/>
      <c r="O63" s="13"/>
      <c r="P63" s="13"/>
      <c r="Q63" s="13"/>
      <c r="R63" s="13"/>
      <c r="S63" s="13"/>
      <c r="T63" s="13"/>
      <c r="U63" s="16"/>
      <c r="V63" s="16"/>
      <c r="W63" s="13">
        <f t="shared" si="14"/>
        <v>173.38380000000001</v>
      </c>
      <c r="X63" s="16"/>
      <c r="Y63" s="17">
        <f t="shared" si="15"/>
        <v>5.0803362251836672</v>
      </c>
      <c r="Z63" s="13">
        <f t="shared" si="16"/>
        <v>4.5035810727415129</v>
      </c>
      <c r="AA63" s="13"/>
      <c r="AB63" s="13"/>
      <c r="AC63" s="13"/>
      <c r="AD63" s="13">
        <v>0</v>
      </c>
      <c r="AE63" s="13">
        <f>VLOOKUP(A:A,[1]TDSheet!$A:$AF,32,0)</f>
        <v>206.8536</v>
      </c>
      <c r="AF63" s="13">
        <f>VLOOKUP(A:A,[1]TDSheet!$A:$AG,33,0)</f>
        <v>196.79580000000001</v>
      </c>
      <c r="AG63" s="13">
        <f>VLOOKUP(A:A,[1]TDSheet!$A:$W,23,0)</f>
        <v>192.26159999999999</v>
      </c>
      <c r="AH63" s="13">
        <f>VLOOKUP(A:A,[3]TDSheet!$A:$D,4,0)</f>
        <v>153.589</v>
      </c>
      <c r="AI63" s="13" t="str">
        <f>VLOOKUP(A:A,[1]TDSheet!$A:$AI,35,0)</f>
        <v>жк оконч</v>
      </c>
      <c r="AJ63" s="13">
        <f t="shared" si="17"/>
        <v>0</v>
      </c>
      <c r="AK63" s="13">
        <f t="shared" si="18"/>
        <v>0</v>
      </c>
      <c r="AL63" s="13">
        <f t="shared" si="19"/>
        <v>0</v>
      </c>
      <c r="AM63" s="13">
        <f t="shared" si="20"/>
        <v>0</v>
      </c>
      <c r="AN63" s="13"/>
      <c r="AO63" s="13"/>
      <c r="AP63" s="13"/>
      <c r="AQ63" s="13"/>
    </row>
    <row r="64" spans="1:43" s="1" customFormat="1" ht="11.1" customHeight="1" outlineLevel="1" x14ac:dyDescent="0.2">
      <c r="A64" s="7" t="s">
        <v>67</v>
      </c>
      <c r="B64" s="7" t="s">
        <v>12</v>
      </c>
      <c r="C64" s="8">
        <v>1111</v>
      </c>
      <c r="D64" s="8">
        <v>4090</v>
      </c>
      <c r="E64" s="8">
        <v>3352</v>
      </c>
      <c r="F64" s="8">
        <v>1777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3406</v>
      </c>
      <c r="K64" s="13">
        <f t="shared" si="13"/>
        <v>-54</v>
      </c>
      <c r="L64" s="13">
        <f>VLOOKUP(A:A,[1]TDSheet!$A:$X,24,0)</f>
        <v>600</v>
      </c>
      <c r="M64" s="13"/>
      <c r="N64" s="13"/>
      <c r="O64" s="13"/>
      <c r="P64" s="13"/>
      <c r="Q64" s="13"/>
      <c r="R64" s="13"/>
      <c r="S64" s="13"/>
      <c r="T64" s="13">
        <v>600</v>
      </c>
      <c r="U64" s="16">
        <v>400</v>
      </c>
      <c r="V64" s="16">
        <v>500</v>
      </c>
      <c r="W64" s="13">
        <f t="shared" si="14"/>
        <v>530</v>
      </c>
      <c r="X64" s="16">
        <v>600</v>
      </c>
      <c r="Y64" s="17">
        <f t="shared" si="15"/>
        <v>7.3150943396226413</v>
      </c>
      <c r="Z64" s="13">
        <f t="shared" si="16"/>
        <v>3.3528301886792451</v>
      </c>
      <c r="AA64" s="13"/>
      <c r="AB64" s="13"/>
      <c r="AC64" s="13"/>
      <c r="AD64" s="13">
        <f>VLOOKUP(A:A,[4]TDSheet!$A:$D,4,0)</f>
        <v>702</v>
      </c>
      <c r="AE64" s="13">
        <f>VLOOKUP(A:A,[1]TDSheet!$A:$AF,32,0)</f>
        <v>593.79999999999995</v>
      </c>
      <c r="AF64" s="13">
        <f>VLOOKUP(A:A,[1]TDSheet!$A:$AG,33,0)</f>
        <v>535</v>
      </c>
      <c r="AG64" s="13">
        <f>VLOOKUP(A:A,[1]TDSheet!$A:$W,23,0)</f>
        <v>556.4</v>
      </c>
      <c r="AH64" s="13">
        <f>VLOOKUP(A:A,[3]TDSheet!$A:$D,4,0)</f>
        <v>591</v>
      </c>
      <c r="AI64" s="13">
        <f>VLOOKUP(A:A,[1]TDSheet!$A:$AI,35,0)</f>
        <v>0</v>
      </c>
      <c r="AJ64" s="13">
        <f t="shared" si="17"/>
        <v>240</v>
      </c>
      <c r="AK64" s="13">
        <f t="shared" si="18"/>
        <v>160</v>
      </c>
      <c r="AL64" s="13">
        <f t="shared" si="19"/>
        <v>200</v>
      </c>
      <c r="AM64" s="13">
        <f t="shared" si="20"/>
        <v>240</v>
      </c>
      <c r="AN64" s="13"/>
      <c r="AO64" s="13"/>
      <c r="AP64" s="13"/>
      <c r="AQ64" s="13"/>
    </row>
    <row r="65" spans="1:43" s="1" customFormat="1" ht="11.1" customHeight="1" outlineLevel="1" x14ac:dyDescent="0.2">
      <c r="A65" s="7" t="s">
        <v>68</v>
      </c>
      <c r="B65" s="7" t="s">
        <v>12</v>
      </c>
      <c r="C65" s="8">
        <v>859</v>
      </c>
      <c r="D65" s="8">
        <v>2819</v>
      </c>
      <c r="E65" s="8">
        <v>2292</v>
      </c>
      <c r="F65" s="8">
        <v>1326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2353</v>
      </c>
      <c r="K65" s="13">
        <f t="shared" si="13"/>
        <v>-61</v>
      </c>
      <c r="L65" s="13">
        <f>VLOOKUP(A:A,[1]TDSheet!$A:$X,24,0)</f>
        <v>650</v>
      </c>
      <c r="M65" s="13"/>
      <c r="N65" s="13"/>
      <c r="O65" s="13"/>
      <c r="P65" s="13"/>
      <c r="Q65" s="13"/>
      <c r="R65" s="13"/>
      <c r="S65" s="13"/>
      <c r="T65" s="13"/>
      <c r="U65" s="16">
        <v>400</v>
      </c>
      <c r="V65" s="16">
        <v>500</v>
      </c>
      <c r="W65" s="13">
        <f t="shared" si="14"/>
        <v>458.4</v>
      </c>
      <c r="X65" s="16">
        <v>500</v>
      </c>
      <c r="Y65" s="17">
        <f t="shared" si="15"/>
        <v>7.3647469458987791</v>
      </c>
      <c r="Z65" s="13">
        <f t="shared" si="16"/>
        <v>2.8926701570680629</v>
      </c>
      <c r="AA65" s="13"/>
      <c r="AB65" s="13"/>
      <c r="AC65" s="13"/>
      <c r="AD65" s="13">
        <v>0</v>
      </c>
      <c r="AE65" s="13">
        <f>VLOOKUP(A:A,[1]TDSheet!$A:$AF,32,0)</f>
        <v>502.8</v>
      </c>
      <c r="AF65" s="13">
        <f>VLOOKUP(A:A,[1]TDSheet!$A:$AG,33,0)</f>
        <v>459.4</v>
      </c>
      <c r="AG65" s="13">
        <f>VLOOKUP(A:A,[1]TDSheet!$A:$W,23,0)</f>
        <v>470.8</v>
      </c>
      <c r="AH65" s="13">
        <f>VLOOKUP(A:A,[3]TDSheet!$A:$D,4,0)</f>
        <v>603</v>
      </c>
      <c r="AI65" s="13">
        <f>VLOOKUP(A:A,[1]TDSheet!$A:$AI,35,0)</f>
        <v>0</v>
      </c>
      <c r="AJ65" s="13">
        <f t="shared" si="17"/>
        <v>0</v>
      </c>
      <c r="AK65" s="13">
        <f t="shared" si="18"/>
        <v>160</v>
      </c>
      <c r="AL65" s="13">
        <f t="shared" si="19"/>
        <v>200</v>
      </c>
      <c r="AM65" s="13">
        <f t="shared" si="20"/>
        <v>200</v>
      </c>
      <c r="AN65" s="13"/>
      <c r="AO65" s="13"/>
      <c r="AP65" s="13"/>
      <c r="AQ65" s="13"/>
    </row>
    <row r="66" spans="1:43" s="1" customFormat="1" ht="21.95" customHeight="1" outlineLevel="1" x14ac:dyDescent="0.2">
      <c r="A66" s="7" t="s">
        <v>69</v>
      </c>
      <c r="B66" s="7" t="s">
        <v>8</v>
      </c>
      <c r="C66" s="8">
        <v>285.93200000000002</v>
      </c>
      <c r="D66" s="8">
        <v>569.89700000000005</v>
      </c>
      <c r="E66" s="8">
        <v>521.56399999999996</v>
      </c>
      <c r="F66" s="8">
        <v>332.66500000000002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491.22699999999998</v>
      </c>
      <c r="K66" s="13">
        <f t="shared" si="13"/>
        <v>30.336999999999989</v>
      </c>
      <c r="L66" s="13">
        <f>VLOOKUP(A:A,[1]TDSheet!$A:$X,24,0)</f>
        <v>100</v>
      </c>
      <c r="M66" s="13"/>
      <c r="N66" s="13"/>
      <c r="O66" s="13"/>
      <c r="P66" s="13"/>
      <c r="Q66" s="13"/>
      <c r="R66" s="13"/>
      <c r="S66" s="13"/>
      <c r="T66" s="13"/>
      <c r="U66" s="16">
        <v>100</v>
      </c>
      <c r="V66" s="16">
        <v>110</v>
      </c>
      <c r="W66" s="13">
        <f t="shared" si="14"/>
        <v>104.3128</v>
      </c>
      <c r="X66" s="16">
        <v>130</v>
      </c>
      <c r="Y66" s="17">
        <f t="shared" si="15"/>
        <v>7.4071925976486108</v>
      </c>
      <c r="Z66" s="13">
        <f t="shared" si="16"/>
        <v>3.1891100612772356</v>
      </c>
      <c r="AA66" s="13"/>
      <c r="AB66" s="13"/>
      <c r="AC66" s="13"/>
      <c r="AD66" s="13">
        <v>0</v>
      </c>
      <c r="AE66" s="13">
        <f>VLOOKUP(A:A,[1]TDSheet!$A:$AF,32,0)</f>
        <v>99.501800000000003</v>
      </c>
      <c r="AF66" s="13">
        <f>VLOOKUP(A:A,[1]TDSheet!$A:$AG,33,0)</f>
        <v>102.0076</v>
      </c>
      <c r="AG66" s="13">
        <f>VLOOKUP(A:A,[1]TDSheet!$A:$W,23,0)</f>
        <v>99.512199999999993</v>
      </c>
      <c r="AH66" s="13">
        <f>VLOOKUP(A:A,[3]TDSheet!$A:$D,4,0)</f>
        <v>100.732</v>
      </c>
      <c r="AI66" s="13">
        <f>VLOOKUP(A:A,[1]TDSheet!$A:$AI,35,0)</f>
        <v>0</v>
      </c>
      <c r="AJ66" s="13">
        <f t="shared" si="17"/>
        <v>0</v>
      </c>
      <c r="AK66" s="13">
        <f t="shared" si="18"/>
        <v>100</v>
      </c>
      <c r="AL66" s="13">
        <f t="shared" si="19"/>
        <v>110</v>
      </c>
      <c r="AM66" s="13">
        <f t="shared" si="20"/>
        <v>130</v>
      </c>
      <c r="AN66" s="13"/>
      <c r="AO66" s="13"/>
      <c r="AP66" s="13"/>
      <c r="AQ66" s="13"/>
    </row>
    <row r="67" spans="1:43" s="1" customFormat="1" ht="11.1" customHeight="1" outlineLevel="1" x14ac:dyDescent="0.2">
      <c r="A67" s="7" t="s">
        <v>70</v>
      </c>
      <c r="B67" s="7" t="s">
        <v>8</v>
      </c>
      <c r="C67" s="8">
        <v>133.30199999999999</v>
      </c>
      <c r="D67" s="8">
        <v>321.65100000000001</v>
      </c>
      <c r="E67" s="8">
        <v>246.71600000000001</v>
      </c>
      <c r="F67" s="8">
        <v>206.637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235.59100000000001</v>
      </c>
      <c r="K67" s="13">
        <f t="shared" si="13"/>
        <v>11.125</v>
      </c>
      <c r="L67" s="13">
        <f>VLOOKUP(A:A,[1]TDSheet!$A:$X,24,0)</f>
        <v>50</v>
      </c>
      <c r="M67" s="13"/>
      <c r="N67" s="13"/>
      <c r="O67" s="13"/>
      <c r="P67" s="13"/>
      <c r="Q67" s="13"/>
      <c r="R67" s="13"/>
      <c r="S67" s="13"/>
      <c r="T67" s="13"/>
      <c r="U67" s="16"/>
      <c r="V67" s="16">
        <v>70</v>
      </c>
      <c r="W67" s="13">
        <f t="shared" si="14"/>
        <v>49.343200000000003</v>
      </c>
      <c r="X67" s="16">
        <v>40</v>
      </c>
      <c r="Y67" s="17">
        <f t="shared" si="15"/>
        <v>7.4303450120786652</v>
      </c>
      <c r="Z67" s="13">
        <f t="shared" si="16"/>
        <v>4.1877502877802817</v>
      </c>
      <c r="AA67" s="13"/>
      <c r="AB67" s="13"/>
      <c r="AC67" s="13"/>
      <c r="AD67" s="13">
        <v>0</v>
      </c>
      <c r="AE67" s="13">
        <f>VLOOKUP(A:A,[1]TDSheet!$A:$AF,32,0)</f>
        <v>50.681599999999996</v>
      </c>
      <c r="AF67" s="13">
        <f>VLOOKUP(A:A,[1]TDSheet!$A:$AG,33,0)</f>
        <v>46.295999999999999</v>
      </c>
      <c r="AG67" s="13">
        <f>VLOOKUP(A:A,[1]TDSheet!$A:$W,23,0)</f>
        <v>50.002600000000001</v>
      </c>
      <c r="AH67" s="13">
        <f>VLOOKUP(A:A,[3]TDSheet!$A:$D,4,0)</f>
        <v>61.244999999999997</v>
      </c>
      <c r="AI67" s="13">
        <f>VLOOKUP(A:A,[1]TDSheet!$A:$AI,35,0)</f>
        <v>0</v>
      </c>
      <c r="AJ67" s="13">
        <f t="shared" si="17"/>
        <v>0</v>
      </c>
      <c r="AK67" s="13">
        <f t="shared" si="18"/>
        <v>0</v>
      </c>
      <c r="AL67" s="13">
        <f t="shared" si="19"/>
        <v>70</v>
      </c>
      <c r="AM67" s="13">
        <f t="shared" si="20"/>
        <v>40</v>
      </c>
      <c r="AN67" s="13"/>
      <c r="AO67" s="13"/>
      <c r="AP67" s="13"/>
      <c r="AQ67" s="13"/>
    </row>
    <row r="68" spans="1:43" s="1" customFormat="1" ht="11.1" customHeight="1" outlineLevel="1" x14ac:dyDescent="0.2">
      <c r="A68" s="7" t="s">
        <v>71</v>
      </c>
      <c r="B68" s="7" t="s">
        <v>8</v>
      </c>
      <c r="C68" s="8">
        <v>632.62</v>
      </c>
      <c r="D68" s="8">
        <v>2579.991</v>
      </c>
      <c r="E68" s="8">
        <v>1865.019</v>
      </c>
      <c r="F68" s="8">
        <v>1325.4369999999999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1792.913</v>
      </c>
      <c r="K68" s="13">
        <f t="shared" si="13"/>
        <v>72.105999999999995</v>
      </c>
      <c r="L68" s="13">
        <f>VLOOKUP(A:A,[1]TDSheet!$A:$X,24,0)</f>
        <v>400</v>
      </c>
      <c r="M68" s="13"/>
      <c r="N68" s="13"/>
      <c r="O68" s="13"/>
      <c r="P68" s="13"/>
      <c r="Q68" s="13"/>
      <c r="R68" s="13"/>
      <c r="S68" s="13"/>
      <c r="T68" s="13"/>
      <c r="U68" s="16">
        <v>250</v>
      </c>
      <c r="V68" s="16">
        <v>300</v>
      </c>
      <c r="W68" s="13">
        <f t="shared" si="14"/>
        <v>373.00380000000001</v>
      </c>
      <c r="X68" s="16">
        <v>450</v>
      </c>
      <c r="Y68" s="17">
        <f t="shared" si="15"/>
        <v>7.3067271700717251</v>
      </c>
      <c r="Z68" s="13">
        <f t="shared" si="16"/>
        <v>3.5534142011421865</v>
      </c>
      <c r="AA68" s="13"/>
      <c r="AB68" s="13"/>
      <c r="AC68" s="13"/>
      <c r="AD68" s="13">
        <v>0</v>
      </c>
      <c r="AE68" s="13">
        <f>VLOOKUP(A:A,[1]TDSheet!$A:$AF,32,0)</f>
        <v>390.1694</v>
      </c>
      <c r="AF68" s="13">
        <f>VLOOKUP(A:A,[1]TDSheet!$A:$AG,33,0)</f>
        <v>344.10680000000002</v>
      </c>
      <c r="AG68" s="13">
        <f>VLOOKUP(A:A,[1]TDSheet!$A:$W,23,0)</f>
        <v>391.85520000000002</v>
      </c>
      <c r="AH68" s="13">
        <f>VLOOKUP(A:A,[3]TDSheet!$A:$D,4,0)</f>
        <v>406.822</v>
      </c>
      <c r="AI68" s="13" t="str">
        <f>VLOOKUP(A:A,[1]TDSheet!$A:$AI,35,0)</f>
        <v>жц</v>
      </c>
      <c r="AJ68" s="13">
        <f t="shared" si="17"/>
        <v>0</v>
      </c>
      <c r="AK68" s="13">
        <f t="shared" si="18"/>
        <v>250</v>
      </c>
      <c r="AL68" s="13">
        <f t="shared" si="19"/>
        <v>300</v>
      </c>
      <c r="AM68" s="13">
        <f t="shared" si="20"/>
        <v>450</v>
      </c>
      <c r="AN68" s="13"/>
      <c r="AO68" s="13"/>
      <c r="AP68" s="13"/>
      <c r="AQ68" s="13"/>
    </row>
    <row r="69" spans="1:43" s="1" customFormat="1" ht="11.1" customHeight="1" outlineLevel="1" x14ac:dyDescent="0.2">
      <c r="A69" s="7" t="s">
        <v>72</v>
      </c>
      <c r="B69" s="7" t="s">
        <v>8</v>
      </c>
      <c r="C69" s="8">
        <v>110.012</v>
      </c>
      <c r="D69" s="8">
        <v>411.44499999999999</v>
      </c>
      <c r="E69" s="8">
        <v>290.13799999999998</v>
      </c>
      <c r="F69" s="8">
        <v>228.81399999999999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275.22800000000001</v>
      </c>
      <c r="K69" s="13">
        <f t="shared" si="13"/>
        <v>14.909999999999968</v>
      </c>
      <c r="L69" s="13">
        <f>VLOOKUP(A:A,[1]TDSheet!$A:$X,24,0)</f>
        <v>40</v>
      </c>
      <c r="M69" s="13"/>
      <c r="N69" s="13"/>
      <c r="O69" s="13"/>
      <c r="P69" s="13"/>
      <c r="Q69" s="13"/>
      <c r="R69" s="13"/>
      <c r="S69" s="13"/>
      <c r="T69" s="13"/>
      <c r="U69" s="16">
        <v>50</v>
      </c>
      <c r="V69" s="16">
        <v>60</v>
      </c>
      <c r="W69" s="13">
        <f t="shared" si="14"/>
        <v>58.027599999999993</v>
      </c>
      <c r="X69" s="16">
        <v>60</v>
      </c>
      <c r="Y69" s="17">
        <f t="shared" si="15"/>
        <v>7.5621600755502554</v>
      </c>
      <c r="Z69" s="13">
        <f t="shared" si="16"/>
        <v>3.9431925497521871</v>
      </c>
      <c r="AA69" s="13"/>
      <c r="AB69" s="13"/>
      <c r="AC69" s="13"/>
      <c r="AD69" s="13">
        <v>0</v>
      </c>
      <c r="AE69" s="13">
        <f>VLOOKUP(A:A,[1]TDSheet!$A:$AF,32,0)</f>
        <v>41.956000000000003</v>
      </c>
      <c r="AF69" s="13">
        <f>VLOOKUP(A:A,[1]TDSheet!$A:$AG,33,0)</f>
        <v>58.326999999999998</v>
      </c>
      <c r="AG69" s="13">
        <f>VLOOKUP(A:A,[1]TDSheet!$A:$W,23,0)</f>
        <v>56.339800000000004</v>
      </c>
      <c r="AH69" s="13">
        <f>VLOOKUP(A:A,[3]TDSheet!$A:$D,4,0)</f>
        <v>58.863</v>
      </c>
      <c r="AI69" s="13">
        <f>VLOOKUP(A:A,[1]TDSheet!$A:$AI,35,0)</f>
        <v>0</v>
      </c>
      <c r="AJ69" s="13">
        <f t="shared" si="17"/>
        <v>0</v>
      </c>
      <c r="AK69" s="13">
        <f t="shared" si="18"/>
        <v>50</v>
      </c>
      <c r="AL69" s="13">
        <f t="shared" si="19"/>
        <v>60</v>
      </c>
      <c r="AM69" s="13">
        <f t="shared" si="20"/>
        <v>60</v>
      </c>
      <c r="AN69" s="13"/>
      <c r="AO69" s="13"/>
      <c r="AP69" s="13"/>
      <c r="AQ69" s="13"/>
    </row>
    <row r="70" spans="1:43" s="1" customFormat="1" ht="11.1" customHeight="1" outlineLevel="1" x14ac:dyDescent="0.2">
      <c r="A70" s="7" t="s">
        <v>73</v>
      </c>
      <c r="B70" s="7" t="s">
        <v>12</v>
      </c>
      <c r="C70" s="8">
        <v>76</v>
      </c>
      <c r="D70" s="8">
        <v>190</v>
      </c>
      <c r="E70" s="8">
        <v>122</v>
      </c>
      <c r="F70" s="8">
        <v>142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129</v>
      </c>
      <c r="K70" s="13">
        <f t="shared" si="13"/>
        <v>-7</v>
      </c>
      <c r="L70" s="13">
        <f>VLOOKUP(A:A,[1]TDSheet!$A:$X,24,0)</f>
        <v>20</v>
      </c>
      <c r="M70" s="13"/>
      <c r="N70" s="13"/>
      <c r="O70" s="13"/>
      <c r="P70" s="13"/>
      <c r="Q70" s="13"/>
      <c r="R70" s="13"/>
      <c r="S70" s="13"/>
      <c r="T70" s="13"/>
      <c r="U70" s="16"/>
      <c r="V70" s="16">
        <v>20</v>
      </c>
      <c r="W70" s="13">
        <f t="shared" si="14"/>
        <v>24.4</v>
      </c>
      <c r="X70" s="16">
        <v>20</v>
      </c>
      <c r="Y70" s="17">
        <f t="shared" si="15"/>
        <v>8.278688524590164</v>
      </c>
      <c r="Z70" s="13">
        <f t="shared" si="16"/>
        <v>5.8196721311475414</v>
      </c>
      <c r="AA70" s="13"/>
      <c r="AB70" s="13"/>
      <c r="AC70" s="13"/>
      <c r="AD70" s="13">
        <v>0</v>
      </c>
      <c r="AE70" s="13">
        <f>VLOOKUP(A:A,[1]TDSheet!$A:$AF,32,0)</f>
        <v>23.6</v>
      </c>
      <c r="AF70" s="13">
        <f>VLOOKUP(A:A,[1]TDSheet!$A:$AG,33,0)</f>
        <v>24.2</v>
      </c>
      <c r="AG70" s="13">
        <f>VLOOKUP(A:A,[1]TDSheet!$A:$W,23,0)</f>
        <v>25.6</v>
      </c>
      <c r="AH70" s="13">
        <f>VLOOKUP(A:A,[3]TDSheet!$A:$D,4,0)</f>
        <v>20</v>
      </c>
      <c r="AI70" s="13">
        <f>VLOOKUP(A:A,[1]TDSheet!$A:$AI,35,0)</f>
        <v>0</v>
      </c>
      <c r="AJ70" s="13">
        <f t="shared" si="17"/>
        <v>0</v>
      </c>
      <c r="AK70" s="13">
        <f t="shared" si="18"/>
        <v>0</v>
      </c>
      <c r="AL70" s="13">
        <f t="shared" si="19"/>
        <v>12</v>
      </c>
      <c r="AM70" s="13">
        <f t="shared" si="20"/>
        <v>12</v>
      </c>
      <c r="AN70" s="13"/>
      <c r="AO70" s="13"/>
      <c r="AP70" s="13"/>
      <c r="AQ70" s="13"/>
    </row>
    <row r="71" spans="1:43" s="1" customFormat="1" ht="11.1" customHeight="1" outlineLevel="1" x14ac:dyDescent="0.2">
      <c r="A71" s="7" t="s">
        <v>74</v>
      </c>
      <c r="B71" s="7" t="s">
        <v>12</v>
      </c>
      <c r="C71" s="8">
        <v>167</v>
      </c>
      <c r="D71" s="8">
        <v>452</v>
      </c>
      <c r="E71" s="8">
        <v>400</v>
      </c>
      <c r="F71" s="8">
        <v>208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390</v>
      </c>
      <c r="K71" s="13">
        <f t="shared" si="13"/>
        <v>10</v>
      </c>
      <c r="L71" s="13">
        <f>VLOOKUP(A:A,[1]TDSheet!$A:$X,24,0)</f>
        <v>110</v>
      </c>
      <c r="M71" s="13"/>
      <c r="N71" s="13"/>
      <c r="O71" s="13"/>
      <c r="P71" s="13"/>
      <c r="Q71" s="13"/>
      <c r="R71" s="13"/>
      <c r="S71" s="13"/>
      <c r="T71" s="13"/>
      <c r="U71" s="16">
        <v>80</v>
      </c>
      <c r="V71" s="16">
        <v>100</v>
      </c>
      <c r="W71" s="13">
        <f t="shared" si="14"/>
        <v>80</v>
      </c>
      <c r="X71" s="16">
        <v>100</v>
      </c>
      <c r="Y71" s="17">
        <f t="shared" si="15"/>
        <v>7.4749999999999996</v>
      </c>
      <c r="Z71" s="13">
        <f t="shared" si="16"/>
        <v>2.6</v>
      </c>
      <c r="AA71" s="13"/>
      <c r="AB71" s="13"/>
      <c r="AC71" s="13"/>
      <c r="AD71" s="13">
        <v>0</v>
      </c>
      <c r="AE71" s="13">
        <f>VLOOKUP(A:A,[1]TDSheet!$A:$AF,32,0)</f>
        <v>82.6</v>
      </c>
      <c r="AF71" s="13">
        <f>VLOOKUP(A:A,[1]TDSheet!$A:$AG,33,0)</f>
        <v>72.2</v>
      </c>
      <c r="AG71" s="13">
        <f>VLOOKUP(A:A,[1]TDSheet!$A:$W,23,0)</f>
        <v>79.599999999999994</v>
      </c>
      <c r="AH71" s="13">
        <f>VLOOKUP(A:A,[3]TDSheet!$A:$D,4,0)</f>
        <v>89</v>
      </c>
      <c r="AI71" s="13" t="str">
        <f>VLOOKUP(A:A,[1]TDSheet!$A:$AI,35,0)</f>
        <v>продноя</v>
      </c>
      <c r="AJ71" s="13">
        <f t="shared" si="17"/>
        <v>0</v>
      </c>
      <c r="AK71" s="13">
        <f t="shared" si="18"/>
        <v>48</v>
      </c>
      <c r="AL71" s="13">
        <f t="shared" si="19"/>
        <v>60</v>
      </c>
      <c r="AM71" s="13">
        <f t="shared" si="20"/>
        <v>60</v>
      </c>
      <c r="AN71" s="13"/>
      <c r="AO71" s="13"/>
      <c r="AP71" s="13"/>
      <c r="AQ71" s="13"/>
    </row>
    <row r="72" spans="1:43" s="1" customFormat="1" ht="11.1" customHeight="1" outlineLevel="1" x14ac:dyDescent="0.2">
      <c r="A72" s="7" t="s">
        <v>75</v>
      </c>
      <c r="B72" s="7" t="s">
        <v>12</v>
      </c>
      <c r="C72" s="8">
        <v>240</v>
      </c>
      <c r="D72" s="8">
        <v>597</v>
      </c>
      <c r="E72" s="8">
        <v>465</v>
      </c>
      <c r="F72" s="8">
        <v>364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462</v>
      </c>
      <c r="K72" s="13">
        <f t="shared" ref="K72:K108" si="21">E72-J72</f>
        <v>3</v>
      </c>
      <c r="L72" s="13">
        <f>VLOOKUP(A:A,[1]TDSheet!$A:$X,24,0)</f>
        <v>100</v>
      </c>
      <c r="M72" s="13"/>
      <c r="N72" s="13"/>
      <c r="O72" s="13"/>
      <c r="P72" s="13"/>
      <c r="Q72" s="13"/>
      <c r="R72" s="13"/>
      <c r="S72" s="13"/>
      <c r="T72" s="13"/>
      <c r="U72" s="16">
        <v>60</v>
      </c>
      <c r="V72" s="16">
        <v>70</v>
      </c>
      <c r="W72" s="13">
        <f t="shared" ref="W72:W108" si="22">(E72-AD72)/5</f>
        <v>93</v>
      </c>
      <c r="X72" s="16">
        <v>100</v>
      </c>
      <c r="Y72" s="17">
        <f t="shared" ref="Y72:Y108" si="23">(F72+L72+U72+V72+X72)/W72</f>
        <v>7.4623655913978491</v>
      </c>
      <c r="Z72" s="13">
        <f t="shared" ref="Z72:Z108" si="24">F72/W72</f>
        <v>3.913978494623656</v>
      </c>
      <c r="AA72" s="13"/>
      <c r="AB72" s="13"/>
      <c r="AC72" s="13"/>
      <c r="AD72" s="13">
        <v>0</v>
      </c>
      <c r="AE72" s="13">
        <f>VLOOKUP(A:A,[1]TDSheet!$A:$AF,32,0)</f>
        <v>111.8</v>
      </c>
      <c r="AF72" s="13">
        <f>VLOOKUP(A:A,[1]TDSheet!$A:$AG,33,0)</f>
        <v>109.8</v>
      </c>
      <c r="AG72" s="13">
        <f>VLOOKUP(A:A,[1]TDSheet!$A:$W,23,0)</f>
        <v>101.8</v>
      </c>
      <c r="AH72" s="13">
        <f>VLOOKUP(A:A,[3]TDSheet!$A:$D,4,0)</f>
        <v>103</v>
      </c>
      <c r="AI72" s="13" t="str">
        <f>VLOOKUP(A:A,[1]TDSheet!$A:$AI,35,0)</f>
        <v>продноя</v>
      </c>
      <c r="AJ72" s="13">
        <f t="shared" ref="AJ72:AJ108" si="25">T72*H72</f>
        <v>0</v>
      </c>
      <c r="AK72" s="13">
        <f t="shared" ref="AK72:AK108" si="26">U72*H72</f>
        <v>36</v>
      </c>
      <c r="AL72" s="13">
        <f t="shared" ref="AL72:AL108" si="27">V72*H72</f>
        <v>42</v>
      </c>
      <c r="AM72" s="13">
        <f t="shared" ref="AM72:AM108" si="28">X72*H72</f>
        <v>60</v>
      </c>
      <c r="AN72" s="13"/>
      <c r="AO72" s="13"/>
      <c r="AP72" s="13"/>
      <c r="AQ72" s="13"/>
    </row>
    <row r="73" spans="1:43" s="1" customFormat="1" ht="11.1" customHeight="1" outlineLevel="1" x14ac:dyDescent="0.2">
      <c r="A73" s="7" t="s">
        <v>76</v>
      </c>
      <c r="B73" s="7" t="s">
        <v>8</v>
      </c>
      <c r="C73" s="8">
        <v>107.13200000000001</v>
      </c>
      <c r="D73" s="8">
        <v>145.57599999999999</v>
      </c>
      <c r="E73" s="8">
        <v>160.43</v>
      </c>
      <c r="F73" s="8">
        <v>80.662000000000006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176.501</v>
      </c>
      <c r="K73" s="13">
        <f t="shared" si="21"/>
        <v>-16.070999999999998</v>
      </c>
      <c r="L73" s="13">
        <f>VLOOKUP(A:A,[1]TDSheet!$A:$X,24,0)</f>
        <v>0</v>
      </c>
      <c r="M73" s="13"/>
      <c r="N73" s="13"/>
      <c r="O73" s="13"/>
      <c r="P73" s="13"/>
      <c r="Q73" s="13"/>
      <c r="R73" s="13"/>
      <c r="S73" s="13"/>
      <c r="T73" s="13"/>
      <c r="U73" s="16">
        <v>50</v>
      </c>
      <c r="V73" s="16">
        <v>50</v>
      </c>
      <c r="W73" s="13">
        <f t="shared" si="22"/>
        <v>32.085999999999999</v>
      </c>
      <c r="X73" s="16">
        <v>40</v>
      </c>
      <c r="Y73" s="17">
        <f t="shared" si="23"/>
        <v>6.87720501153151</v>
      </c>
      <c r="Z73" s="13">
        <f t="shared" si="24"/>
        <v>2.5139313096054359</v>
      </c>
      <c r="AA73" s="13"/>
      <c r="AB73" s="13"/>
      <c r="AC73" s="13"/>
      <c r="AD73" s="13">
        <v>0</v>
      </c>
      <c r="AE73" s="13">
        <f>VLOOKUP(A:A,[1]TDSheet!$A:$AF,32,0)</f>
        <v>44.260800000000003</v>
      </c>
      <c r="AF73" s="13">
        <f>VLOOKUP(A:A,[1]TDSheet!$A:$AG,33,0)</f>
        <v>37.363999999999997</v>
      </c>
      <c r="AG73" s="13">
        <f>VLOOKUP(A:A,[1]TDSheet!$A:$W,23,0)</f>
        <v>26.766000000000002</v>
      </c>
      <c r="AH73" s="13">
        <f>VLOOKUP(A:A,[3]TDSheet!$A:$D,4,0)</f>
        <v>23.914000000000001</v>
      </c>
      <c r="AI73" s="13">
        <f>VLOOKUP(A:A,[1]TDSheet!$A:$AI,35,0)</f>
        <v>0</v>
      </c>
      <c r="AJ73" s="13">
        <f t="shared" si="25"/>
        <v>0</v>
      </c>
      <c r="AK73" s="13">
        <f t="shared" si="26"/>
        <v>50</v>
      </c>
      <c r="AL73" s="13">
        <f t="shared" si="27"/>
        <v>50</v>
      </c>
      <c r="AM73" s="13">
        <f t="shared" si="28"/>
        <v>40</v>
      </c>
      <c r="AN73" s="13"/>
      <c r="AO73" s="13"/>
      <c r="AP73" s="13"/>
      <c r="AQ73" s="13"/>
    </row>
    <row r="74" spans="1:43" s="1" customFormat="1" ht="11.1" customHeight="1" outlineLevel="1" x14ac:dyDescent="0.2">
      <c r="A74" s="7" t="s">
        <v>77</v>
      </c>
      <c r="B74" s="7" t="s">
        <v>12</v>
      </c>
      <c r="C74" s="8">
        <v>246</v>
      </c>
      <c r="D74" s="8">
        <v>731</v>
      </c>
      <c r="E74" s="8">
        <v>523</v>
      </c>
      <c r="F74" s="8">
        <v>440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524</v>
      </c>
      <c r="K74" s="13">
        <f t="shared" si="21"/>
        <v>-1</v>
      </c>
      <c r="L74" s="13">
        <f>VLOOKUP(A:A,[1]TDSheet!$A:$X,24,0)</f>
        <v>100</v>
      </c>
      <c r="M74" s="13"/>
      <c r="N74" s="13"/>
      <c r="O74" s="13"/>
      <c r="P74" s="13"/>
      <c r="Q74" s="13"/>
      <c r="R74" s="13"/>
      <c r="S74" s="13"/>
      <c r="T74" s="13"/>
      <c r="U74" s="16">
        <v>100</v>
      </c>
      <c r="V74" s="16">
        <v>100</v>
      </c>
      <c r="W74" s="13">
        <f t="shared" si="22"/>
        <v>104.6</v>
      </c>
      <c r="X74" s="16">
        <v>200</v>
      </c>
      <c r="Y74" s="17">
        <f t="shared" si="23"/>
        <v>8.9866156787762907</v>
      </c>
      <c r="Z74" s="13">
        <f t="shared" si="24"/>
        <v>4.2065009560229445</v>
      </c>
      <c r="AA74" s="13"/>
      <c r="AB74" s="13"/>
      <c r="AC74" s="13"/>
      <c r="AD74" s="13">
        <v>0</v>
      </c>
      <c r="AE74" s="13">
        <f>VLOOKUP(A:A,[1]TDSheet!$A:$AF,32,0)</f>
        <v>112.6</v>
      </c>
      <c r="AF74" s="13">
        <f>VLOOKUP(A:A,[1]TDSheet!$A:$AG,33,0)</f>
        <v>136.6</v>
      </c>
      <c r="AG74" s="13">
        <f>VLOOKUP(A:A,[1]TDSheet!$A:$W,23,0)</f>
        <v>110.8</v>
      </c>
      <c r="AH74" s="13">
        <f>VLOOKUP(A:A,[3]TDSheet!$A:$D,4,0)</f>
        <v>159</v>
      </c>
      <c r="AI74" s="13" t="str">
        <f>VLOOKUP(A:A,[1]TDSheet!$A:$AI,35,0)</f>
        <v>нояяб</v>
      </c>
      <c r="AJ74" s="13">
        <f t="shared" si="25"/>
        <v>0</v>
      </c>
      <c r="AK74" s="13">
        <f t="shared" si="26"/>
        <v>60</v>
      </c>
      <c r="AL74" s="13">
        <f t="shared" si="27"/>
        <v>60</v>
      </c>
      <c r="AM74" s="13">
        <f t="shared" si="28"/>
        <v>120</v>
      </c>
      <c r="AN74" s="13"/>
      <c r="AO74" s="13"/>
      <c r="AP74" s="13"/>
      <c r="AQ74" s="13"/>
    </row>
    <row r="75" spans="1:43" s="1" customFormat="1" ht="11.1" customHeight="1" outlineLevel="1" x14ac:dyDescent="0.2">
      <c r="A75" s="7" t="s">
        <v>78</v>
      </c>
      <c r="B75" s="7" t="s">
        <v>12</v>
      </c>
      <c r="C75" s="8">
        <v>266</v>
      </c>
      <c r="D75" s="8">
        <v>1218</v>
      </c>
      <c r="E75" s="8">
        <v>902</v>
      </c>
      <c r="F75" s="8">
        <v>571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879</v>
      </c>
      <c r="K75" s="13">
        <f t="shared" si="21"/>
        <v>23</v>
      </c>
      <c r="L75" s="13">
        <f>VLOOKUP(A:A,[1]TDSheet!$A:$X,24,0)</f>
        <v>200</v>
      </c>
      <c r="M75" s="13"/>
      <c r="N75" s="13"/>
      <c r="O75" s="13"/>
      <c r="P75" s="13"/>
      <c r="Q75" s="13"/>
      <c r="R75" s="13"/>
      <c r="S75" s="13"/>
      <c r="T75" s="13"/>
      <c r="U75" s="16">
        <v>200</v>
      </c>
      <c r="V75" s="16">
        <v>200</v>
      </c>
      <c r="W75" s="13">
        <f t="shared" si="22"/>
        <v>180.4</v>
      </c>
      <c r="X75" s="16">
        <v>250</v>
      </c>
      <c r="Y75" s="17">
        <f t="shared" si="23"/>
        <v>7.876940133037694</v>
      </c>
      <c r="Z75" s="13">
        <f t="shared" si="24"/>
        <v>3.1651884700665187</v>
      </c>
      <c r="AA75" s="13"/>
      <c r="AB75" s="13"/>
      <c r="AC75" s="13"/>
      <c r="AD75" s="13">
        <v>0</v>
      </c>
      <c r="AE75" s="13">
        <f>VLOOKUP(A:A,[1]TDSheet!$A:$AF,32,0)</f>
        <v>172.2</v>
      </c>
      <c r="AF75" s="13">
        <f>VLOOKUP(A:A,[1]TDSheet!$A:$AG,33,0)</f>
        <v>185.8</v>
      </c>
      <c r="AG75" s="13">
        <f>VLOOKUP(A:A,[1]TDSheet!$A:$W,23,0)</f>
        <v>184.4</v>
      </c>
      <c r="AH75" s="13">
        <f>VLOOKUP(A:A,[3]TDSheet!$A:$D,4,0)</f>
        <v>200</v>
      </c>
      <c r="AI75" s="13" t="str">
        <f>VLOOKUP(A:A,[1]TDSheet!$A:$AI,35,0)</f>
        <v>нояяб</v>
      </c>
      <c r="AJ75" s="13">
        <f t="shared" si="25"/>
        <v>0</v>
      </c>
      <c r="AK75" s="13">
        <f t="shared" si="26"/>
        <v>120</v>
      </c>
      <c r="AL75" s="13">
        <f t="shared" si="27"/>
        <v>120</v>
      </c>
      <c r="AM75" s="13">
        <f t="shared" si="28"/>
        <v>150</v>
      </c>
      <c r="AN75" s="13"/>
      <c r="AO75" s="13"/>
      <c r="AP75" s="13"/>
      <c r="AQ75" s="13"/>
    </row>
    <row r="76" spans="1:43" s="1" customFormat="1" ht="11.1" customHeight="1" outlineLevel="1" x14ac:dyDescent="0.2">
      <c r="A76" s="7" t="s">
        <v>79</v>
      </c>
      <c r="B76" s="7" t="s">
        <v>12</v>
      </c>
      <c r="C76" s="8">
        <v>284</v>
      </c>
      <c r="D76" s="8">
        <v>950</v>
      </c>
      <c r="E76" s="8">
        <v>648</v>
      </c>
      <c r="F76" s="8">
        <v>566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673</v>
      </c>
      <c r="K76" s="13">
        <f t="shared" si="21"/>
        <v>-25</v>
      </c>
      <c r="L76" s="13">
        <f>VLOOKUP(A:A,[1]TDSheet!$A:$X,24,0)</f>
        <v>140</v>
      </c>
      <c r="M76" s="13"/>
      <c r="N76" s="13"/>
      <c r="O76" s="13"/>
      <c r="P76" s="13"/>
      <c r="Q76" s="13"/>
      <c r="R76" s="13"/>
      <c r="S76" s="13"/>
      <c r="T76" s="13"/>
      <c r="U76" s="16">
        <v>50</v>
      </c>
      <c r="V76" s="16">
        <v>100</v>
      </c>
      <c r="W76" s="13">
        <f t="shared" si="22"/>
        <v>129.6</v>
      </c>
      <c r="X76" s="16">
        <v>100</v>
      </c>
      <c r="Y76" s="17">
        <f t="shared" si="23"/>
        <v>7.3765432098765435</v>
      </c>
      <c r="Z76" s="13">
        <f t="shared" si="24"/>
        <v>4.367283950617284</v>
      </c>
      <c r="AA76" s="13"/>
      <c r="AB76" s="13"/>
      <c r="AC76" s="13"/>
      <c r="AD76" s="13">
        <v>0</v>
      </c>
      <c r="AE76" s="13">
        <f>VLOOKUP(A:A,[1]TDSheet!$A:$AF,32,0)</f>
        <v>150.80000000000001</v>
      </c>
      <c r="AF76" s="13">
        <f>VLOOKUP(A:A,[1]TDSheet!$A:$AG,33,0)</f>
        <v>130.6</v>
      </c>
      <c r="AG76" s="13">
        <f>VLOOKUP(A:A,[1]TDSheet!$A:$W,23,0)</f>
        <v>142.6</v>
      </c>
      <c r="AH76" s="13">
        <f>VLOOKUP(A:A,[3]TDSheet!$A:$D,4,0)</f>
        <v>156</v>
      </c>
      <c r="AI76" s="13">
        <f>VLOOKUP(A:A,[1]TDSheet!$A:$AI,35,0)</f>
        <v>0</v>
      </c>
      <c r="AJ76" s="13">
        <f t="shared" si="25"/>
        <v>0</v>
      </c>
      <c r="AK76" s="13">
        <f t="shared" si="26"/>
        <v>20</v>
      </c>
      <c r="AL76" s="13">
        <f t="shared" si="27"/>
        <v>40</v>
      </c>
      <c r="AM76" s="13">
        <f t="shared" si="28"/>
        <v>40</v>
      </c>
      <c r="AN76" s="13"/>
      <c r="AO76" s="13"/>
      <c r="AP76" s="13"/>
      <c r="AQ76" s="13"/>
    </row>
    <row r="77" spans="1:43" s="1" customFormat="1" ht="11.1" customHeight="1" outlineLevel="1" x14ac:dyDescent="0.2">
      <c r="A77" s="7" t="s">
        <v>80</v>
      </c>
      <c r="B77" s="7" t="s">
        <v>12</v>
      </c>
      <c r="C77" s="8">
        <v>326</v>
      </c>
      <c r="D77" s="8">
        <v>1072</v>
      </c>
      <c r="E77" s="8">
        <v>724</v>
      </c>
      <c r="F77" s="8">
        <v>668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746</v>
      </c>
      <c r="K77" s="13">
        <f t="shared" si="21"/>
        <v>-22</v>
      </c>
      <c r="L77" s="13">
        <f>VLOOKUP(A:A,[1]TDSheet!$A:$X,24,0)</f>
        <v>180</v>
      </c>
      <c r="M77" s="13"/>
      <c r="N77" s="13"/>
      <c r="O77" s="13"/>
      <c r="P77" s="13"/>
      <c r="Q77" s="13"/>
      <c r="R77" s="13"/>
      <c r="S77" s="13"/>
      <c r="T77" s="13"/>
      <c r="U77" s="16"/>
      <c r="V77" s="16">
        <v>90</v>
      </c>
      <c r="W77" s="13">
        <f t="shared" si="22"/>
        <v>144.80000000000001</v>
      </c>
      <c r="X77" s="16">
        <v>120</v>
      </c>
      <c r="Y77" s="17">
        <f t="shared" si="23"/>
        <v>7.3066298342541431</v>
      </c>
      <c r="Z77" s="13">
        <f t="shared" si="24"/>
        <v>4.6132596685082872</v>
      </c>
      <c r="AA77" s="13"/>
      <c r="AB77" s="13"/>
      <c r="AC77" s="13"/>
      <c r="AD77" s="13">
        <v>0</v>
      </c>
      <c r="AE77" s="13">
        <f>VLOOKUP(A:A,[1]TDSheet!$A:$AF,32,0)</f>
        <v>150.80000000000001</v>
      </c>
      <c r="AF77" s="13">
        <f>VLOOKUP(A:A,[1]TDSheet!$A:$AG,33,0)</f>
        <v>153.80000000000001</v>
      </c>
      <c r="AG77" s="13">
        <f>VLOOKUP(A:A,[1]TDSheet!$A:$W,23,0)</f>
        <v>169.2</v>
      </c>
      <c r="AH77" s="13">
        <f>VLOOKUP(A:A,[3]TDSheet!$A:$D,4,0)</f>
        <v>167</v>
      </c>
      <c r="AI77" s="13">
        <f>VLOOKUP(A:A,[1]TDSheet!$A:$AI,35,0)</f>
        <v>0</v>
      </c>
      <c r="AJ77" s="13">
        <f t="shared" si="25"/>
        <v>0</v>
      </c>
      <c r="AK77" s="13">
        <f t="shared" si="26"/>
        <v>0</v>
      </c>
      <c r="AL77" s="13">
        <f t="shared" si="27"/>
        <v>29.700000000000003</v>
      </c>
      <c r="AM77" s="13">
        <f t="shared" si="28"/>
        <v>39.6</v>
      </c>
      <c r="AN77" s="13"/>
      <c r="AO77" s="13"/>
      <c r="AP77" s="13"/>
      <c r="AQ77" s="13"/>
    </row>
    <row r="78" spans="1:43" s="1" customFormat="1" ht="21.95" customHeight="1" outlineLevel="1" x14ac:dyDescent="0.2">
      <c r="A78" s="7" t="s">
        <v>81</v>
      </c>
      <c r="B78" s="7" t="s">
        <v>12</v>
      </c>
      <c r="C78" s="8">
        <v>237</v>
      </c>
      <c r="D78" s="8">
        <v>783</v>
      </c>
      <c r="E78" s="8">
        <v>636</v>
      </c>
      <c r="F78" s="8">
        <v>376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653</v>
      </c>
      <c r="K78" s="13">
        <f t="shared" si="21"/>
        <v>-17</v>
      </c>
      <c r="L78" s="13">
        <f>VLOOKUP(A:A,[1]TDSheet!$A:$X,24,0)</f>
        <v>150</v>
      </c>
      <c r="M78" s="13"/>
      <c r="N78" s="13"/>
      <c r="O78" s="13"/>
      <c r="P78" s="13"/>
      <c r="Q78" s="13"/>
      <c r="R78" s="13"/>
      <c r="S78" s="13"/>
      <c r="T78" s="13"/>
      <c r="U78" s="16">
        <v>100</v>
      </c>
      <c r="V78" s="16">
        <v>200</v>
      </c>
      <c r="W78" s="13">
        <f t="shared" si="22"/>
        <v>127.2</v>
      </c>
      <c r="X78" s="16">
        <v>110</v>
      </c>
      <c r="Y78" s="17">
        <f t="shared" si="23"/>
        <v>7.3584905660377355</v>
      </c>
      <c r="Z78" s="13">
        <f t="shared" si="24"/>
        <v>2.9559748427672954</v>
      </c>
      <c r="AA78" s="13"/>
      <c r="AB78" s="13"/>
      <c r="AC78" s="13"/>
      <c r="AD78" s="13">
        <v>0</v>
      </c>
      <c r="AE78" s="13">
        <f>VLOOKUP(A:A,[1]TDSheet!$A:$AF,32,0)</f>
        <v>122</v>
      </c>
      <c r="AF78" s="13">
        <f>VLOOKUP(A:A,[1]TDSheet!$A:$AG,33,0)</f>
        <v>118.4</v>
      </c>
      <c r="AG78" s="13">
        <f>VLOOKUP(A:A,[1]TDSheet!$A:$W,23,0)</f>
        <v>123</v>
      </c>
      <c r="AH78" s="13">
        <f>VLOOKUP(A:A,[3]TDSheet!$A:$D,4,0)</f>
        <v>151</v>
      </c>
      <c r="AI78" s="13">
        <f>VLOOKUP(A:A,[1]TDSheet!$A:$AI,35,0)</f>
        <v>0</v>
      </c>
      <c r="AJ78" s="13">
        <f t="shared" si="25"/>
        <v>0</v>
      </c>
      <c r="AK78" s="13">
        <f t="shared" si="26"/>
        <v>35</v>
      </c>
      <c r="AL78" s="13">
        <f t="shared" si="27"/>
        <v>70</v>
      </c>
      <c r="AM78" s="13">
        <f t="shared" si="28"/>
        <v>38.5</v>
      </c>
      <c r="AN78" s="13"/>
      <c r="AO78" s="13"/>
      <c r="AP78" s="13"/>
      <c r="AQ78" s="13"/>
    </row>
    <row r="79" spans="1:43" s="1" customFormat="1" ht="11.1" customHeight="1" outlineLevel="1" x14ac:dyDescent="0.2">
      <c r="A79" s="7" t="s">
        <v>82</v>
      </c>
      <c r="B79" s="7" t="s">
        <v>12</v>
      </c>
      <c r="C79" s="8">
        <v>260</v>
      </c>
      <c r="D79" s="8">
        <v>378</v>
      </c>
      <c r="E79" s="8">
        <v>462</v>
      </c>
      <c r="F79" s="8">
        <v>170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485</v>
      </c>
      <c r="K79" s="13">
        <f t="shared" si="21"/>
        <v>-23</v>
      </c>
      <c r="L79" s="13">
        <f>VLOOKUP(A:A,[1]TDSheet!$A:$X,24,0)</f>
        <v>130</v>
      </c>
      <c r="M79" s="13"/>
      <c r="N79" s="13"/>
      <c r="O79" s="13"/>
      <c r="P79" s="13"/>
      <c r="Q79" s="13"/>
      <c r="R79" s="13"/>
      <c r="S79" s="13"/>
      <c r="T79" s="13"/>
      <c r="U79" s="16">
        <v>80</v>
      </c>
      <c r="V79" s="16">
        <v>100</v>
      </c>
      <c r="W79" s="13">
        <f t="shared" si="22"/>
        <v>92.4</v>
      </c>
      <c r="X79" s="16">
        <v>100</v>
      </c>
      <c r="Y79" s="17">
        <f t="shared" si="23"/>
        <v>6.2770562770562766</v>
      </c>
      <c r="Z79" s="13">
        <f t="shared" si="24"/>
        <v>1.8398268398268398</v>
      </c>
      <c r="AA79" s="13"/>
      <c r="AB79" s="13"/>
      <c r="AC79" s="13"/>
      <c r="AD79" s="13">
        <v>0</v>
      </c>
      <c r="AE79" s="13">
        <f>VLOOKUP(A:A,[1]TDSheet!$A:$AF,32,0)</f>
        <v>63.8</v>
      </c>
      <c r="AF79" s="13">
        <f>VLOOKUP(A:A,[1]TDSheet!$A:$AG,33,0)</f>
        <v>76.2</v>
      </c>
      <c r="AG79" s="13">
        <f>VLOOKUP(A:A,[1]TDSheet!$A:$W,23,0)</f>
        <v>83.6</v>
      </c>
      <c r="AH79" s="13">
        <f>VLOOKUP(A:A,[3]TDSheet!$A:$D,4,0)</f>
        <v>86</v>
      </c>
      <c r="AI79" s="13" t="str">
        <f>VLOOKUP(A:A,[1]TDSheet!$A:$AI,35,0)</f>
        <v>оконч</v>
      </c>
      <c r="AJ79" s="13">
        <f t="shared" si="25"/>
        <v>0</v>
      </c>
      <c r="AK79" s="13">
        <f t="shared" si="26"/>
        <v>26.400000000000002</v>
      </c>
      <c r="AL79" s="13">
        <f t="shared" si="27"/>
        <v>33</v>
      </c>
      <c r="AM79" s="13">
        <f t="shared" si="28"/>
        <v>33</v>
      </c>
      <c r="AN79" s="13"/>
      <c r="AO79" s="13"/>
      <c r="AP79" s="13"/>
      <c r="AQ79" s="13"/>
    </row>
    <row r="80" spans="1:43" s="1" customFormat="1" ht="11.1" customHeight="1" outlineLevel="1" x14ac:dyDescent="0.2">
      <c r="A80" s="7" t="s">
        <v>83</v>
      </c>
      <c r="B80" s="7" t="s">
        <v>12</v>
      </c>
      <c r="C80" s="8">
        <v>2164</v>
      </c>
      <c r="D80" s="8">
        <v>7586</v>
      </c>
      <c r="E80" s="8">
        <v>7389</v>
      </c>
      <c r="F80" s="8">
        <v>2280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7521</v>
      </c>
      <c r="K80" s="13">
        <f t="shared" si="21"/>
        <v>-132</v>
      </c>
      <c r="L80" s="13">
        <f>VLOOKUP(A:A,[1]TDSheet!$A:$X,24,0)</f>
        <v>1600</v>
      </c>
      <c r="M80" s="13"/>
      <c r="N80" s="13"/>
      <c r="O80" s="13"/>
      <c r="P80" s="13"/>
      <c r="Q80" s="13"/>
      <c r="R80" s="13"/>
      <c r="S80" s="13"/>
      <c r="T80" s="13">
        <v>1404</v>
      </c>
      <c r="U80" s="16">
        <v>600</v>
      </c>
      <c r="V80" s="16">
        <v>1100</v>
      </c>
      <c r="W80" s="13">
        <f t="shared" si="22"/>
        <v>1157.4000000000001</v>
      </c>
      <c r="X80" s="16">
        <v>1400</v>
      </c>
      <c r="Y80" s="17">
        <f t="shared" si="23"/>
        <v>6.0307585968550192</v>
      </c>
      <c r="Z80" s="13">
        <f t="shared" si="24"/>
        <v>1.9699326075686883</v>
      </c>
      <c r="AA80" s="13"/>
      <c r="AB80" s="13"/>
      <c r="AC80" s="13"/>
      <c r="AD80" s="13">
        <f>VLOOKUP(A:A,[4]TDSheet!$A:$D,4,0)</f>
        <v>1602</v>
      </c>
      <c r="AE80" s="13">
        <f>VLOOKUP(A:A,[1]TDSheet!$A:$AF,32,0)</f>
        <v>1077.2</v>
      </c>
      <c r="AF80" s="13">
        <f>VLOOKUP(A:A,[1]TDSheet!$A:$AG,33,0)</f>
        <v>889.2</v>
      </c>
      <c r="AG80" s="13">
        <f>VLOOKUP(A:A,[1]TDSheet!$A:$W,23,0)</f>
        <v>1083</v>
      </c>
      <c r="AH80" s="13">
        <f>VLOOKUP(A:A,[3]TDSheet!$A:$D,4,0)</f>
        <v>1409</v>
      </c>
      <c r="AI80" s="13" t="str">
        <f>VLOOKUP(A:A,[1]TDSheet!$A:$AI,35,0)</f>
        <v>жц, оконч</v>
      </c>
      <c r="AJ80" s="13">
        <f t="shared" si="25"/>
        <v>491.4</v>
      </c>
      <c r="AK80" s="13">
        <f t="shared" si="26"/>
        <v>210</v>
      </c>
      <c r="AL80" s="13">
        <f t="shared" si="27"/>
        <v>385</v>
      </c>
      <c r="AM80" s="13">
        <f t="shared" si="28"/>
        <v>489.99999999999994</v>
      </c>
      <c r="AN80" s="13"/>
      <c r="AO80" s="13"/>
      <c r="AP80" s="13"/>
      <c r="AQ80" s="13"/>
    </row>
    <row r="81" spans="1:43" s="1" customFormat="1" ht="11.1" customHeight="1" outlineLevel="1" x14ac:dyDescent="0.2">
      <c r="A81" s="7" t="s">
        <v>84</v>
      </c>
      <c r="B81" s="7" t="s">
        <v>12</v>
      </c>
      <c r="C81" s="8">
        <v>4717</v>
      </c>
      <c r="D81" s="8">
        <v>13322</v>
      </c>
      <c r="E81" s="8">
        <v>12414</v>
      </c>
      <c r="F81" s="8">
        <v>5433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12647</v>
      </c>
      <c r="K81" s="13">
        <f t="shared" si="21"/>
        <v>-233</v>
      </c>
      <c r="L81" s="13">
        <f>VLOOKUP(A:A,[1]TDSheet!$A:$X,24,0)</f>
        <v>3500</v>
      </c>
      <c r="M81" s="13"/>
      <c r="N81" s="13"/>
      <c r="O81" s="13"/>
      <c r="P81" s="13"/>
      <c r="Q81" s="13"/>
      <c r="R81" s="13"/>
      <c r="S81" s="13"/>
      <c r="T81" s="13">
        <v>504</v>
      </c>
      <c r="U81" s="16">
        <v>2500</v>
      </c>
      <c r="V81" s="16">
        <v>2500</v>
      </c>
      <c r="W81" s="13">
        <f t="shared" si="22"/>
        <v>2142</v>
      </c>
      <c r="X81" s="16">
        <v>3000</v>
      </c>
      <c r="Y81" s="17">
        <f t="shared" si="23"/>
        <v>7.905228758169935</v>
      </c>
      <c r="Z81" s="13">
        <f t="shared" si="24"/>
        <v>2.5364145658263304</v>
      </c>
      <c r="AA81" s="13"/>
      <c r="AB81" s="13"/>
      <c r="AC81" s="13"/>
      <c r="AD81" s="13">
        <f>VLOOKUP(A:A,[4]TDSheet!$A:$D,4,0)</f>
        <v>1704</v>
      </c>
      <c r="AE81" s="13">
        <f>VLOOKUP(A:A,[1]TDSheet!$A:$AF,32,0)</f>
        <v>2409.6</v>
      </c>
      <c r="AF81" s="13">
        <f>VLOOKUP(A:A,[1]TDSheet!$A:$AG,33,0)</f>
        <v>2022.8</v>
      </c>
      <c r="AG81" s="13">
        <f>VLOOKUP(A:A,[1]TDSheet!$A:$W,23,0)</f>
        <v>2083.4</v>
      </c>
      <c r="AH81" s="13">
        <f>VLOOKUP(A:A,[3]TDSheet!$A:$D,4,0)</f>
        <v>2311</v>
      </c>
      <c r="AI81" s="13" t="str">
        <f>VLOOKUP(A:A,[1]TDSheet!$A:$AI,35,0)</f>
        <v>жц, яб</v>
      </c>
      <c r="AJ81" s="13">
        <f t="shared" si="25"/>
        <v>176.39999999999998</v>
      </c>
      <c r="AK81" s="13">
        <f t="shared" si="26"/>
        <v>875</v>
      </c>
      <c r="AL81" s="13">
        <f t="shared" si="27"/>
        <v>875</v>
      </c>
      <c r="AM81" s="13">
        <f t="shared" si="28"/>
        <v>1050</v>
      </c>
      <c r="AN81" s="13"/>
      <c r="AO81" s="13"/>
      <c r="AP81" s="13"/>
      <c r="AQ81" s="13"/>
    </row>
    <row r="82" spans="1:43" s="1" customFormat="1" ht="21.95" customHeight="1" outlineLevel="1" x14ac:dyDescent="0.2">
      <c r="A82" s="7" t="s">
        <v>85</v>
      </c>
      <c r="B82" s="7" t="s">
        <v>12</v>
      </c>
      <c r="C82" s="8">
        <v>455</v>
      </c>
      <c r="D82" s="8">
        <v>382</v>
      </c>
      <c r="E82" s="8">
        <v>498</v>
      </c>
      <c r="F82" s="8">
        <v>331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522</v>
      </c>
      <c r="K82" s="13">
        <f t="shared" si="21"/>
        <v>-24</v>
      </c>
      <c r="L82" s="13">
        <f>VLOOKUP(A:A,[1]TDSheet!$A:$X,24,0)</f>
        <v>50</v>
      </c>
      <c r="M82" s="13"/>
      <c r="N82" s="13"/>
      <c r="O82" s="13"/>
      <c r="P82" s="13"/>
      <c r="Q82" s="13"/>
      <c r="R82" s="13"/>
      <c r="S82" s="13"/>
      <c r="T82" s="13"/>
      <c r="U82" s="16">
        <v>80</v>
      </c>
      <c r="V82" s="16">
        <v>120</v>
      </c>
      <c r="W82" s="13">
        <f t="shared" si="22"/>
        <v>99.6</v>
      </c>
      <c r="X82" s="16">
        <v>100</v>
      </c>
      <c r="Y82" s="17">
        <f t="shared" si="23"/>
        <v>6.8373493975903621</v>
      </c>
      <c r="Z82" s="13">
        <f t="shared" si="24"/>
        <v>3.3232931726907631</v>
      </c>
      <c r="AA82" s="13"/>
      <c r="AB82" s="13"/>
      <c r="AC82" s="13"/>
      <c r="AD82" s="13">
        <v>0</v>
      </c>
      <c r="AE82" s="13">
        <f>VLOOKUP(A:A,[1]TDSheet!$A:$AF,32,0)</f>
        <v>110.6</v>
      </c>
      <c r="AF82" s="13">
        <f>VLOOKUP(A:A,[1]TDSheet!$A:$AG,33,0)</f>
        <v>97.2</v>
      </c>
      <c r="AG82" s="13">
        <f>VLOOKUP(A:A,[1]TDSheet!$A:$W,23,0)</f>
        <v>95.8</v>
      </c>
      <c r="AH82" s="13">
        <f>VLOOKUP(A:A,[3]TDSheet!$A:$D,4,0)</f>
        <v>99</v>
      </c>
      <c r="AI82" s="13" t="str">
        <f>VLOOKUP(A:A,[1]TDSheet!$A:$AI,35,0)</f>
        <v>оконч</v>
      </c>
      <c r="AJ82" s="13">
        <f t="shared" si="25"/>
        <v>0</v>
      </c>
      <c r="AK82" s="13">
        <f t="shared" si="26"/>
        <v>32</v>
      </c>
      <c r="AL82" s="13">
        <f t="shared" si="27"/>
        <v>48</v>
      </c>
      <c r="AM82" s="13">
        <f t="shared" si="28"/>
        <v>40</v>
      </c>
      <c r="AN82" s="13"/>
      <c r="AO82" s="13"/>
      <c r="AP82" s="13"/>
      <c r="AQ82" s="13"/>
    </row>
    <row r="83" spans="1:43" s="1" customFormat="1" ht="21.95" customHeight="1" outlineLevel="1" x14ac:dyDescent="0.2">
      <c r="A83" s="7" t="s">
        <v>86</v>
      </c>
      <c r="B83" s="7" t="s">
        <v>8</v>
      </c>
      <c r="C83" s="8">
        <v>172.98500000000001</v>
      </c>
      <c r="D83" s="8">
        <v>164.53700000000001</v>
      </c>
      <c r="E83" s="8">
        <v>217.22800000000001</v>
      </c>
      <c r="F83" s="8">
        <v>111.61799999999999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217.751</v>
      </c>
      <c r="K83" s="13">
        <f t="shared" si="21"/>
        <v>-0.52299999999999613</v>
      </c>
      <c r="L83" s="13">
        <f>VLOOKUP(A:A,[1]TDSheet!$A:$X,24,0)</f>
        <v>0</v>
      </c>
      <c r="M83" s="13"/>
      <c r="N83" s="13"/>
      <c r="O83" s="13"/>
      <c r="P83" s="13"/>
      <c r="Q83" s="13"/>
      <c r="R83" s="13"/>
      <c r="S83" s="13"/>
      <c r="T83" s="13"/>
      <c r="U83" s="16">
        <v>50</v>
      </c>
      <c r="V83" s="16">
        <v>100</v>
      </c>
      <c r="W83" s="13">
        <f t="shared" si="22"/>
        <v>43.445599999999999</v>
      </c>
      <c r="X83" s="16">
        <v>50</v>
      </c>
      <c r="Y83" s="17">
        <f t="shared" si="23"/>
        <v>7.1726020586664703</v>
      </c>
      <c r="Z83" s="13">
        <f t="shared" si="24"/>
        <v>2.5691439409284254</v>
      </c>
      <c r="AA83" s="13"/>
      <c r="AB83" s="13"/>
      <c r="AC83" s="13"/>
      <c r="AD83" s="13">
        <v>0</v>
      </c>
      <c r="AE83" s="13">
        <f>VLOOKUP(A:A,[1]TDSheet!$A:$AF,32,0)</f>
        <v>44.248200000000004</v>
      </c>
      <c r="AF83" s="13">
        <f>VLOOKUP(A:A,[1]TDSheet!$A:$AG,33,0)</f>
        <v>41.2286</v>
      </c>
      <c r="AG83" s="13">
        <f>VLOOKUP(A:A,[1]TDSheet!$A:$W,23,0)</f>
        <v>32.292400000000001</v>
      </c>
      <c r="AH83" s="13">
        <f>VLOOKUP(A:A,[3]TDSheet!$A:$D,4,0)</f>
        <v>65.688000000000002</v>
      </c>
      <c r="AI83" s="13">
        <f>VLOOKUP(A:A,[1]TDSheet!$A:$AI,35,0)</f>
        <v>0</v>
      </c>
      <c r="AJ83" s="13">
        <f t="shared" si="25"/>
        <v>0</v>
      </c>
      <c r="AK83" s="13">
        <f t="shared" si="26"/>
        <v>50</v>
      </c>
      <c r="AL83" s="13">
        <f t="shared" si="27"/>
        <v>100</v>
      </c>
      <c r="AM83" s="13">
        <f t="shared" si="28"/>
        <v>50</v>
      </c>
      <c r="AN83" s="13"/>
      <c r="AO83" s="13"/>
      <c r="AP83" s="13"/>
      <c r="AQ83" s="13"/>
    </row>
    <row r="84" spans="1:43" s="1" customFormat="1" ht="21.95" customHeight="1" outlineLevel="1" x14ac:dyDescent="0.2">
      <c r="A84" s="7" t="s">
        <v>87</v>
      </c>
      <c r="B84" s="7" t="s">
        <v>12</v>
      </c>
      <c r="C84" s="8">
        <v>34</v>
      </c>
      <c r="D84" s="8">
        <v>511</v>
      </c>
      <c r="E84" s="8">
        <v>269</v>
      </c>
      <c r="F84" s="8">
        <v>276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265</v>
      </c>
      <c r="K84" s="13">
        <f t="shared" si="21"/>
        <v>4</v>
      </c>
      <c r="L84" s="13">
        <f>VLOOKUP(A:A,[1]TDSheet!$A:$X,24,0)</f>
        <v>30</v>
      </c>
      <c r="M84" s="13"/>
      <c r="N84" s="13"/>
      <c r="O84" s="13"/>
      <c r="P84" s="13"/>
      <c r="Q84" s="13"/>
      <c r="R84" s="13"/>
      <c r="S84" s="13"/>
      <c r="T84" s="13"/>
      <c r="U84" s="16"/>
      <c r="V84" s="16">
        <v>50</v>
      </c>
      <c r="W84" s="13">
        <f t="shared" si="22"/>
        <v>53.8</v>
      </c>
      <c r="X84" s="16">
        <v>50</v>
      </c>
      <c r="Y84" s="17">
        <f t="shared" si="23"/>
        <v>7.5464684014869894</v>
      </c>
      <c r="Z84" s="13">
        <f t="shared" si="24"/>
        <v>5.1301115241635689</v>
      </c>
      <c r="AA84" s="13"/>
      <c r="AB84" s="13"/>
      <c r="AC84" s="13"/>
      <c r="AD84" s="13">
        <v>0</v>
      </c>
      <c r="AE84" s="13">
        <f>VLOOKUP(A:A,[1]TDSheet!$A:$AF,32,0)</f>
        <v>55.6</v>
      </c>
      <c r="AF84" s="13">
        <f>VLOOKUP(A:A,[1]TDSheet!$A:$AG,33,0)</f>
        <v>52.8</v>
      </c>
      <c r="AG84" s="13">
        <f>VLOOKUP(A:A,[1]TDSheet!$A:$W,23,0)</f>
        <v>60.2</v>
      </c>
      <c r="AH84" s="13">
        <f>VLOOKUP(A:A,[3]TDSheet!$A:$D,4,0)</f>
        <v>49</v>
      </c>
      <c r="AI84" s="13">
        <f>VLOOKUP(A:A,[1]TDSheet!$A:$AI,35,0)</f>
        <v>0</v>
      </c>
      <c r="AJ84" s="13">
        <f t="shared" si="25"/>
        <v>0</v>
      </c>
      <c r="AK84" s="13">
        <f t="shared" si="26"/>
        <v>0</v>
      </c>
      <c r="AL84" s="13">
        <f t="shared" si="27"/>
        <v>20</v>
      </c>
      <c r="AM84" s="13">
        <f t="shared" si="28"/>
        <v>20</v>
      </c>
      <c r="AN84" s="13"/>
      <c r="AO84" s="13"/>
      <c r="AP84" s="13"/>
      <c r="AQ84" s="13"/>
    </row>
    <row r="85" spans="1:43" s="1" customFormat="1" ht="11.1" customHeight="1" outlineLevel="1" x14ac:dyDescent="0.2">
      <c r="A85" s="7" t="s">
        <v>88</v>
      </c>
      <c r="B85" s="7" t="s">
        <v>8</v>
      </c>
      <c r="C85" s="8">
        <v>35.262999999999998</v>
      </c>
      <c r="D85" s="8">
        <v>104.096</v>
      </c>
      <c r="E85" s="8">
        <v>57.64</v>
      </c>
      <c r="F85" s="8">
        <v>80.28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63.35</v>
      </c>
      <c r="K85" s="13">
        <f t="shared" si="21"/>
        <v>-5.7100000000000009</v>
      </c>
      <c r="L85" s="13">
        <f>VLOOKUP(A:A,[1]TDSheet!$A:$X,24,0)</f>
        <v>0</v>
      </c>
      <c r="M85" s="13"/>
      <c r="N85" s="13"/>
      <c r="O85" s="13"/>
      <c r="P85" s="13"/>
      <c r="Q85" s="13"/>
      <c r="R85" s="13"/>
      <c r="S85" s="13"/>
      <c r="T85" s="13"/>
      <c r="U85" s="16"/>
      <c r="V85" s="16"/>
      <c r="W85" s="13">
        <f t="shared" si="22"/>
        <v>11.528</v>
      </c>
      <c r="X85" s="16">
        <v>10</v>
      </c>
      <c r="Y85" s="17">
        <f t="shared" si="23"/>
        <v>7.8313671061762662</v>
      </c>
      <c r="Z85" s="13">
        <f t="shared" si="24"/>
        <v>6.9639139486467725</v>
      </c>
      <c r="AA85" s="13"/>
      <c r="AB85" s="13"/>
      <c r="AC85" s="13"/>
      <c r="AD85" s="13">
        <v>0</v>
      </c>
      <c r="AE85" s="13">
        <f>VLOOKUP(A:A,[1]TDSheet!$A:$AF,32,0)</f>
        <v>14.471799999999998</v>
      </c>
      <c r="AF85" s="13">
        <f>VLOOKUP(A:A,[1]TDSheet!$A:$AG,33,0)</f>
        <v>13.588200000000001</v>
      </c>
      <c r="AG85" s="13">
        <f>VLOOKUP(A:A,[1]TDSheet!$A:$W,23,0)</f>
        <v>14.214599999999999</v>
      </c>
      <c r="AH85" s="13">
        <f>VLOOKUP(A:A,[3]TDSheet!$A:$D,4,0)</f>
        <v>10.087</v>
      </c>
      <c r="AI85" s="13">
        <f>VLOOKUP(A:A,[1]TDSheet!$A:$AI,35,0)</f>
        <v>0</v>
      </c>
      <c r="AJ85" s="13">
        <f t="shared" si="25"/>
        <v>0</v>
      </c>
      <c r="AK85" s="13">
        <f t="shared" si="26"/>
        <v>0</v>
      </c>
      <c r="AL85" s="13">
        <f t="shared" si="27"/>
        <v>0</v>
      </c>
      <c r="AM85" s="13">
        <f t="shared" si="28"/>
        <v>10</v>
      </c>
      <c r="AN85" s="13"/>
      <c r="AO85" s="13"/>
      <c r="AP85" s="13"/>
      <c r="AQ85" s="13"/>
    </row>
    <row r="86" spans="1:43" s="1" customFormat="1" ht="21.95" customHeight="1" outlineLevel="1" x14ac:dyDescent="0.2">
      <c r="A86" s="7" t="s">
        <v>89</v>
      </c>
      <c r="B86" s="7" t="s">
        <v>12</v>
      </c>
      <c r="C86" s="8">
        <v>169</v>
      </c>
      <c r="D86" s="8">
        <v>991</v>
      </c>
      <c r="E86" s="8">
        <v>566</v>
      </c>
      <c r="F86" s="8">
        <v>575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582</v>
      </c>
      <c r="K86" s="13">
        <f t="shared" si="21"/>
        <v>-16</v>
      </c>
      <c r="L86" s="13">
        <f>VLOOKUP(A:A,[1]TDSheet!$A:$X,24,0)</f>
        <v>100</v>
      </c>
      <c r="M86" s="13"/>
      <c r="N86" s="13"/>
      <c r="O86" s="13"/>
      <c r="P86" s="13"/>
      <c r="Q86" s="13"/>
      <c r="R86" s="13"/>
      <c r="S86" s="13"/>
      <c r="T86" s="13"/>
      <c r="U86" s="16"/>
      <c r="V86" s="16">
        <v>100</v>
      </c>
      <c r="W86" s="13">
        <f t="shared" si="22"/>
        <v>113.2</v>
      </c>
      <c r="X86" s="16">
        <v>100</v>
      </c>
      <c r="Y86" s="17">
        <f t="shared" si="23"/>
        <v>7.7296819787985864</v>
      </c>
      <c r="Z86" s="13">
        <f t="shared" si="24"/>
        <v>5.0795053003533566</v>
      </c>
      <c r="AA86" s="13"/>
      <c r="AB86" s="13"/>
      <c r="AC86" s="13"/>
      <c r="AD86" s="13">
        <v>0</v>
      </c>
      <c r="AE86" s="13">
        <f>VLOOKUP(A:A,[1]TDSheet!$A:$AF,32,0)</f>
        <v>121.8</v>
      </c>
      <c r="AF86" s="13">
        <f>VLOOKUP(A:A,[1]TDSheet!$A:$AG,33,0)</f>
        <v>117.4</v>
      </c>
      <c r="AG86" s="13">
        <f>VLOOKUP(A:A,[1]TDSheet!$A:$W,23,0)</f>
        <v>124.4</v>
      </c>
      <c r="AH86" s="13">
        <f>VLOOKUP(A:A,[3]TDSheet!$A:$D,4,0)</f>
        <v>121</v>
      </c>
      <c r="AI86" s="13">
        <f>VLOOKUP(A:A,[1]TDSheet!$A:$AI,35,0)</f>
        <v>0</v>
      </c>
      <c r="AJ86" s="13">
        <f t="shared" si="25"/>
        <v>0</v>
      </c>
      <c r="AK86" s="13">
        <f t="shared" si="26"/>
        <v>0</v>
      </c>
      <c r="AL86" s="13">
        <f t="shared" si="27"/>
        <v>20</v>
      </c>
      <c r="AM86" s="13">
        <f t="shared" si="28"/>
        <v>20</v>
      </c>
      <c r="AN86" s="13"/>
      <c r="AO86" s="13"/>
      <c r="AP86" s="13"/>
      <c r="AQ86" s="13"/>
    </row>
    <row r="87" spans="1:43" s="1" customFormat="1" ht="11.1" customHeight="1" outlineLevel="1" x14ac:dyDescent="0.2">
      <c r="A87" s="7" t="s">
        <v>90</v>
      </c>
      <c r="B87" s="7" t="s">
        <v>12</v>
      </c>
      <c r="C87" s="8">
        <v>332</v>
      </c>
      <c r="D87" s="8">
        <v>117</v>
      </c>
      <c r="E87" s="8">
        <v>235</v>
      </c>
      <c r="F87" s="8">
        <v>210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237</v>
      </c>
      <c r="K87" s="13">
        <f t="shared" si="21"/>
        <v>-2</v>
      </c>
      <c r="L87" s="13">
        <f>VLOOKUP(A:A,[1]TDSheet!$A:$X,24,0)</f>
        <v>0</v>
      </c>
      <c r="M87" s="13"/>
      <c r="N87" s="13"/>
      <c r="O87" s="13"/>
      <c r="P87" s="13"/>
      <c r="Q87" s="13"/>
      <c r="R87" s="13"/>
      <c r="S87" s="13"/>
      <c r="T87" s="13"/>
      <c r="U87" s="16">
        <v>50</v>
      </c>
      <c r="V87" s="16">
        <v>50</v>
      </c>
      <c r="W87" s="13">
        <f t="shared" si="22"/>
        <v>47</v>
      </c>
      <c r="X87" s="16">
        <v>50</v>
      </c>
      <c r="Y87" s="17">
        <f t="shared" si="23"/>
        <v>7.6595744680851068</v>
      </c>
      <c r="Z87" s="13">
        <f t="shared" si="24"/>
        <v>4.4680851063829783</v>
      </c>
      <c r="AA87" s="13"/>
      <c r="AB87" s="13"/>
      <c r="AC87" s="13"/>
      <c r="AD87" s="13">
        <v>0</v>
      </c>
      <c r="AE87" s="13">
        <f>VLOOKUP(A:A,[1]TDSheet!$A:$AF,32,0)</f>
        <v>66</v>
      </c>
      <c r="AF87" s="13">
        <f>VLOOKUP(A:A,[1]TDSheet!$A:$AG,33,0)</f>
        <v>78.400000000000006</v>
      </c>
      <c r="AG87" s="13">
        <f>VLOOKUP(A:A,[1]TDSheet!$A:$W,23,0)</f>
        <v>48.2</v>
      </c>
      <c r="AH87" s="13">
        <f>VLOOKUP(A:A,[3]TDSheet!$A:$D,4,0)</f>
        <v>53</v>
      </c>
      <c r="AI87" s="13">
        <f>VLOOKUP(A:A,[1]TDSheet!$A:$AI,35,0)</f>
        <v>0</v>
      </c>
      <c r="AJ87" s="13">
        <f t="shared" si="25"/>
        <v>0</v>
      </c>
      <c r="AK87" s="13">
        <f t="shared" si="26"/>
        <v>15</v>
      </c>
      <c r="AL87" s="13">
        <f t="shared" si="27"/>
        <v>15</v>
      </c>
      <c r="AM87" s="13">
        <f t="shared" si="28"/>
        <v>15</v>
      </c>
      <c r="AN87" s="13"/>
      <c r="AO87" s="13"/>
      <c r="AP87" s="13"/>
      <c r="AQ87" s="13"/>
    </row>
    <row r="88" spans="1:43" s="1" customFormat="1" ht="11.1" customHeight="1" outlineLevel="1" x14ac:dyDescent="0.2">
      <c r="A88" s="7" t="s">
        <v>91</v>
      </c>
      <c r="B88" s="7" t="s">
        <v>8</v>
      </c>
      <c r="C88" s="8">
        <v>113.66</v>
      </c>
      <c r="D88" s="8">
        <v>817.79899999999998</v>
      </c>
      <c r="E88" s="8">
        <v>364.77800000000002</v>
      </c>
      <c r="F88" s="8">
        <v>558.95799999999997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378.11200000000002</v>
      </c>
      <c r="K88" s="13">
        <f t="shared" si="21"/>
        <v>-13.334000000000003</v>
      </c>
      <c r="L88" s="13">
        <f>VLOOKUP(A:A,[1]TDSheet!$A:$X,24,0)</f>
        <v>0</v>
      </c>
      <c r="M88" s="13"/>
      <c r="N88" s="13"/>
      <c r="O88" s="13"/>
      <c r="P88" s="13"/>
      <c r="Q88" s="13"/>
      <c r="R88" s="13"/>
      <c r="S88" s="13"/>
      <c r="T88" s="13"/>
      <c r="U88" s="16"/>
      <c r="V88" s="16"/>
      <c r="W88" s="13">
        <f t="shared" si="22"/>
        <v>72.955600000000004</v>
      </c>
      <c r="X88" s="16">
        <v>50</v>
      </c>
      <c r="Y88" s="17">
        <f t="shared" si="23"/>
        <v>8.346967196486629</v>
      </c>
      <c r="Z88" s="13">
        <f t="shared" si="24"/>
        <v>7.6616188476278717</v>
      </c>
      <c r="AA88" s="13"/>
      <c r="AB88" s="13"/>
      <c r="AC88" s="13"/>
      <c r="AD88" s="13">
        <v>0</v>
      </c>
      <c r="AE88" s="13">
        <f>VLOOKUP(A:A,[1]TDSheet!$A:$AF,32,0)</f>
        <v>92.956800000000001</v>
      </c>
      <c r="AF88" s="13">
        <f>VLOOKUP(A:A,[1]TDSheet!$A:$AG,33,0)</f>
        <v>96.665400000000005</v>
      </c>
      <c r="AG88" s="13">
        <f>VLOOKUP(A:A,[1]TDSheet!$A:$W,23,0)</f>
        <v>98.308199999999999</v>
      </c>
      <c r="AH88" s="13">
        <f>VLOOKUP(A:A,[3]TDSheet!$A:$D,4,0)</f>
        <v>64.783000000000001</v>
      </c>
      <c r="AI88" s="13">
        <f>VLOOKUP(A:A,[1]TDSheet!$A:$AI,35,0)</f>
        <v>0</v>
      </c>
      <c r="AJ88" s="13">
        <f t="shared" si="25"/>
        <v>0</v>
      </c>
      <c r="AK88" s="13">
        <f t="shared" si="26"/>
        <v>0</v>
      </c>
      <c r="AL88" s="13">
        <f t="shared" si="27"/>
        <v>0</v>
      </c>
      <c r="AM88" s="13">
        <f t="shared" si="28"/>
        <v>50</v>
      </c>
      <c r="AN88" s="13"/>
      <c r="AO88" s="13"/>
      <c r="AP88" s="13"/>
      <c r="AQ88" s="13"/>
    </row>
    <row r="89" spans="1:43" s="1" customFormat="1" ht="11.1" customHeight="1" outlineLevel="1" x14ac:dyDescent="0.2">
      <c r="A89" s="7" t="s">
        <v>92</v>
      </c>
      <c r="B89" s="7" t="s">
        <v>8</v>
      </c>
      <c r="C89" s="8">
        <v>1550.4480000000001</v>
      </c>
      <c r="D89" s="8">
        <v>6500.2449999999999</v>
      </c>
      <c r="E89" s="8">
        <v>4999.6670000000004</v>
      </c>
      <c r="F89" s="8">
        <v>3011.0439999999999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5093.8360000000002</v>
      </c>
      <c r="K89" s="13">
        <f t="shared" si="21"/>
        <v>-94.168999999999869</v>
      </c>
      <c r="L89" s="13">
        <f>VLOOKUP(A:A,[1]TDSheet!$A:$X,24,0)</f>
        <v>800</v>
      </c>
      <c r="M89" s="13"/>
      <c r="N89" s="13"/>
      <c r="O89" s="13"/>
      <c r="P89" s="13"/>
      <c r="Q89" s="13"/>
      <c r="R89" s="13"/>
      <c r="S89" s="13"/>
      <c r="T89" s="13"/>
      <c r="U89" s="16">
        <v>1000</v>
      </c>
      <c r="V89" s="16">
        <v>1000</v>
      </c>
      <c r="W89" s="13">
        <f t="shared" si="22"/>
        <v>999.93340000000012</v>
      </c>
      <c r="X89" s="16">
        <v>1000</v>
      </c>
      <c r="Y89" s="17">
        <f t="shared" si="23"/>
        <v>6.8114976457432057</v>
      </c>
      <c r="Z89" s="13">
        <f t="shared" si="24"/>
        <v>3.0112445488869555</v>
      </c>
      <c r="AA89" s="13"/>
      <c r="AB89" s="13"/>
      <c r="AC89" s="13"/>
      <c r="AD89" s="13">
        <v>0</v>
      </c>
      <c r="AE89" s="13">
        <f>VLOOKUP(A:A,[1]TDSheet!$A:$AF,32,0)</f>
        <v>924.17520000000002</v>
      </c>
      <c r="AF89" s="13">
        <f>VLOOKUP(A:A,[1]TDSheet!$A:$AG,33,0)</f>
        <v>901.19539999999995</v>
      </c>
      <c r="AG89" s="13">
        <f>VLOOKUP(A:A,[1]TDSheet!$A:$W,23,0)</f>
        <v>966.30100000000004</v>
      </c>
      <c r="AH89" s="13">
        <f>VLOOKUP(A:A,[3]TDSheet!$A:$D,4,0)</f>
        <v>1103.973</v>
      </c>
      <c r="AI89" s="13" t="str">
        <f>VLOOKUP(A:A,[1]TDSheet!$A:$AI,35,0)</f>
        <v>оконч</v>
      </c>
      <c r="AJ89" s="13">
        <f t="shared" si="25"/>
        <v>0</v>
      </c>
      <c r="AK89" s="13">
        <f t="shared" si="26"/>
        <v>1000</v>
      </c>
      <c r="AL89" s="13">
        <f t="shared" si="27"/>
        <v>1000</v>
      </c>
      <c r="AM89" s="13">
        <f t="shared" si="28"/>
        <v>1000</v>
      </c>
      <c r="AN89" s="13"/>
      <c r="AO89" s="13"/>
      <c r="AP89" s="13"/>
      <c r="AQ89" s="13"/>
    </row>
    <row r="90" spans="1:43" s="1" customFormat="1" ht="11.1" customHeight="1" outlineLevel="1" x14ac:dyDescent="0.2">
      <c r="A90" s="7" t="s">
        <v>93</v>
      </c>
      <c r="B90" s="7" t="s">
        <v>8</v>
      </c>
      <c r="C90" s="8">
        <v>1730.039</v>
      </c>
      <c r="D90" s="8">
        <v>6913.2830000000004</v>
      </c>
      <c r="E90" s="8">
        <v>5070.1989999999996</v>
      </c>
      <c r="F90" s="8">
        <v>3545.616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5117.8739999999998</v>
      </c>
      <c r="K90" s="13">
        <f t="shared" si="21"/>
        <v>-47.675000000000182</v>
      </c>
      <c r="L90" s="13">
        <f>VLOOKUP(A:A,[1]TDSheet!$A:$X,24,0)</f>
        <v>1100</v>
      </c>
      <c r="M90" s="13"/>
      <c r="N90" s="13"/>
      <c r="O90" s="13"/>
      <c r="P90" s="13"/>
      <c r="Q90" s="13"/>
      <c r="R90" s="13"/>
      <c r="S90" s="13"/>
      <c r="T90" s="13"/>
      <c r="U90" s="16">
        <v>1600</v>
      </c>
      <c r="V90" s="16">
        <v>1900</v>
      </c>
      <c r="W90" s="13">
        <f t="shared" si="22"/>
        <v>1007.8235999999999</v>
      </c>
      <c r="X90" s="16">
        <v>1600</v>
      </c>
      <c r="Y90" s="17">
        <f t="shared" si="23"/>
        <v>9.669962084634653</v>
      </c>
      <c r="Z90" s="13">
        <f t="shared" si="24"/>
        <v>3.518091856551087</v>
      </c>
      <c r="AA90" s="13"/>
      <c r="AB90" s="13"/>
      <c r="AC90" s="13"/>
      <c r="AD90" s="13">
        <f>VLOOKUP(A:A,[4]TDSheet!$A:$D,4,0)</f>
        <v>31.081</v>
      </c>
      <c r="AE90" s="13">
        <f>VLOOKUP(A:A,[1]TDSheet!$A:$AF,32,0)</f>
        <v>1050.6838</v>
      </c>
      <c r="AF90" s="13">
        <f>VLOOKUP(A:A,[1]TDSheet!$A:$AG,33,0)</f>
        <v>967.11040000000014</v>
      </c>
      <c r="AG90" s="13">
        <f>VLOOKUP(A:A,[1]TDSheet!$A:$W,23,0)</f>
        <v>1000.2540000000001</v>
      </c>
      <c r="AH90" s="13">
        <f>VLOOKUP(A:A,[3]TDSheet!$A:$D,4,0)</f>
        <v>1082.4010000000001</v>
      </c>
      <c r="AI90" s="13" t="str">
        <f>VLOOKUP(A:A,[1]TDSheet!$A:$AI,35,0)</f>
        <v>нояяб</v>
      </c>
      <c r="AJ90" s="13">
        <f t="shared" si="25"/>
        <v>0</v>
      </c>
      <c r="AK90" s="13">
        <f t="shared" si="26"/>
        <v>1600</v>
      </c>
      <c r="AL90" s="13">
        <f t="shared" si="27"/>
        <v>1900</v>
      </c>
      <c r="AM90" s="13">
        <f t="shared" si="28"/>
        <v>1600</v>
      </c>
      <c r="AN90" s="13"/>
      <c r="AO90" s="13"/>
      <c r="AP90" s="13"/>
      <c r="AQ90" s="13"/>
    </row>
    <row r="91" spans="1:43" s="1" customFormat="1" ht="11.1" customHeight="1" outlineLevel="1" x14ac:dyDescent="0.2">
      <c r="A91" s="7" t="s">
        <v>94</v>
      </c>
      <c r="B91" s="7" t="s">
        <v>8</v>
      </c>
      <c r="C91" s="8">
        <v>2831.8890000000001</v>
      </c>
      <c r="D91" s="8">
        <v>10220.925999999999</v>
      </c>
      <c r="E91" s="8">
        <v>7689.6469999999999</v>
      </c>
      <c r="F91" s="8">
        <v>5255.8990000000003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7867.7579999999998</v>
      </c>
      <c r="K91" s="13">
        <f t="shared" si="21"/>
        <v>-178.11099999999988</v>
      </c>
      <c r="L91" s="13">
        <f>VLOOKUP(A:A,[1]TDSheet!$A:$X,24,0)</f>
        <v>1300</v>
      </c>
      <c r="M91" s="13"/>
      <c r="N91" s="13"/>
      <c r="O91" s="13"/>
      <c r="P91" s="13"/>
      <c r="Q91" s="13"/>
      <c r="R91" s="13"/>
      <c r="S91" s="13"/>
      <c r="T91" s="13">
        <v>60</v>
      </c>
      <c r="U91" s="16">
        <v>1500</v>
      </c>
      <c r="V91" s="16">
        <v>1500</v>
      </c>
      <c r="W91" s="13">
        <f t="shared" si="22"/>
        <v>1537.9294</v>
      </c>
      <c r="X91" s="16">
        <v>1700</v>
      </c>
      <c r="Y91" s="17">
        <f t="shared" si="23"/>
        <v>7.3188658725166453</v>
      </c>
      <c r="Z91" s="13">
        <f t="shared" si="24"/>
        <v>3.4175164347596194</v>
      </c>
      <c r="AA91" s="13"/>
      <c r="AB91" s="13"/>
      <c r="AC91" s="13"/>
      <c r="AD91" s="13">
        <v>0</v>
      </c>
      <c r="AE91" s="13">
        <f>VLOOKUP(A:A,[1]TDSheet!$A:$AF,32,0)</f>
        <v>1448.8162</v>
      </c>
      <c r="AF91" s="13">
        <f>VLOOKUP(A:A,[1]TDSheet!$A:$AG,33,0)</f>
        <v>1430.7577999999999</v>
      </c>
      <c r="AG91" s="13">
        <f>VLOOKUP(A:A,[1]TDSheet!$A:$W,23,0)</f>
        <v>1537.6201999999998</v>
      </c>
      <c r="AH91" s="13">
        <f>VLOOKUP(A:A,[3]TDSheet!$A:$D,4,0)</f>
        <v>1807.0820000000001</v>
      </c>
      <c r="AI91" s="13" t="str">
        <f>VLOOKUP(A:A,[1]TDSheet!$A:$AI,35,0)</f>
        <v>жц, оконч</v>
      </c>
      <c r="AJ91" s="13">
        <f t="shared" si="25"/>
        <v>60</v>
      </c>
      <c r="AK91" s="13">
        <f t="shared" si="26"/>
        <v>1500</v>
      </c>
      <c r="AL91" s="13">
        <f t="shared" si="27"/>
        <v>1500</v>
      </c>
      <c r="AM91" s="13">
        <f t="shared" si="28"/>
        <v>1700</v>
      </c>
      <c r="AN91" s="13"/>
      <c r="AO91" s="13"/>
      <c r="AP91" s="13"/>
      <c r="AQ91" s="13"/>
    </row>
    <row r="92" spans="1:43" s="1" customFormat="1" ht="21.95" customHeight="1" outlineLevel="1" x14ac:dyDescent="0.2">
      <c r="A92" s="7" t="s">
        <v>95</v>
      </c>
      <c r="B92" s="7" t="s">
        <v>8</v>
      </c>
      <c r="C92" s="8">
        <v>122.94</v>
      </c>
      <c r="D92" s="8">
        <v>272.27600000000001</v>
      </c>
      <c r="E92" s="8">
        <v>214.96100000000001</v>
      </c>
      <c r="F92" s="8">
        <v>173.84299999999999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228.6</v>
      </c>
      <c r="K92" s="13">
        <f t="shared" si="21"/>
        <v>-13.638999999999982</v>
      </c>
      <c r="L92" s="13">
        <f>VLOOKUP(A:A,[1]TDSheet!$A:$X,24,0)</f>
        <v>50</v>
      </c>
      <c r="M92" s="13"/>
      <c r="N92" s="13"/>
      <c r="O92" s="13"/>
      <c r="P92" s="13"/>
      <c r="Q92" s="13"/>
      <c r="R92" s="13"/>
      <c r="S92" s="13"/>
      <c r="T92" s="13"/>
      <c r="U92" s="16"/>
      <c r="V92" s="16">
        <v>60</v>
      </c>
      <c r="W92" s="13">
        <f t="shared" si="22"/>
        <v>42.992200000000004</v>
      </c>
      <c r="X92" s="16">
        <v>40</v>
      </c>
      <c r="Y92" s="17">
        <f t="shared" si="23"/>
        <v>7.5325989365512802</v>
      </c>
      <c r="Z92" s="13">
        <f t="shared" si="24"/>
        <v>4.0435939542521657</v>
      </c>
      <c r="AA92" s="13"/>
      <c r="AB92" s="13"/>
      <c r="AC92" s="13"/>
      <c r="AD92" s="13">
        <v>0</v>
      </c>
      <c r="AE92" s="13">
        <f>VLOOKUP(A:A,[1]TDSheet!$A:$AF,32,0)</f>
        <v>39.6952</v>
      </c>
      <c r="AF92" s="13">
        <f>VLOOKUP(A:A,[1]TDSheet!$A:$AG,33,0)</f>
        <v>37.846199999999996</v>
      </c>
      <c r="AG92" s="13">
        <f>VLOOKUP(A:A,[1]TDSheet!$A:$W,23,0)</f>
        <v>39.794400000000003</v>
      </c>
      <c r="AH92" s="13">
        <f>VLOOKUP(A:A,[3]TDSheet!$A:$D,4,0)</f>
        <v>48.014000000000003</v>
      </c>
      <c r="AI92" s="13">
        <f>VLOOKUP(A:A,[1]TDSheet!$A:$AI,35,0)</f>
        <v>0</v>
      </c>
      <c r="AJ92" s="13">
        <f t="shared" si="25"/>
        <v>0</v>
      </c>
      <c r="AK92" s="13">
        <f t="shared" si="26"/>
        <v>0</v>
      </c>
      <c r="AL92" s="13">
        <f t="shared" si="27"/>
        <v>60</v>
      </c>
      <c r="AM92" s="13">
        <f t="shared" si="28"/>
        <v>40</v>
      </c>
      <c r="AN92" s="13"/>
      <c r="AO92" s="13"/>
      <c r="AP92" s="13"/>
      <c r="AQ92" s="13"/>
    </row>
    <row r="93" spans="1:43" s="1" customFormat="1" ht="11.1" customHeight="1" outlineLevel="1" x14ac:dyDescent="0.2">
      <c r="A93" s="7" t="s">
        <v>96</v>
      </c>
      <c r="B93" s="7" t="s">
        <v>12</v>
      </c>
      <c r="C93" s="8">
        <v>85</v>
      </c>
      <c r="D93" s="8">
        <v>108</v>
      </c>
      <c r="E93" s="8">
        <v>115</v>
      </c>
      <c r="F93" s="8">
        <v>75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117</v>
      </c>
      <c r="K93" s="13">
        <f t="shared" si="21"/>
        <v>-2</v>
      </c>
      <c r="L93" s="13">
        <f>VLOOKUP(A:A,[1]TDSheet!$A:$X,24,0)</f>
        <v>50</v>
      </c>
      <c r="M93" s="13"/>
      <c r="N93" s="13"/>
      <c r="O93" s="13"/>
      <c r="P93" s="13"/>
      <c r="Q93" s="13"/>
      <c r="R93" s="13"/>
      <c r="S93" s="13"/>
      <c r="T93" s="13"/>
      <c r="U93" s="16"/>
      <c r="V93" s="16">
        <v>40</v>
      </c>
      <c r="W93" s="13">
        <f t="shared" si="22"/>
        <v>23</v>
      </c>
      <c r="X93" s="16">
        <v>20</v>
      </c>
      <c r="Y93" s="17">
        <f t="shared" si="23"/>
        <v>8.0434782608695645</v>
      </c>
      <c r="Z93" s="13">
        <f t="shared" si="24"/>
        <v>3.2608695652173911</v>
      </c>
      <c r="AA93" s="13"/>
      <c r="AB93" s="13"/>
      <c r="AC93" s="13"/>
      <c r="AD93" s="13">
        <v>0</v>
      </c>
      <c r="AE93" s="13">
        <f>VLOOKUP(A:A,[1]TDSheet!$A:$AF,32,0)</f>
        <v>31</v>
      </c>
      <c r="AF93" s="13">
        <f>VLOOKUP(A:A,[1]TDSheet!$A:$AG,33,0)</f>
        <v>15.8</v>
      </c>
      <c r="AG93" s="13">
        <f>VLOOKUP(A:A,[1]TDSheet!$A:$W,23,0)</f>
        <v>24.8</v>
      </c>
      <c r="AH93" s="13">
        <f>VLOOKUP(A:A,[3]TDSheet!$A:$D,4,0)</f>
        <v>23</v>
      </c>
      <c r="AI93" s="13">
        <f>VLOOKUP(A:A,[1]TDSheet!$A:$AI,35,0)</f>
        <v>0</v>
      </c>
      <c r="AJ93" s="13">
        <f t="shared" si="25"/>
        <v>0</v>
      </c>
      <c r="AK93" s="13">
        <f t="shared" si="26"/>
        <v>0</v>
      </c>
      <c r="AL93" s="13">
        <f t="shared" si="27"/>
        <v>20</v>
      </c>
      <c r="AM93" s="13">
        <f t="shared" si="28"/>
        <v>10</v>
      </c>
      <c r="AN93" s="13"/>
      <c r="AO93" s="13"/>
      <c r="AP93" s="13"/>
      <c r="AQ93" s="13"/>
    </row>
    <row r="94" spans="1:43" s="1" customFormat="1" ht="11.1" customHeight="1" outlineLevel="1" x14ac:dyDescent="0.2">
      <c r="A94" s="7" t="s">
        <v>97</v>
      </c>
      <c r="B94" s="7" t="s">
        <v>8</v>
      </c>
      <c r="C94" s="8">
        <v>51.536000000000001</v>
      </c>
      <c r="D94" s="8">
        <v>1.4370000000000001</v>
      </c>
      <c r="E94" s="8">
        <v>29.448</v>
      </c>
      <c r="F94" s="8">
        <v>20.591000000000001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30.4</v>
      </c>
      <c r="K94" s="13">
        <f t="shared" si="21"/>
        <v>-0.95199999999999818</v>
      </c>
      <c r="L94" s="13">
        <f>VLOOKUP(A:A,[1]TDSheet!$A:$X,24,0)</f>
        <v>0</v>
      </c>
      <c r="M94" s="13"/>
      <c r="N94" s="13"/>
      <c r="O94" s="13"/>
      <c r="P94" s="13"/>
      <c r="Q94" s="13"/>
      <c r="R94" s="13"/>
      <c r="S94" s="13"/>
      <c r="T94" s="13"/>
      <c r="U94" s="16"/>
      <c r="V94" s="16">
        <v>20</v>
      </c>
      <c r="W94" s="13">
        <f t="shared" si="22"/>
        <v>5.8895999999999997</v>
      </c>
      <c r="X94" s="16"/>
      <c r="Y94" s="17">
        <f t="shared" si="23"/>
        <v>6.8919790817712583</v>
      </c>
      <c r="Z94" s="13">
        <f t="shared" si="24"/>
        <v>3.496162727519696</v>
      </c>
      <c r="AA94" s="13"/>
      <c r="AB94" s="13"/>
      <c r="AC94" s="13"/>
      <c r="AD94" s="13">
        <v>0</v>
      </c>
      <c r="AE94" s="13">
        <f>VLOOKUP(A:A,[1]TDSheet!$A:$AF,32,0)</f>
        <v>6.6574</v>
      </c>
      <c r="AF94" s="13">
        <f>VLOOKUP(A:A,[1]TDSheet!$A:$AG,33,0)</f>
        <v>5.4049999999999994</v>
      </c>
      <c r="AG94" s="13">
        <f>VLOOKUP(A:A,[1]TDSheet!$A:$W,23,0)</f>
        <v>2.6248</v>
      </c>
      <c r="AH94" s="13">
        <v>0</v>
      </c>
      <c r="AI94" s="13" t="str">
        <f>VLOOKUP(A:A,[1]TDSheet!$A:$AI,35,0)</f>
        <v>увел</v>
      </c>
      <c r="AJ94" s="13">
        <f t="shared" si="25"/>
        <v>0</v>
      </c>
      <c r="AK94" s="13">
        <f t="shared" si="26"/>
        <v>0</v>
      </c>
      <c r="AL94" s="13">
        <f t="shared" si="27"/>
        <v>20</v>
      </c>
      <c r="AM94" s="13">
        <f t="shared" si="28"/>
        <v>0</v>
      </c>
      <c r="AN94" s="13"/>
      <c r="AO94" s="13"/>
      <c r="AP94" s="13"/>
      <c r="AQ94" s="13"/>
    </row>
    <row r="95" spans="1:43" s="1" customFormat="1" ht="21.95" customHeight="1" outlineLevel="1" x14ac:dyDescent="0.2">
      <c r="A95" s="7" t="s">
        <v>98</v>
      </c>
      <c r="B95" s="7" t="s">
        <v>12</v>
      </c>
      <c r="C95" s="8">
        <v>607</v>
      </c>
      <c r="D95" s="8">
        <v>2229</v>
      </c>
      <c r="E95" s="8">
        <v>1816</v>
      </c>
      <c r="F95" s="8">
        <v>1002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1838</v>
      </c>
      <c r="K95" s="13">
        <f t="shared" si="21"/>
        <v>-22</v>
      </c>
      <c r="L95" s="13">
        <f>VLOOKUP(A:A,[1]TDSheet!$A:$X,24,0)</f>
        <v>170</v>
      </c>
      <c r="M95" s="13"/>
      <c r="N95" s="13"/>
      <c r="O95" s="13"/>
      <c r="P95" s="13"/>
      <c r="Q95" s="13"/>
      <c r="R95" s="13"/>
      <c r="S95" s="13"/>
      <c r="T95" s="13">
        <v>300</v>
      </c>
      <c r="U95" s="16">
        <v>200</v>
      </c>
      <c r="V95" s="16">
        <v>200</v>
      </c>
      <c r="W95" s="13">
        <f t="shared" si="22"/>
        <v>243.2</v>
      </c>
      <c r="X95" s="16">
        <v>240</v>
      </c>
      <c r="Y95" s="17">
        <f t="shared" si="23"/>
        <v>7.4506578947368425</v>
      </c>
      <c r="Z95" s="13">
        <f t="shared" si="24"/>
        <v>4.1200657894736841</v>
      </c>
      <c r="AA95" s="13"/>
      <c r="AB95" s="13"/>
      <c r="AC95" s="13"/>
      <c r="AD95" s="13">
        <f>VLOOKUP(A:A,[4]TDSheet!$A:$D,4,0)</f>
        <v>600</v>
      </c>
      <c r="AE95" s="13">
        <f>VLOOKUP(A:A,[1]TDSheet!$A:$AF,32,0)</f>
        <v>280.60000000000002</v>
      </c>
      <c r="AF95" s="13">
        <f>VLOOKUP(A:A,[1]TDSheet!$A:$AG,33,0)</f>
        <v>263.8</v>
      </c>
      <c r="AG95" s="13">
        <f>VLOOKUP(A:A,[1]TDSheet!$A:$W,23,0)</f>
        <v>254.8</v>
      </c>
      <c r="AH95" s="13">
        <f>VLOOKUP(A:A,[3]TDSheet!$A:$D,4,0)</f>
        <v>296</v>
      </c>
      <c r="AI95" s="13">
        <f>VLOOKUP(A:A,[1]TDSheet!$A:$AI,35,0)</f>
        <v>0</v>
      </c>
      <c r="AJ95" s="13">
        <f t="shared" si="25"/>
        <v>90</v>
      </c>
      <c r="AK95" s="13">
        <f t="shared" si="26"/>
        <v>60</v>
      </c>
      <c r="AL95" s="13">
        <f t="shared" si="27"/>
        <v>60</v>
      </c>
      <c r="AM95" s="13">
        <f t="shared" si="28"/>
        <v>72</v>
      </c>
      <c r="AN95" s="13"/>
      <c r="AO95" s="13"/>
      <c r="AP95" s="13"/>
      <c r="AQ95" s="13"/>
    </row>
    <row r="96" spans="1:43" s="1" customFormat="1" ht="11.1" customHeight="1" outlineLevel="1" x14ac:dyDescent="0.2">
      <c r="A96" s="7" t="s">
        <v>99</v>
      </c>
      <c r="B96" s="7" t="s">
        <v>12</v>
      </c>
      <c r="C96" s="8">
        <v>294</v>
      </c>
      <c r="D96" s="8">
        <v>920</v>
      </c>
      <c r="E96" s="8">
        <v>709</v>
      </c>
      <c r="F96" s="8">
        <v>492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725</v>
      </c>
      <c r="K96" s="13">
        <f t="shared" si="21"/>
        <v>-16</v>
      </c>
      <c r="L96" s="13">
        <f>VLOOKUP(A:A,[1]TDSheet!$A:$X,24,0)</f>
        <v>110</v>
      </c>
      <c r="M96" s="13"/>
      <c r="N96" s="13"/>
      <c r="O96" s="13"/>
      <c r="P96" s="13"/>
      <c r="Q96" s="13"/>
      <c r="R96" s="13"/>
      <c r="S96" s="13"/>
      <c r="T96" s="13"/>
      <c r="U96" s="16">
        <v>150</v>
      </c>
      <c r="V96" s="16">
        <v>150</v>
      </c>
      <c r="W96" s="13">
        <f t="shared" si="22"/>
        <v>141.80000000000001</v>
      </c>
      <c r="X96" s="16">
        <v>150</v>
      </c>
      <c r="Y96" s="17">
        <f t="shared" si="23"/>
        <v>7.4188998589562756</v>
      </c>
      <c r="Z96" s="13">
        <f t="shared" si="24"/>
        <v>3.469675599435825</v>
      </c>
      <c r="AA96" s="13"/>
      <c r="AB96" s="13"/>
      <c r="AC96" s="13"/>
      <c r="AD96" s="13">
        <v>0</v>
      </c>
      <c r="AE96" s="13">
        <f>VLOOKUP(A:A,[1]TDSheet!$A:$AF,32,0)</f>
        <v>141.80000000000001</v>
      </c>
      <c r="AF96" s="13">
        <f>VLOOKUP(A:A,[1]TDSheet!$A:$AG,33,0)</f>
        <v>137.80000000000001</v>
      </c>
      <c r="AG96" s="13">
        <f>VLOOKUP(A:A,[1]TDSheet!$A:$W,23,0)</f>
        <v>139.80000000000001</v>
      </c>
      <c r="AH96" s="13">
        <f>VLOOKUP(A:A,[3]TDSheet!$A:$D,4,0)</f>
        <v>166</v>
      </c>
      <c r="AI96" s="13">
        <f>VLOOKUP(A:A,[1]TDSheet!$A:$AI,35,0)</f>
        <v>0</v>
      </c>
      <c r="AJ96" s="13">
        <f t="shared" si="25"/>
        <v>0</v>
      </c>
      <c r="AK96" s="13">
        <f t="shared" si="26"/>
        <v>45</v>
      </c>
      <c r="AL96" s="13">
        <f t="shared" si="27"/>
        <v>45</v>
      </c>
      <c r="AM96" s="13">
        <f t="shared" si="28"/>
        <v>45</v>
      </c>
      <c r="AN96" s="13"/>
      <c r="AO96" s="13"/>
      <c r="AP96" s="13"/>
      <c r="AQ96" s="13"/>
    </row>
    <row r="97" spans="1:43" s="1" customFormat="1" ht="11.1" customHeight="1" outlineLevel="1" x14ac:dyDescent="0.2">
      <c r="A97" s="7" t="s">
        <v>100</v>
      </c>
      <c r="B97" s="7" t="s">
        <v>12</v>
      </c>
      <c r="C97" s="8">
        <v>361</v>
      </c>
      <c r="D97" s="8">
        <v>1819</v>
      </c>
      <c r="E97" s="8">
        <v>1412</v>
      </c>
      <c r="F97" s="8">
        <v>751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1428</v>
      </c>
      <c r="K97" s="13">
        <f t="shared" si="21"/>
        <v>-16</v>
      </c>
      <c r="L97" s="13">
        <f>VLOOKUP(A:A,[1]TDSheet!$A:$X,24,0)</f>
        <v>350</v>
      </c>
      <c r="M97" s="13"/>
      <c r="N97" s="13"/>
      <c r="O97" s="13"/>
      <c r="P97" s="13"/>
      <c r="Q97" s="13"/>
      <c r="R97" s="13"/>
      <c r="S97" s="13"/>
      <c r="T97" s="13">
        <v>402</v>
      </c>
      <c r="U97" s="16">
        <v>140</v>
      </c>
      <c r="V97" s="16">
        <v>140</v>
      </c>
      <c r="W97" s="13">
        <f t="shared" si="22"/>
        <v>211.6</v>
      </c>
      <c r="X97" s="16">
        <v>180</v>
      </c>
      <c r="Y97" s="17">
        <f t="shared" si="23"/>
        <v>7.3771266540642726</v>
      </c>
      <c r="Z97" s="13">
        <f t="shared" si="24"/>
        <v>3.5491493383742911</v>
      </c>
      <c r="AA97" s="13"/>
      <c r="AB97" s="13"/>
      <c r="AC97" s="13"/>
      <c r="AD97" s="13">
        <f>VLOOKUP(A:A,[4]TDSheet!$A:$D,4,0)</f>
        <v>354</v>
      </c>
      <c r="AE97" s="13">
        <f>VLOOKUP(A:A,[1]TDSheet!$A:$AF,32,0)</f>
        <v>202.6</v>
      </c>
      <c r="AF97" s="13">
        <f>VLOOKUP(A:A,[1]TDSheet!$A:$AG,33,0)</f>
        <v>207.2</v>
      </c>
      <c r="AG97" s="13">
        <f>VLOOKUP(A:A,[1]TDSheet!$A:$W,23,0)</f>
        <v>225.8</v>
      </c>
      <c r="AH97" s="13">
        <f>VLOOKUP(A:A,[3]TDSheet!$A:$D,4,0)</f>
        <v>214</v>
      </c>
      <c r="AI97" s="13">
        <f>VLOOKUP(A:A,[1]TDSheet!$A:$AI,35,0)</f>
        <v>0</v>
      </c>
      <c r="AJ97" s="13">
        <f t="shared" si="25"/>
        <v>120.6</v>
      </c>
      <c r="AK97" s="13">
        <f t="shared" si="26"/>
        <v>42</v>
      </c>
      <c r="AL97" s="13">
        <f t="shared" si="27"/>
        <v>42</v>
      </c>
      <c r="AM97" s="13">
        <f t="shared" si="28"/>
        <v>54</v>
      </c>
      <c r="AN97" s="13"/>
      <c r="AO97" s="13"/>
      <c r="AP97" s="13"/>
      <c r="AQ97" s="13"/>
    </row>
    <row r="98" spans="1:43" s="1" customFormat="1" ht="11.1" customHeight="1" outlineLevel="1" x14ac:dyDescent="0.2">
      <c r="A98" s="7" t="s">
        <v>101</v>
      </c>
      <c r="B98" s="7" t="s">
        <v>12</v>
      </c>
      <c r="C98" s="8">
        <v>266</v>
      </c>
      <c r="D98" s="8">
        <v>1031</v>
      </c>
      <c r="E98" s="8">
        <v>700</v>
      </c>
      <c r="F98" s="8">
        <v>581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719</v>
      </c>
      <c r="K98" s="13">
        <f t="shared" si="21"/>
        <v>-19</v>
      </c>
      <c r="L98" s="13">
        <f>VLOOKUP(A:A,[1]TDSheet!$A:$X,24,0)</f>
        <v>100</v>
      </c>
      <c r="M98" s="13"/>
      <c r="N98" s="13"/>
      <c r="O98" s="13"/>
      <c r="P98" s="13"/>
      <c r="Q98" s="13"/>
      <c r="R98" s="13"/>
      <c r="S98" s="13"/>
      <c r="T98" s="13"/>
      <c r="U98" s="16">
        <v>110</v>
      </c>
      <c r="V98" s="16">
        <v>110</v>
      </c>
      <c r="W98" s="13">
        <f t="shared" si="22"/>
        <v>140</v>
      </c>
      <c r="X98" s="16">
        <v>140</v>
      </c>
      <c r="Y98" s="17">
        <f t="shared" si="23"/>
        <v>7.4357142857142859</v>
      </c>
      <c r="Z98" s="13">
        <f t="shared" si="24"/>
        <v>4.1500000000000004</v>
      </c>
      <c r="AA98" s="13"/>
      <c r="AB98" s="13"/>
      <c r="AC98" s="13"/>
      <c r="AD98" s="13">
        <v>0</v>
      </c>
      <c r="AE98" s="13">
        <f>VLOOKUP(A:A,[1]TDSheet!$A:$AF,32,0)</f>
        <v>141.4</v>
      </c>
      <c r="AF98" s="13">
        <f>VLOOKUP(A:A,[1]TDSheet!$A:$AG,33,0)</f>
        <v>139.19999999999999</v>
      </c>
      <c r="AG98" s="13">
        <f>VLOOKUP(A:A,[1]TDSheet!$A:$W,23,0)</f>
        <v>146.6</v>
      </c>
      <c r="AH98" s="13">
        <f>VLOOKUP(A:A,[3]TDSheet!$A:$D,4,0)</f>
        <v>146</v>
      </c>
      <c r="AI98" s="13">
        <f>VLOOKUP(A:A,[1]TDSheet!$A:$AI,35,0)</f>
        <v>0</v>
      </c>
      <c r="AJ98" s="13">
        <f t="shared" si="25"/>
        <v>0</v>
      </c>
      <c r="AK98" s="13">
        <f t="shared" si="26"/>
        <v>33</v>
      </c>
      <c r="AL98" s="13">
        <f t="shared" si="27"/>
        <v>33</v>
      </c>
      <c r="AM98" s="13">
        <f t="shared" si="28"/>
        <v>42</v>
      </c>
      <c r="AN98" s="13"/>
      <c r="AO98" s="13"/>
      <c r="AP98" s="13"/>
      <c r="AQ98" s="13"/>
    </row>
    <row r="99" spans="1:43" s="1" customFormat="1" ht="11.1" customHeight="1" outlineLevel="1" x14ac:dyDescent="0.2">
      <c r="A99" s="7" t="s">
        <v>110</v>
      </c>
      <c r="B99" s="7" t="s">
        <v>12</v>
      </c>
      <c r="C99" s="8"/>
      <c r="D99" s="8">
        <v>132</v>
      </c>
      <c r="E99" s="8">
        <v>132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132</v>
      </c>
      <c r="K99" s="13">
        <f t="shared" si="21"/>
        <v>0</v>
      </c>
      <c r="L99" s="13">
        <f>VLOOKUP(A:A,[1]TDSheet!$A:$X,24,0)</f>
        <v>0</v>
      </c>
      <c r="M99" s="13"/>
      <c r="N99" s="13"/>
      <c r="O99" s="13"/>
      <c r="P99" s="13"/>
      <c r="Q99" s="13"/>
      <c r="R99" s="13"/>
      <c r="S99" s="13"/>
      <c r="T99" s="13">
        <v>102</v>
      </c>
      <c r="U99" s="16"/>
      <c r="V99" s="16"/>
      <c r="W99" s="13">
        <f t="shared" si="22"/>
        <v>0</v>
      </c>
      <c r="X99" s="16"/>
      <c r="Y99" s="17" t="e">
        <f t="shared" si="23"/>
        <v>#DIV/0!</v>
      </c>
      <c r="Z99" s="13" t="e">
        <f t="shared" si="24"/>
        <v>#DIV/0!</v>
      </c>
      <c r="AA99" s="13"/>
      <c r="AB99" s="13"/>
      <c r="AC99" s="13"/>
      <c r="AD99" s="13">
        <f>VLOOKUP(A:A,[4]TDSheet!$A:$D,4,0)</f>
        <v>132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5"/>
        <v>33.660000000000004</v>
      </c>
      <c r="AK99" s="13">
        <f t="shared" si="26"/>
        <v>0</v>
      </c>
      <c r="AL99" s="13">
        <f t="shared" si="27"/>
        <v>0</v>
      </c>
      <c r="AM99" s="13">
        <f t="shared" si="28"/>
        <v>0</v>
      </c>
      <c r="AN99" s="13"/>
      <c r="AO99" s="13"/>
      <c r="AP99" s="13"/>
      <c r="AQ99" s="13"/>
    </row>
    <row r="100" spans="1:43" s="1" customFormat="1" ht="11.1" customHeight="1" outlineLevel="1" x14ac:dyDescent="0.2">
      <c r="A100" s="7" t="s">
        <v>102</v>
      </c>
      <c r="B100" s="7" t="s">
        <v>12</v>
      </c>
      <c r="C100" s="8">
        <v>6</v>
      </c>
      <c r="D100" s="8"/>
      <c r="E100" s="8">
        <v>0</v>
      </c>
      <c r="F100" s="8">
        <v>6</v>
      </c>
      <c r="G100" s="1" t="str">
        <f>VLOOKUP(A:A,[1]TDSheet!$A:$G,7,0)</f>
        <v>выв24,10,</v>
      </c>
      <c r="H100" s="1">
        <f>VLOOKUP(A:A,[1]TDSheet!$A:$H,8,0)</f>
        <v>0</v>
      </c>
      <c r="I100" s="1" t="e">
        <f>VLOOKUP(A:A,[1]TDSheet!$A:$I,9,0)</f>
        <v>#N/A</v>
      </c>
      <c r="J100" s="13">
        <f>VLOOKUP(A:A,[2]TDSheet!$A:$F,6,0)</f>
        <v>14</v>
      </c>
      <c r="K100" s="13">
        <f t="shared" si="21"/>
        <v>-14</v>
      </c>
      <c r="L100" s="13">
        <f>VLOOKUP(A:A,[1]TDSheet!$A:$X,24,0)</f>
        <v>0</v>
      </c>
      <c r="M100" s="13"/>
      <c r="N100" s="13"/>
      <c r="O100" s="13"/>
      <c r="P100" s="13"/>
      <c r="Q100" s="13"/>
      <c r="R100" s="13"/>
      <c r="S100" s="13"/>
      <c r="T100" s="13"/>
      <c r="U100" s="16"/>
      <c r="V100" s="16"/>
      <c r="W100" s="13">
        <f t="shared" si="22"/>
        <v>0</v>
      </c>
      <c r="X100" s="16"/>
      <c r="Y100" s="17" t="e">
        <f t="shared" si="23"/>
        <v>#DIV/0!</v>
      </c>
      <c r="Z100" s="13" t="e">
        <f t="shared" si="24"/>
        <v>#DIV/0!</v>
      </c>
      <c r="AA100" s="13"/>
      <c r="AB100" s="13"/>
      <c r="AC100" s="13"/>
      <c r="AD100" s="13">
        <v>0</v>
      </c>
      <c r="AE100" s="13">
        <f>VLOOKUP(A:A,[1]TDSheet!$A:$AF,32,0)</f>
        <v>1.4</v>
      </c>
      <c r="AF100" s="13">
        <f>VLOOKUP(A:A,[1]TDSheet!$A:$AG,33,0)</f>
        <v>0.4</v>
      </c>
      <c r="AG100" s="13">
        <f>VLOOKUP(A:A,[1]TDSheet!$A:$W,23,0)</f>
        <v>0.8</v>
      </c>
      <c r="AH100" s="13">
        <v>0</v>
      </c>
      <c r="AI100" s="13">
        <f>VLOOKUP(A:A,[1]TDSheet!$A:$AI,35,0)</f>
        <v>0</v>
      </c>
      <c r="AJ100" s="13">
        <f t="shared" si="25"/>
        <v>0</v>
      </c>
      <c r="AK100" s="13">
        <f t="shared" si="26"/>
        <v>0</v>
      </c>
      <c r="AL100" s="13">
        <f t="shared" si="27"/>
        <v>0</v>
      </c>
      <c r="AM100" s="13">
        <f t="shared" si="28"/>
        <v>0</v>
      </c>
      <c r="AN100" s="13"/>
      <c r="AO100" s="13"/>
      <c r="AP100" s="13"/>
      <c r="AQ100" s="13"/>
    </row>
    <row r="101" spans="1:43" s="1" customFormat="1" ht="11.1" customHeight="1" outlineLevel="1" x14ac:dyDescent="0.2">
      <c r="A101" s="7" t="s">
        <v>103</v>
      </c>
      <c r="B101" s="7" t="s">
        <v>12</v>
      </c>
      <c r="C101" s="8">
        <v>358</v>
      </c>
      <c r="D101" s="8">
        <v>126</v>
      </c>
      <c r="E101" s="8">
        <v>209</v>
      </c>
      <c r="F101" s="8">
        <v>267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218</v>
      </c>
      <c r="K101" s="13">
        <f t="shared" si="21"/>
        <v>-9</v>
      </c>
      <c r="L101" s="13">
        <f>VLOOKUP(A:A,[1]TDSheet!$A:$X,24,0)</f>
        <v>50</v>
      </c>
      <c r="M101" s="13"/>
      <c r="N101" s="13"/>
      <c r="O101" s="13"/>
      <c r="P101" s="13"/>
      <c r="Q101" s="13"/>
      <c r="R101" s="13"/>
      <c r="S101" s="13"/>
      <c r="T101" s="13"/>
      <c r="U101" s="16"/>
      <c r="V101" s="16"/>
      <c r="W101" s="13">
        <f t="shared" si="22"/>
        <v>41.8</v>
      </c>
      <c r="X101" s="16"/>
      <c r="Y101" s="17">
        <f t="shared" si="23"/>
        <v>7.5837320574162685</v>
      </c>
      <c r="Z101" s="13">
        <f t="shared" si="24"/>
        <v>6.3875598086124405</v>
      </c>
      <c r="AA101" s="13"/>
      <c r="AB101" s="13"/>
      <c r="AC101" s="13"/>
      <c r="AD101" s="13">
        <v>0</v>
      </c>
      <c r="AE101" s="13">
        <f>VLOOKUP(A:A,[1]TDSheet!$A:$AF,32,0)</f>
        <v>74.2</v>
      </c>
      <c r="AF101" s="13">
        <f>VLOOKUP(A:A,[1]TDSheet!$A:$AG,33,0)</f>
        <v>55</v>
      </c>
      <c r="AG101" s="13">
        <f>VLOOKUP(A:A,[1]TDSheet!$A:$W,23,0)</f>
        <v>50</v>
      </c>
      <c r="AH101" s="13">
        <f>VLOOKUP(A:A,[3]TDSheet!$A:$D,4,0)</f>
        <v>55</v>
      </c>
      <c r="AI101" s="13">
        <f>VLOOKUP(A:A,[1]TDSheet!$A:$AI,35,0)</f>
        <v>0</v>
      </c>
      <c r="AJ101" s="13">
        <f t="shared" si="25"/>
        <v>0</v>
      </c>
      <c r="AK101" s="13">
        <f t="shared" si="26"/>
        <v>0</v>
      </c>
      <c r="AL101" s="13">
        <f t="shared" si="27"/>
        <v>0</v>
      </c>
      <c r="AM101" s="13">
        <f t="shared" si="28"/>
        <v>0</v>
      </c>
      <c r="AN101" s="13"/>
      <c r="AO101" s="13"/>
      <c r="AP101" s="13"/>
      <c r="AQ101" s="13"/>
    </row>
    <row r="102" spans="1:43" s="1" customFormat="1" ht="21.95" customHeight="1" outlineLevel="1" x14ac:dyDescent="0.2">
      <c r="A102" s="7" t="s">
        <v>104</v>
      </c>
      <c r="B102" s="7" t="s">
        <v>12</v>
      </c>
      <c r="C102" s="8">
        <v>622</v>
      </c>
      <c r="D102" s="8">
        <v>544</v>
      </c>
      <c r="E102" s="8">
        <v>675</v>
      </c>
      <c r="F102" s="8">
        <v>478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683</v>
      </c>
      <c r="K102" s="13">
        <f t="shared" si="21"/>
        <v>-8</v>
      </c>
      <c r="L102" s="13">
        <f>VLOOKUP(A:A,[1]TDSheet!$A:$X,24,0)</f>
        <v>100</v>
      </c>
      <c r="M102" s="13"/>
      <c r="N102" s="13"/>
      <c r="O102" s="13"/>
      <c r="P102" s="13"/>
      <c r="Q102" s="13"/>
      <c r="R102" s="13"/>
      <c r="S102" s="13"/>
      <c r="T102" s="13"/>
      <c r="U102" s="16">
        <v>200</v>
      </c>
      <c r="V102" s="16">
        <v>300</v>
      </c>
      <c r="W102" s="13">
        <f t="shared" si="22"/>
        <v>135</v>
      </c>
      <c r="X102" s="16">
        <v>100</v>
      </c>
      <c r="Y102" s="17">
        <f t="shared" si="23"/>
        <v>8.7259259259259263</v>
      </c>
      <c r="Z102" s="13">
        <f t="shared" si="24"/>
        <v>3.5407407407407407</v>
      </c>
      <c r="AA102" s="13"/>
      <c r="AB102" s="13"/>
      <c r="AC102" s="13"/>
      <c r="AD102" s="13">
        <v>0</v>
      </c>
      <c r="AE102" s="13">
        <f>VLOOKUP(A:A,[1]TDSheet!$A:$AF,32,0)</f>
        <v>159.80000000000001</v>
      </c>
      <c r="AF102" s="13">
        <f>VLOOKUP(A:A,[1]TDSheet!$A:$AG,33,0)</f>
        <v>129.6</v>
      </c>
      <c r="AG102" s="13">
        <f>VLOOKUP(A:A,[1]TDSheet!$A:$W,23,0)</f>
        <v>129.4</v>
      </c>
      <c r="AH102" s="13">
        <f>VLOOKUP(A:A,[3]TDSheet!$A:$D,4,0)</f>
        <v>159</v>
      </c>
      <c r="AI102" s="13" t="str">
        <f>VLOOKUP(A:A,[1]TDSheet!$A:$AI,35,0)</f>
        <v>Ларин</v>
      </c>
      <c r="AJ102" s="13">
        <f t="shared" si="25"/>
        <v>0</v>
      </c>
      <c r="AK102" s="13">
        <f t="shared" si="26"/>
        <v>14.000000000000002</v>
      </c>
      <c r="AL102" s="13">
        <f t="shared" si="27"/>
        <v>21.000000000000004</v>
      </c>
      <c r="AM102" s="13">
        <f t="shared" si="28"/>
        <v>7.0000000000000009</v>
      </c>
      <c r="AN102" s="13"/>
      <c r="AO102" s="13"/>
      <c r="AP102" s="13"/>
      <c r="AQ102" s="13"/>
    </row>
    <row r="103" spans="1:43" s="1" customFormat="1" ht="11.1" customHeight="1" outlineLevel="1" x14ac:dyDescent="0.2">
      <c r="A103" s="7" t="s">
        <v>105</v>
      </c>
      <c r="B103" s="7" t="s">
        <v>12</v>
      </c>
      <c r="C103" s="8">
        <v>154</v>
      </c>
      <c r="D103" s="8">
        <v>230</v>
      </c>
      <c r="E103" s="8">
        <v>231</v>
      </c>
      <c r="F103" s="8">
        <v>149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240</v>
      </c>
      <c r="K103" s="13">
        <f t="shared" si="21"/>
        <v>-9</v>
      </c>
      <c r="L103" s="13">
        <f>VLOOKUP(A:A,[1]TDSheet!$A:$X,24,0)</f>
        <v>50</v>
      </c>
      <c r="M103" s="13"/>
      <c r="N103" s="13"/>
      <c r="O103" s="13"/>
      <c r="P103" s="13"/>
      <c r="Q103" s="13"/>
      <c r="R103" s="13"/>
      <c r="S103" s="13"/>
      <c r="T103" s="13"/>
      <c r="U103" s="16">
        <v>100</v>
      </c>
      <c r="V103" s="16">
        <v>100</v>
      </c>
      <c r="W103" s="13">
        <f t="shared" si="22"/>
        <v>46.2</v>
      </c>
      <c r="X103" s="16">
        <v>50</v>
      </c>
      <c r="Y103" s="17">
        <f t="shared" si="23"/>
        <v>9.7186147186147185</v>
      </c>
      <c r="Z103" s="13">
        <f t="shared" si="24"/>
        <v>3.225108225108225</v>
      </c>
      <c r="AA103" s="13"/>
      <c r="AB103" s="13"/>
      <c r="AC103" s="13"/>
      <c r="AD103" s="13">
        <v>0</v>
      </c>
      <c r="AE103" s="13">
        <f>VLOOKUP(A:A,[1]TDSheet!$A:$AF,32,0)</f>
        <v>65.8</v>
      </c>
      <c r="AF103" s="13">
        <f>VLOOKUP(A:A,[1]TDSheet!$A:$AG,33,0)</f>
        <v>56.4</v>
      </c>
      <c r="AG103" s="13">
        <f>VLOOKUP(A:A,[1]TDSheet!$A:$W,23,0)</f>
        <v>52.6</v>
      </c>
      <c r="AH103" s="13">
        <f>VLOOKUP(A:A,[3]TDSheet!$A:$D,4,0)</f>
        <v>51</v>
      </c>
      <c r="AI103" s="13">
        <f>VLOOKUP(A:A,[1]TDSheet!$A:$AI,35,0)</f>
        <v>0</v>
      </c>
      <c r="AJ103" s="13">
        <f t="shared" si="25"/>
        <v>0</v>
      </c>
      <c r="AK103" s="13">
        <f t="shared" si="26"/>
        <v>7.0000000000000009</v>
      </c>
      <c r="AL103" s="13">
        <f t="shared" si="27"/>
        <v>7.0000000000000009</v>
      </c>
      <c r="AM103" s="13">
        <f t="shared" si="28"/>
        <v>3.5000000000000004</v>
      </c>
      <c r="AN103" s="13"/>
      <c r="AO103" s="13"/>
      <c r="AP103" s="13"/>
      <c r="AQ103" s="13"/>
    </row>
    <row r="104" spans="1:43" s="1" customFormat="1" ht="11.1" customHeight="1" outlineLevel="1" x14ac:dyDescent="0.2">
      <c r="A104" s="7" t="s">
        <v>106</v>
      </c>
      <c r="B104" s="7" t="s">
        <v>12</v>
      </c>
      <c r="C104" s="8">
        <v>877</v>
      </c>
      <c r="D104" s="8">
        <v>143</v>
      </c>
      <c r="E104" s="8">
        <v>504</v>
      </c>
      <c r="F104" s="8">
        <v>502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513</v>
      </c>
      <c r="K104" s="13">
        <f t="shared" si="21"/>
        <v>-9</v>
      </c>
      <c r="L104" s="13">
        <f>VLOOKUP(A:A,[1]TDSheet!$A:$X,24,0)</f>
        <v>0</v>
      </c>
      <c r="M104" s="13"/>
      <c r="N104" s="13"/>
      <c r="O104" s="13"/>
      <c r="P104" s="13"/>
      <c r="Q104" s="13"/>
      <c r="R104" s="13"/>
      <c r="S104" s="13"/>
      <c r="T104" s="13"/>
      <c r="U104" s="16">
        <v>100</v>
      </c>
      <c r="V104" s="16">
        <v>200</v>
      </c>
      <c r="W104" s="13">
        <f t="shared" si="22"/>
        <v>100.8</v>
      </c>
      <c r="X104" s="16">
        <v>100</v>
      </c>
      <c r="Y104" s="17">
        <f t="shared" si="23"/>
        <v>8.9484126984126995</v>
      </c>
      <c r="Z104" s="13">
        <f t="shared" si="24"/>
        <v>4.9801587301587302</v>
      </c>
      <c r="AA104" s="13"/>
      <c r="AB104" s="13"/>
      <c r="AC104" s="13"/>
      <c r="AD104" s="13">
        <v>0</v>
      </c>
      <c r="AE104" s="13">
        <f>VLOOKUP(A:A,[1]TDSheet!$A:$AF,32,0)</f>
        <v>166.2</v>
      </c>
      <c r="AF104" s="13">
        <f>VLOOKUP(A:A,[1]TDSheet!$A:$AG,33,0)</f>
        <v>103.8</v>
      </c>
      <c r="AG104" s="13">
        <f>VLOOKUP(A:A,[1]TDSheet!$A:$W,23,0)</f>
        <v>104.4</v>
      </c>
      <c r="AH104" s="13">
        <f>VLOOKUP(A:A,[3]TDSheet!$A:$D,4,0)</f>
        <v>171</v>
      </c>
      <c r="AI104" s="13" t="str">
        <f>VLOOKUP(A:A,[1]TDSheet!$A:$AI,35,0)</f>
        <v>Ларин</v>
      </c>
      <c r="AJ104" s="13">
        <f t="shared" si="25"/>
        <v>0</v>
      </c>
      <c r="AK104" s="13">
        <f t="shared" si="26"/>
        <v>7.0000000000000009</v>
      </c>
      <c r="AL104" s="13">
        <f t="shared" si="27"/>
        <v>14.000000000000002</v>
      </c>
      <c r="AM104" s="13">
        <f t="shared" si="28"/>
        <v>7.0000000000000009</v>
      </c>
      <c r="AN104" s="13"/>
      <c r="AO104" s="13"/>
      <c r="AP104" s="13"/>
      <c r="AQ104" s="13"/>
    </row>
    <row r="105" spans="1:43" s="1" customFormat="1" ht="11.1" customHeight="1" outlineLevel="1" x14ac:dyDescent="0.2">
      <c r="A105" s="7" t="s">
        <v>107</v>
      </c>
      <c r="B105" s="7" t="s">
        <v>12</v>
      </c>
      <c r="C105" s="8">
        <v>862</v>
      </c>
      <c r="D105" s="8">
        <v>277</v>
      </c>
      <c r="E105" s="8">
        <v>706</v>
      </c>
      <c r="F105" s="8">
        <v>429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717</v>
      </c>
      <c r="K105" s="13">
        <f t="shared" si="21"/>
        <v>-11</v>
      </c>
      <c r="L105" s="13">
        <f>VLOOKUP(A:A,[1]TDSheet!$A:$X,24,0)</f>
        <v>250</v>
      </c>
      <c r="M105" s="13"/>
      <c r="N105" s="13"/>
      <c r="O105" s="13"/>
      <c r="P105" s="13"/>
      <c r="Q105" s="13"/>
      <c r="R105" s="13"/>
      <c r="S105" s="13"/>
      <c r="T105" s="13"/>
      <c r="U105" s="16">
        <v>200</v>
      </c>
      <c r="V105" s="16">
        <v>250</v>
      </c>
      <c r="W105" s="13">
        <f t="shared" si="22"/>
        <v>141.19999999999999</v>
      </c>
      <c r="X105" s="16">
        <v>150</v>
      </c>
      <c r="Y105" s="17">
        <f t="shared" si="23"/>
        <v>9.0580736543909364</v>
      </c>
      <c r="Z105" s="13">
        <f t="shared" si="24"/>
        <v>3.0382436260623233</v>
      </c>
      <c r="AA105" s="13"/>
      <c r="AB105" s="13"/>
      <c r="AC105" s="13"/>
      <c r="AD105" s="13">
        <v>0</v>
      </c>
      <c r="AE105" s="13">
        <f>VLOOKUP(A:A,[1]TDSheet!$A:$AF,32,0)</f>
        <v>192.4</v>
      </c>
      <c r="AF105" s="13">
        <f>VLOOKUP(A:A,[1]TDSheet!$A:$AG,33,0)</f>
        <v>137.6</v>
      </c>
      <c r="AG105" s="13">
        <f>VLOOKUP(A:A,[1]TDSheet!$A:$W,23,0)</f>
        <v>137.6</v>
      </c>
      <c r="AH105" s="13">
        <f>VLOOKUP(A:A,[3]TDSheet!$A:$D,4,0)</f>
        <v>171</v>
      </c>
      <c r="AI105" s="13" t="str">
        <f>VLOOKUP(A:A,[1]TDSheet!$A:$AI,35,0)</f>
        <v>Ларин</v>
      </c>
      <c r="AJ105" s="13">
        <f t="shared" si="25"/>
        <v>0</v>
      </c>
      <c r="AK105" s="13">
        <f t="shared" si="26"/>
        <v>14.000000000000002</v>
      </c>
      <c r="AL105" s="13">
        <f t="shared" si="27"/>
        <v>17.5</v>
      </c>
      <c r="AM105" s="13">
        <f t="shared" si="28"/>
        <v>10.500000000000002</v>
      </c>
      <c r="AN105" s="13"/>
      <c r="AO105" s="13"/>
      <c r="AP105" s="13"/>
      <c r="AQ105" s="13"/>
    </row>
    <row r="106" spans="1:43" s="1" customFormat="1" ht="11.1" customHeight="1" outlineLevel="1" x14ac:dyDescent="0.2">
      <c r="A106" s="7" t="s">
        <v>108</v>
      </c>
      <c r="B106" s="7" t="s">
        <v>12</v>
      </c>
      <c r="C106" s="8">
        <v>493</v>
      </c>
      <c r="D106" s="8">
        <v>12</v>
      </c>
      <c r="E106" s="8">
        <v>271</v>
      </c>
      <c r="F106" s="8">
        <v>225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280</v>
      </c>
      <c r="K106" s="13">
        <f t="shared" si="21"/>
        <v>-9</v>
      </c>
      <c r="L106" s="13">
        <f>VLOOKUP(A:A,[1]TDSheet!$A:$X,24,0)</f>
        <v>100</v>
      </c>
      <c r="M106" s="13"/>
      <c r="N106" s="13"/>
      <c r="O106" s="13"/>
      <c r="P106" s="13"/>
      <c r="Q106" s="13"/>
      <c r="R106" s="13"/>
      <c r="S106" s="13"/>
      <c r="T106" s="13"/>
      <c r="U106" s="16"/>
      <c r="V106" s="16">
        <v>100</v>
      </c>
      <c r="W106" s="13">
        <f t="shared" si="22"/>
        <v>54.2</v>
      </c>
      <c r="X106" s="16">
        <v>70</v>
      </c>
      <c r="Y106" s="17">
        <f t="shared" si="23"/>
        <v>9.1328413284132832</v>
      </c>
      <c r="Z106" s="13">
        <f t="shared" si="24"/>
        <v>4.1512915129151287</v>
      </c>
      <c r="AA106" s="13"/>
      <c r="AB106" s="13"/>
      <c r="AC106" s="13"/>
      <c r="AD106" s="13">
        <v>0</v>
      </c>
      <c r="AE106" s="13">
        <f>VLOOKUP(A:A,[1]TDSheet!$A:$AF,32,0)</f>
        <v>95</v>
      </c>
      <c r="AF106" s="13">
        <f>VLOOKUP(A:A,[1]TDSheet!$A:$AG,33,0)</f>
        <v>56.6</v>
      </c>
      <c r="AG106" s="13">
        <f>VLOOKUP(A:A,[1]TDSheet!$A:$W,23,0)</f>
        <v>58.4</v>
      </c>
      <c r="AH106" s="13">
        <f>VLOOKUP(A:A,[3]TDSheet!$A:$D,4,0)</f>
        <v>74</v>
      </c>
      <c r="AI106" s="13">
        <f>VLOOKUP(A:A,[1]TDSheet!$A:$AI,35,0)</f>
        <v>0</v>
      </c>
      <c r="AJ106" s="13">
        <f t="shared" si="25"/>
        <v>0</v>
      </c>
      <c r="AK106" s="13">
        <f t="shared" si="26"/>
        <v>0</v>
      </c>
      <c r="AL106" s="13">
        <f t="shared" si="27"/>
        <v>7.0000000000000009</v>
      </c>
      <c r="AM106" s="13">
        <f t="shared" si="28"/>
        <v>4.9000000000000004</v>
      </c>
      <c r="AN106" s="13"/>
      <c r="AO106" s="13"/>
      <c r="AP106" s="13"/>
      <c r="AQ106" s="13"/>
    </row>
    <row r="107" spans="1:43" s="1" customFormat="1" ht="11.1" customHeight="1" outlineLevel="1" x14ac:dyDescent="0.2">
      <c r="A107" s="7" t="s">
        <v>109</v>
      </c>
      <c r="B107" s="7" t="s">
        <v>12</v>
      </c>
      <c r="C107" s="8">
        <v>372</v>
      </c>
      <c r="D107" s="8">
        <v>3</v>
      </c>
      <c r="E107" s="8">
        <v>161</v>
      </c>
      <c r="F107" s="8">
        <v>211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164</v>
      </c>
      <c r="K107" s="13">
        <f t="shared" si="21"/>
        <v>-3</v>
      </c>
      <c r="L107" s="13">
        <f>VLOOKUP(A:A,[1]TDSheet!$A:$X,24,0)</f>
        <v>0</v>
      </c>
      <c r="M107" s="13"/>
      <c r="N107" s="13"/>
      <c r="O107" s="13"/>
      <c r="P107" s="13"/>
      <c r="Q107" s="13"/>
      <c r="R107" s="13"/>
      <c r="S107" s="13"/>
      <c r="T107" s="13"/>
      <c r="U107" s="16"/>
      <c r="V107" s="16">
        <v>50</v>
      </c>
      <c r="W107" s="13">
        <f t="shared" si="22"/>
        <v>32.200000000000003</v>
      </c>
      <c r="X107" s="16">
        <v>50</v>
      </c>
      <c r="Y107" s="17">
        <f t="shared" si="23"/>
        <v>9.6583850931677002</v>
      </c>
      <c r="Z107" s="13">
        <f t="shared" si="24"/>
        <v>6.5527950310558998</v>
      </c>
      <c r="AA107" s="13"/>
      <c r="AB107" s="13"/>
      <c r="AC107" s="13"/>
      <c r="AD107" s="13">
        <v>0</v>
      </c>
      <c r="AE107" s="13">
        <f>VLOOKUP(A:A,[1]TDSheet!$A:$AF,32,0)</f>
        <v>59.6</v>
      </c>
      <c r="AF107" s="13">
        <f>VLOOKUP(A:A,[1]TDSheet!$A:$AG,33,0)</f>
        <v>43.4</v>
      </c>
      <c r="AG107" s="13">
        <f>VLOOKUP(A:A,[1]TDSheet!$A:$W,23,0)</f>
        <v>39</v>
      </c>
      <c r="AH107" s="13">
        <f>VLOOKUP(A:A,[3]TDSheet!$A:$D,4,0)</f>
        <v>45</v>
      </c>
      <c r="AI107" s="13">
        <f>VLOOKUP(A:A,[1]TDSheet!$A:$AI,35,0)</f>
        <v>0</v>
      </c>
      <c r="AJ107" s="13">
        <f t="shared" si="25"/>
        <v>0</v>
      </c>
      <c r="AK107" s="13">
        <f t="shared" si="26"/>
        <v>0</v>
      </c>
      <c r="AL107" s="13">
        <f t="shared" si="27"/>
        <v>2.75</v>
      </c>
      <c r="AM107" s="13">
        <f t="shared" si="28"/>
        <v>2.75</v>
      </c>
      <c r="AN107" s="13"/>
      <c r="AO107" s="13"/>
      <c r="AP107" s="13"/>
      <c r="AQ107" s="13"/>
    </row>
    <row r="108" spans="1:43" s="1" customFormat="1" ht="11.1" customHeight="1" outlineLevel="1" x14ac:dyDescent="0.2">
      <c r="A108" s="20" t="s">
        <v>111</v>
      </c>
      <c r="B108" s="7" t="s">
        <v>12</v>
      </c>
      <c r="C108" s="8">
        <v>138</v>
      </c>
      <c r="D108" s="8">
        <v>1</v>
      </c>
      <c r="E108" s="8">
        <v>25</v>
      </c>
      <c r="F108" s="8">
        <v>113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27</v>
      </c>
      <c r="K108" s="13">
        <f t="shared" si="21"/>
        <v>-2</v>
      </c>
      <c r="L108" s="13">
        <f>VLOOKUP(A:A,[1]TDSheet!$A:$X,24,0)</f>
        <v>0</v>
      </c>
      <c r="M108" s="13"/>
      <c r="N108" s="13"/>
      <c r="O108" s="13"/>
      <c r="P108" s="13"/>
      <c r="Q108" s="13"/>
      <c r="R108" s="13"/>
      <c r="S108" s="13"/>
      <c r="T108" s="13"/>
      <c r="U108" s="16"/>
      <c r="V108" s="16"/>
      <c r="W108" s="13">
        <f t="shared" si="22"/>
        <v>5</v>
      </c>
      <c r="X108" s="16"/>
      <c r="Y108" s="17">
        <f t="shared" si="23"/>
        <v>22.6</v>
      </c>
      <c r="Z108" s="13">
        <f t="shared" si="24"/>
        <v>22.6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0</v>
      </c>
      <c r="AG108" s="13">
        <f>VLOOKUP(A:A,[1]TDSheet!$A:$W,23,0)</f>
        <v>7.8</v>
      </c>
      <c r="AH108" s="13">
        <f>VLOOKUP(A:A,[3]TDSheet!$A:$D,4,0)</f>
        <v>3</v>
      </c>
      <c r="AI108" s="19" t="str">
        <f>VLOOKUP(A:A,[1]TDSheet!$A:$AI,35,0)</f>
        <v>увел</v>
      </c>
      <c r="AJ108" s="13">
        <f t="shared" si="25"/>
        <v>0</v>
      </c>
      <c r="AK108" s="13">
        <f t="shared" si="26"/>
        <v>0</v>
      </c>
      <c r="AL108" s="13">
        <f t="shared" si="27"/>
        <v>0</v>
      </c>
      <c r="AM108" s="13">
        <f t="shared" si="28"/>
        <v>0</v>
      </c>
      <c r="AN108" s="13"/>
      <c r="AO108" s="13"/>
      <c r="AP108" s="13"/>
      <c r="AQ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2025-10-29T09:16:05Z</dcterms:modified>
</cp:coreProperties>
</file>