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EAAF9AD-97AB-4DCC-8137-A6021C694F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Z338" i="1"/>
  <c r="BP336" i="1"/>
  <c r="BN336" i="1"/>
  <c r="Z336" i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Z211" i="1" s="1"/>
  <c r="BP209" i="1"/>
  <c r="BN209" i="1"/>
  <c r="Z209" i="1"/>
  <c r="Y216" i="1"/>
  <c r="BP222" i="1"/>
  <c r="BN222" i="1"/>
  <c r="Z222" i="1"/>
  <c r="BP226" i="1"/>
  <c r="BN226" i="1"/>
  <c r="Z226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Z312" i="1" s="1"/>
  <c r="Y312" i="1"/>
  <c r="Z318" i="1"/>
  <c r="BP316" i="1"/>
  <c r="BN316" i="1"/>
  <c r="Z316" i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BP468" i="1"/>
  <c r="BN468" i="1"/>
  <c r="Z468" i="1"/>
  <c r="Z470" i="1" s="1"/>
  <c r="Y475" i="1"/>
  <c r="Y490" i="1"/>
  <c r="Z455" i="1" l="1"/>
  <c r="Z270" i="1"/>
  <c r="Y495" i="1"/>
  <c r="Y492" i="1"/>
  <c r="Z230" i="1"/>
  <c r="Z167" i="1"/>
  <c r="Z434" i="1"/>
  <c r="Z57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<sst xmlns="http://schemas.openxmlformats.org/spreadsheetml/2006/main" count="2265" uniqueCount="767">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</sst>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252</v>
      </c>
      <c r="Y40" s="544">
        <f>IFERROR(IF(X40="",0,CEILING((X40/$H40),1)*$H40),"")</f>
        <v>259.20000000000005</v>
      </c>
      <c r="Z40" s="36">
        <f>IFERROR(IF(Y40=0,"",ROUNDUP(Y40/H40,0)*0.01898),"")</f>
        <v>0.45552000000000004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262.14999999999998</v>
      </c>
      <c r="BN40" s="64">
        <f>IFERROR(Y40*I40/H40,"0")</f>
        <v>269.64000000000004</v>
      </c>
      <c r="BO40" s="64">
        <f>IFERROR(1/J40*(X40/H40),"0")</f>
        <v>0.36458333333333331</v>
      </c>
      <c r="BP40" s="64">
        <f>IFERROR(1/J40*(Y40/H40),"0")</f>
        <v>0.37500000000000006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40</v>
      </c>
      <c r="Y42" s="544">
        <f>IFERROR(IF(X42="",0,CEILING((X42/$H42),1)*$H42),"")</f>
        <v>40.700000000000003</v>
      </c>
      <c r="Z42" s="36">
        <f>IFERROR(IF(Y42=0,"",ROUNDUP(Y42/H42,0)*0.00902),"")</f>
        <v>9.9220000000000003E-2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42.270270270270267</v>
      </c>
      <c r="BN42" s="64">
        <f>IFERROR(Y42*I42/H42,"0")</f>
        <v>43.010000000000005</v>
      </c>
      <c r="BO42" s="64">
        <f>IFERROR(1/J42*(X42/H42),"0")</f>
        <v>8.1900081900081897E-2</v>
      </c>
      <c r="BP42" s="64">
        <f>IFERROR(1/J42*(Y42/H42),"0")</f>
        <v>8.3333333333333343E-2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34.144144144144143</v>
      </c>
      <c r="Y43" s="545">
        <f>IFERROR(Y40/H40,"0")+IFERROR(Y41/H41,"0")+IFERROR(Y42/H42,"0")</f>
        <v>35</v>
      </c>
      <c r="Z43" s="545">
        <f>IFERROR(IF(Z40="",0,Z40),"0")+IFERROR(IF(Z41="",0,Z41),"0")+IFERROR(IF(Z42="",0,Z42),"0")</f>
        <v>0.55474000000000001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292</v>
      </c>
      <c r="Y44" s="545">
        <f>IFERROR(SUM(Y40:Y42),"0")</f>
        <v>299.90000000000003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470</v>
      </c>
      <c r="Y51" s="544">
        <f t="shared" ref="Y51:Y56" si="0">IFERROR(IF(X51="",0,CEILING((X51/$H51),1)*$H51),"")</f>
        <v>470.4</v>
      </c>
      <c r="Z51" s="36">
        <f>IFERROR(IF(Y51=0,"",ROUNDUP(Y51/H51,0)*0.01898),"")</f>
        <v>0.79715999999999998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488.25446428571428</v>
      </c>
      <c r="BN51" s="64">
        <f t="shared" ref="BN51:BN56" si="2">IFERROR(Y51*I51/H51,"0")</f>
        <v>488.66999999999996</v>
      </c>
      <c r="BO51" s="64">
        <f t="shared" ref="BO51:BO56" si="3">IFERROR(1/J51*(X51/H51),"0")</f>
        <v>0.6556919642857143</v>
      </c>
      <c r="BP51" s="64">
        <f t="shared" ref="BP51:BP56" si="4">IFERROR(1/J51*(Y51/H51),"0")</f>
        <v>0.65625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293</v>
      </c>
      <c r="Y52" s="544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304.80138888888888</v>
      </c>
      <c r="BN52" s="64">
        <f t="shared" si="2"/>
        <v>314.58000000000004</v>
      </c>
      <c r="BO52" s="64">
        <f t="shared" si="3"/>
        <v>0.42390046296296291</v>
      </c>
      <c r="BP52" s="64">
        <f t="shared" si="4"/>
        <v>0.4375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69.093915343915342</v>
      </c>
      <c r="Y57" s="545">
        <f>IFERROR(Y51/H51,"0")+IFERROR(Y52/H52,"0")+IFERROR(Y53/H53,"0")+IFERROR(Y54/H54,"0")+IFERROR(Y55/H55,"0")+IFERROR(Y56/H56,"0")</f>
        <v>70</v>
      </c>
      <c r="Z57" s="545">
        <f>IFERROR(IF(Z51="",0,Z51),"0")+IFERROR(IF(Z52="",0,Z52),"0")+IFERROR(IF(Z53="",0,Z53),"0")+IFERROR(IF(Z54="",0,Z54),"0")+IFERROR(IF(Z55="",0,Z55),"0")+IFERROR(IF(Z56="",0,Z56),"0")</f>
        <v>1.3286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763</v>
      </c>
      <c r="Y58" s="545">
        <f>IFERROR(SUM(Y51:Y56),"0")</f>
        <v>772.8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279</v>
      </c>
      <c r="Y60" s="544">
        <f>IFERROR(IF(X60="",0,CEILING((X60/$H60),1)*$H60),"")</f>
        <v>280.8</v>
      </c>
      <c r="Z60" s="36">
        <f>IFERROR(IF(Y60=0,"",ROUNDUP(Y60/H60,0)*0.01898),"")</f>
        <v>0.49348000000000003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290.23750000000001</v>
      </c>
      <c r="BN60" s="64">
        <f>IFERROR(Y60*I60/H60,"0")</f>
        <v>292.10999999999996</v>
      </c>
      <c r="BO60" s="64">
        <f>IFERROR(1/J60*(X60/H60),"0")</f>
        <v>0.40364583333333331</v>
      </c>
      <c r="BP60" s="64">
        <f>IFERROR(1/J60*(Y60/H60),"0")</f>
        <v>0.40625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25.833333333333332</v>
      </c>
      <c r="Y63" s="545">
        <f>IFERROR(Y60/H60,"0")+IFERROR(Y61/H61,"0")+IFERROR(Y62/H62,"0")</f>
        <v>26</v>
      </c>
      <c r="Z63" s="545">
        <f>IFERROR(IF(Z60="",0,Z60),"0")+IFERROR(IF(Z61="",0,Z61),"0")+IFERROR(IF(Z62="",0,Z62),"0")</f>
        <v>0.49348000000000003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279</v>
      </c>
      <c r="Y64" s="545">
        <f>IFERROR(SUM(Y60:Y62),"0")</f>
        <v>280.8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43</v>
      </c>
      <c r="Y80" s="544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45.398076923076921</v>
      </c>
      <c r="BN80" s="64">
        <f>IFERROR(Y80*I80/H80,"0")</f>
        <v>49.41</v>
      </c>
      <c r="BO80" s="64">
        <f>IFERROR(1/J80*(X80/H80),"0")</f>
        <v>8.6137820512820512E-2</v>
      </c>
      <c r="BP80" s="64">
        <f>IFERROR(1/J80*(Y80/H80),"0")</f>
        <v>9.375E-2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5.5128205128205128</v>
      </c>
      <c r="Y82" s="545">
        <f>IFERROR(Y80/H80,"0")+IFERROR(Y81/H81,"0")</f>
        <v>6</v>
      </c>
      <c r="Z82" s="545">
        <f>IFERROR(IF(Z80="",0,Z80),"0")+IFERROR(IF(Z81="",0,Z81),"0")</f>
        <v>0.11388000000000001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43</v>
      </c>
      <c r="Y83" s="545">
        <f>IFERROR(SUM(Y80:Y81),"0")</f>
        <v>46.8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401</v>
      </c>
      <c r="Y86" s="544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417.15138888888885</v>
      </c>
      <c r="BN86" s="64">
        <f>IFERROR(Y86*I86/H86,"0")</f>
        <v>426.92999999999995</v>
      </c>
      <c r="BO86" s="64">
        <f>IFERROR(1/J86*(X86/H86),"0")</f>
        <v>0.58015046296296291</v>
      </c>
      <c r="BP86" s="64">
        <f>IFERROR(1/J86*(Y86/H86),"0")</f>
        <v>0.59375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99</v>
      </c>
      <c r="Y88" s="544">
        <f>IFERROR(IF(X88="",0,CEILING((X88/$H88),1)*$H88),"")</f>
        <v>99</v>
      </c>
      <c r="Z88" s="36">
        <f>IFERROR(IF(Y88=0,"",ROUNDUP(Y88/H88,0)*0.00902),"")</f>
        <v>0.19844000000000001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103.62</v>
      </c>
      <c r="BN88" s="64">
        <f>IFERROR(Y88*I88/H88,"0")</f>
        <v>103.62</v>
      </c>
      <c r="BO88" s="64">
        <f>IFERROR(1/J88*(X88/H88),"0")</f>
        <v>0.16666666666666669</v>
      </c>
      <c r="BP88" s="64">
        <f>IFERROR(1/J88*(Y88/H88),"0")</f>
        <v>0.16666666666666669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59.129629629629626</v>
      </c>
      <c r="Y89" s="545">
        <f>IFERROR(Y86/H86,"0")+IFERROR(Y87/H87,"0")+IFERROR(Y88/H88,"0")</f>
        <v>60</v>
      </c>
      <c r="Z89" s="545">
        <f>IFERROR(IF(Z86="",0,Z86),"0")+IFERROR(IF(Z87="",0,Z87),"0")+IFERROR(IF(Z88="",0,Z88),"0")</f>
        <v>0.91968000000000005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500</v>
      </c>
      <c r="Y90" s="545">
        <f>IFERROR(SUM(Y86:Y88),"0")</f>
        <v>509.40000000000003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187</v>
      </c>
      <c r="Y92" s="544">
        <f>IFERROR(IF(X92="",0,CEILING((X92/$H92),1)*$H92),"")</f>
        <v>194.39999999999998</v>
      </c>
      <c r="Z92" s="36">
        <f>IFERROR(IF(Y92=0,"",ROUNDUP(Y92/H92,0)*0.01898),"")</f>
        <v>0.45552000000000004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198.98185185185184</v>
      </c>
      <c r="BN92" s="64">
        <f>IFERROR(Y92*I92/H92,"0")</f>
        <v>206.85599999999997</v>
      </c>
      <c r="BO92" s="64">
        <f>IFERROR(1/J92*(X92/H92),"0")</f>
        <v>0.36072530864197533</v>
      </c>
      <c r="BP92" s="64">
        <f>IFERROR(1/J92*(Y92/H92),"0")</f>
        <v>0.375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179</v>
      </c>
      <c r="Y94" s="544">
        <f>IFERROR(IF(X94="",0,CEILING((X94/$H94),1)*$H94),"")</f>
        <v>180.9</v>
      </c>
      <c r="Z94" s="36">
        <f>IFERROR(IF(Y94=0,"",ROUNDUP(Y94/H94,0)*0.00651),"")</f>
        <v>0.43617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195.70666666666665</v>
      </c>
      <c r="BN94" s="64">
        <f>IFERROR(Y94*I94/H94,"0")</f>
        <v>197.78399999999999</v>
      </c>
      <c r="BO94" s="64">
        <f>IFERROR(1/J94*(X94/H94),"0")</f>
        <v>0.36426536426536427</v>
      </c>
      <c r="BP94" s="64">
        <f>IFERROR(1/J94*(Y94/H94),"0")</f>
        <v>0.36813186813186816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89.382716049382708</v>
      </c>
      <c r="Y96" s="545">
        <f>IFERROR(Y92/H92,"0")+IFERROR(Y93/H93,"0")+IFERROR(Y94/H94,"0")+IFERROR(Y95/H95,"0")</f>
        <v>91</v>
      </c>
      <c r="Z96" s="545">
        <f>IFERROR(IF(Z92="",0,Z92),"0")+IFERROR(IF(Z93="",0,Z93),"0")+IFERROR(IF(Z94="",0,Z94),"0")+IFERROR(IF(Z95="",0,Z95),"0")</f>
        <v>0.89169000000000009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366</v>
      </c>
      <c r="Y97" s="545">
        <f>IFERROR(SUM(Y92:Y95),"0")</f>
        <v>375.29999999999995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267</v>
      </c>
      <c r="Y100" s="544">
        <f>IFERROR(IF(X100="",0,CEILING((X100/$H100),1)*$H100),"")</f>
        <v>270</v>
      </c>
      <c r="Z100" s="36">
        <f>IFERROR(IF(Y100=0,"",ROUNDUP(Y100/H100,0)*0.01898),"")</f>
        <v>0.47450000000000003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277.75416666666666</v>
      </c>
      <c r="BN100" s="64">
        <f>IFERROR(Y100*I100/H100,"0")</f>
        <v>280.87499999999994</v>
      </c>
      <c r="BO100" s="64">
        <f>IFERROR(1/J100*(X100/H100),"0")</f>
        <v>0.38628472222222221</v>
      </c>
      <c r="BP100" s="64">
        <f>IFERROR(1/J100*(Y100/H100),"0")</f>
        <v>0.390625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111</v>
      </c>
      <c r="Y102" s="544">
        <f>IFERROR(IF(X102="",0,CEILING((X102/$H102),1)*$H102),"")</f>
        <v>112.5</v>
      </c>
      <c r="Z102" s="36">
        <f>IFERROR(IF(Y102=0,"",ROUNDUP(Y102/H102,0)*0.00902),"")</f>
        <v>0.22550000000000001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116.17999999999999</v>
      </c>
      <c r="BN102" s="64">
        <f>IFERROR(Y102*I102/H102,"0")</f>
        <v>117.75</v>
      </c>
      <c r="BO102" s="64">
        <f>IFERROR(1/J102*(X102/H102),"0")</f>
        <v>0.18686868686868688</v>
      </c>
      <c r="BP102" s="64">
        <f>IFERROR(1/J102*(Y102/H102),"0")</f>
        <v>0.18939393939393939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49.388888888888886</v>
      </c>
      <c r="Y104" s="545">
        <f>IFERROR(Y100/H100,"0")+IFERROR(Y101/H101,"0")+IFERROR(Y102/H102,"0")+IFERROR(Y103/H103,"0")</f>
        <v>50</v>
      </c>
      <c r="Z104" s="545">
        <f>IFERROR(IF(Z100="",0,Z100),"0")+IFERROR(IF(Z101="",0,Z101),"0")+IFERROR(IF(Z102="",0,Z102),"0")+IFERROR(IF(Z103="",0,Z103),"0")</f>
        <v>0.70000000000000007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378</v>
      </c>
      <c r="Y105" s="545">
        <f>IFERROR(SUM(Y100:Y103),"0")</f>
        <v>382.5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53</v>
      </c>
      <c r="Y107" s="544">
        <f>IFERROR(IF(X107="",0,CEILING((X107/$H107),1)*$H107),"")</f>
        <v>54</v>
      </c>
      <c r="Z107" s="36">
        <f>IFERROR(IF(Y107=0,"",ROUNDUP(Y107/H107,0)*0.01898),"")</f>
        <v>9.4899999999999998E-2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55.134722222222209</v>
      </c>
      <c r="BN107" s="64">
        <f>IFERROR(Y107*I107/H107,"0")</f>
        <v>56.17499999999999</v>
      </c>
      <c r="BO107" s="64">
        <f>IFERROR(1/J107*(X107/H107),"0")</f>
        <v>7.6678240740740741E-2</v>
      </c>
      <c r="BP107" s="64">
        <f>IFERROR(1/J107*(Y107/H107),"0")</f>
        <v>7.8125E-2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13</v>
      </c>
      <c r="Y109" s="544">
        <f>IFERROR(IF(X109="",0,CEILING((X109/$H109),1)*$H109),"")</f>
        <v>14.399999999999999</v>
      </c>
      <c r="Z109" s="36">
        <f>IFERROR(IF(Y109=0,"",ROUNDUP(Y109/H109,0)*0.00651),"")</f>
        <v>3.9059999999999997E-2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13.975</v>
      </c>
      <c r="BN109" s="64">
        <f>IFERROR(Y109*I109/H109,"0")</f>
        <v>15.479999999999999</v>
      </c>
      <c r="BO109" s="64">
        <f>IFERROR(1/J109*(X109/H109),"0")</f>
        <v>2.9761904761904767E-2</v>
      </c>
      <c r="BP109" s="64">
        <f>IFERROR(1/J109*(Y109/H109),"0")</f>
        <v>3.2967032967032968E-2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10.324074074074074</v>
      </c>
      <c r="Y110" s="545">
        <f>IFERROR(Y107/H107,"0")+IFERROR(Y108/H108,"0")+IFERROR(Y109/H109,"0")</f>
        <v>11</v>
      </c>
      <c r="Z110" s="545">
        <f>IFERROR(IF(Z107="",0,Z107),"0")+IFERROR(IF(Z108="",0,Z108),"0")+IFERROR(IF(Z109="",0,Z109),"0")</f>
        <v>0.13396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66</v>
      </c>
      <c r="Y111" s="545">
        <f>IFERROR(SUM(Y107:Y109),"0")</f>
        <v>68.400000000000006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169</v>
      </c>
      <c r="Y113" s="544">
        <f>IFERROR(IF(X113="",0,CEILING((X113/$H113),1)*$H113),"")</f>
        <v>170.1</v>
      </c>
      <c r="Z113" s="36">
        <f>IFERROR(IF(Y113=0,"",ROUNDUP(Y113/H113,0)*0.01898),"")</f>
        <v>0.39857999999999999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179.70333333333335</v>
      </c>
      <c r="BN113" s="64">
        <f>IFERROR(Y113*I113/H113,"0")</f>
        <v>180.87299999999999</v>
      </c>
      <c r="BO113" s="64">
        <f>IFERROR(1/J113*(X113/H113),"0")</f>
        <v>0.32600308641975312</v>
      </c>
      <c r="BP113" s="64">
        <f>IFERROR(1/J113*(Y113/H113),"0")</f>
        <v>0.328125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102</v>
      </c>
      <c r="Y115" s="544">
        <f>IFERROR(IF(X115="",0,CEILING((X115/$H115),1)*$H115),"")</f>
        <v>102.60000000000001</v>
      </c>
      <c r="Z115" s="36">
        <f>IFERROR(IF(Y115=0,"",ROUNDUP(Y115/H115,0)*0.00651),"")</f>
        <v>0.24738000000000002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111.51999999999998</v>
      </c>
      <c r="BN115" s="64">
        <f>IFERROR(Y115*I115/H115,"0")</f>
        <v>112.176</v>
      </c>
      <c r="BO115" s="64">
        <f>IFERROR(1/J115*(X115/H115),"0")</f>
        <v>0.20757020757020758</v>
      </c>
      <c r="BP115" s="64">
        <f>IFERROR(1/J115*(Y115/H115),"0")</f>
        <v>0.2087912087912088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58.641975308641975</v>
      </c>
      <c r="Y117" s="545">
        <f>IFERROR(Y113/H113,"0")+IFERROR(Y114/H114,"0")+IFERROR(Y115/H115,"0")+IFERROR(Y116/H116,"0")</f>
        <v>59</v>
      </c>
      <c r="Z117" s="545">
        <f>IFERROR(IF(Z113="",0,Z113),"0")+IFERROR(IF(Z114="",0,Z114),"0")+IFERROR(IF(Z115="",0,Z115),"0")+IFERROR(IF(Z116="",0,Z116),"0")</f>
        <v>0.64595999999999998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271</v>
      </c>
      <c r="Y118" s="545">
        <f>IFERROR(SUM(Y113:Y116),"0")</f>
        <v>272.7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60</v>
      </c>
      <c r="Y161" s="544">
        <f t="shared" si="5"/>
        <v>60.900000000000006</v>
      </c>
      <c r="Z161" s="36">
        <f>IFERROR(IF(Y161=0,"",ROUNDUP(Y161/H161,0)*0.00502),"")</f>
        <v>0.14558000000000001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63.714285714285715</v>
      </c>
      <c r="BN161" s="64">
        <f t="shared" si="7"/>
        <v>64.67</v>
      </c>
      <c r="BO161" s="64">
        <f t="shared" si="8"/>
        <v>0.12210012210012211</v>
      </c>
      <c r="BP161" s="64">
        <f t="shared" si="9"/>
        <v>0.12393162393162395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35</v>
      </c>
      <c r="Y163" s="544">
        <f t="shared" si="5"/>
        <v>36</v>
      </c>
      <c r="Z163" s="36">
        <f>IFERROR(IF(Y163=0,"",ROUNDUP(Y163/H163,0)*0.00502),"")</f>
        <v>0.1004</v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37.527777777777779</v>
      </c>
      <c r="BN163" s="64">
        <f t="shared" si="7"/>
        <v>38.6</v>
      </c>
      <c r="BO163" s="64">
        <f t="shared" si="8"/>
        <v>8.3095916429249767E-2</v>
      </c>
      <c r="BP163" s="64">
        <f t="shared" si="9"/>
        <v>8.5470085470085472E-2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347</v>
      </c>
      <c r="Y164" s="544">
        <f t="shared" si="5"/>
        <v>348.6</v>
      </c>
      <c r="Z164" s="36">
        <f>IFERROR(IF(Y164=0,"",ROUNDUP(Y164/H164,0)*0.00502),"")</f>
        <v>0.83332000000000006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363.52380952380958</v>
      </c>
      <c r="BN164" s="64">
        <f t="shared" si="7"/>
        <v>365.20000000000005</v>
      </c>
      <c r="BO164" s="64">
        <f t="shared" si="8"/>
        <v>0.70614570614570626</v>
      </c>
      <c r="BP164" s="64">
        <f t="shared" si="9"/>
        <v>0.70940170940170943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213.25396825396825</v>
      </c>
      <c r="Y167" s="545">
        <f>IFERROR(Y158/H158,"0")+IFERROR(Y159/H159,"0")+IFERROR(Y160/H160,"0")+IFERROR(Y161/H161,"0")+IFERROR(Y162/H162,"0")+IFERROR(Y163/H163,"0")+IFERROR(Y164/H164,"0")+IFERROR(Y165/H165,"0")+IFERROR(Y166/H166,"0")</f>
        <v>215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1.0793000000000001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442</v>
      </c>
      <c r="Y168" s="545">
        <f>IFERROR(SUM(Y158:Y166),"0")</f>
        <v>445.5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11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12.658730158730158</v>
      </c>
      <c r="BN172" s="64">
        <f>IFERROR(Y172*I172/H172,"0")</f>
        <v>13.049999999999999</v>
      </c>
      <c r="BO172" s="64">
        <f>IFERROR(1/J172*(X172/H172),"0")</f>
        <v>4.0417401528512635E-2</v>
      </c>
      <c r="BP172" s="64">
        <f>IFERROR(1/J172*(Y172/H172),"0")</f>
        <v>4.1666666666666664E-2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8.7301587301587293</v>
      </c>
      <c r="Y173" s="545">
        <f>IFERROR(Y170/H170,"0")+IFERROR(Y171/H171,"0")+IFERROR(Y172/H172,"0")</f>
        <v>9</v>
      </c>
      <c r="Z173" s="545">
        <f>IFERROR(IF(Z170="",0,Z170),"0")+IFERROR(IF(Z171="",0,Z171),"0")+IFERROR(IF(Z172="",0,Z172),"0")</f>
        <v>5.3100000000000001E-2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11</v>
      </c>
      <c r="Y174" s="545">
        <f>IFERROR(SUM(Y170:Y172),"0")</f>
        <v>11.34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38</v>
      </c>
      <c r="Y187" s="544">
        <f>IFERROR(IF(X187="",0,CEILING((X187/$H187),1)*$H187),"")</f>
        <v>39.9</v>
      </c>
      <c r="Z187" s="36">
        <f>IFERROR(IF(Y187=0,"",ROUNDUP(Y187/H187,0)*0.00651),"")</f>
        <v>0.12369000000000001</v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41.257142857142846</v>
      </c>
      <c r="BN187" s="64">
        <f>IFERROR(Y187*I187/H187,"0")</f>
        <v>43.319999999999993</v>
      </c>
      <c r="BO187" s="64">
        <f>IFERROR(1/J187*(X187/H187),"0")</f>
        <v>9.9424385138670857E-2</v>
      </c>
      <c r="BP187" s="64">
        <f>IFERROR(1/J187*(Y187/H187),"0")</f>
        <v>0.1043956043956044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18.095238095238095</v>
      </c>
      <c r="Y188" s="545">
        <f>IFERROR(Y186/H186,"0")+IFERROR(Y187/H187,"0")</f>
        <v>19</v>
      </c>
      <c r="Z188" s="545">
        <f>IFERROR(IF(Z186="",0,Z186),"0")+IFERROR(IF(Z187="",0,Z187),"0")</f>
        <v>0.12369000000000001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38</v>
      </c>
      <c r="Y189" s="545">
        <f>IFERROR(SUM(Y186:Y187),"0")</f>
        <v>39.9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59</v>
      </c>
      <c r="Y191" s="544">
        <f t="shared" ref="Y191:Y198" si="10">IFERROR(IF(X191="",0,CEILING((X191/$H191),1)*$H191),"")</f>
        <v>59.400000000000006</v>
      </c>
      <c r="Z191" s="36">
        <f>IFERROR(IF(Y191=0,"",ROUNDUP(Y191/H191,0)*0.00902),"")</f>
        <v>9.9220000000000003E-2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61.294444444444444</v>
      </c>
      <c r="BN191" s="64">
        <f t="shared" ref="BN191:BN198" si="12">IFERROR(Y191*I191/H191,"0")</f>
        <v>61.71</v>
      </c>
      <c r="BO191" s="64">
        <f t="shared" ref="BO191:BO198" si="13">IFERROR(1/J191*(X191/H191),"0")</f>
        <v>8.2772166105499437E-2</v>
      </c>
      <c r="BP191" s="64">
        <f t="shared" ref="BP191:BP198" si="14">IFERROR(1/J191*(Y191/H191),"0")</f>
        <v>8.3333333333333343E-2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14</v>
      </c>
      <c r="Y195" s="544">
        <f t="shared" si="10"/>
        <v>14.4</v>
      </c>
      <c r="Z195" s="36">
        <f>IFERROR(IF(Y195=0,"",ROUNDUP(Y195/H195,0)*0.00502),"")</f>
        <v>4.0160000000000001E-2</v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15.011111111111111</v>
      </c>
      <c r="BN195" s="64">
        <f t="shared" si="12"/>
        <v>15.439999999999998</v>
      </c>
      <c r="BO195" s="64">
        <f t="shared" si="13"/>
        <v>3.3238366571699908E-2</v>
      </c>
      <c r="BP195" s="64">
        <f t="shared" si="14"/>
        <v>3.4188034188034191E-2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14</v>
      </c>
      <c r="Y196" s="544">
        <f t="shared" si="10"/>
        <v>14.4</v>
      </c>
      <c r="Z196" s="36">
        <f>IFERROR(IF(Y196=0,"",ROUNDUP(Y196/H196,0)*0.00502),"")</f>
        <v>4.0160000000000001E-2</v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14.777777777777777</v>
      </c>
      <c r="BN196" s="64">
        <f t="shared" si="12"/>
        <v>15.2</v>
      </c>
      <c r="BO196" s="64">
        <f t="shared" si="13"/>
        <v>3.3238366571699908E-2</v>
      </c>
      <c r="BP196" s="64">
        <f t="shared" si="14"/>
        <v>3.4188034188034191E-2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15</v>
      </c>
      <c r="Y198" s="544">
        <f t="shared" si="10"/>
        <v>16.2</v>
      </c>
      <c r="Z198" s="36">
        <f>IFERROR(IF(Y198=0,"",ROUNDUP(Y198/H198,0)*0.00502),"")</f>
        <v>4.5179999999999998E-2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15.833333333333332</v>
      </c>
      <c r="BN198" s="64">
        <f t="shared" si="12"/>
        <v>17.099999999999998</v>
      </c>
      <c r="BO198" s="64">
        <f t="shared" si="13"/>
        <v>3.561253561253562E-2</v>
      </c>
      <c r="BP198" s="64">
        <f t="shared" si="14"/>
        <v>3.8461538461538464E-2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34.814814814814817</v>
      </c>
      <c r="Y199" s="545">
        <f>IFERROR(Y191/H191,"0")+IFERROR(Y192/H192,"0")+IFERROR(Y193/H193,"0")+IFERROR(Y194/H194,"0")+IFERROR(Y195/H195,"0")+IFERROR(Y196/H196,"0")+IFERROR(Y197/H197,"0")+IFERROR(Y198/H198,"0")</f>
        <v>36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0.22472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102</v>
      </c>
      <c r="Y200" s="545">
        <f>IFERROR(SUM(Y191:Y198),"0")</f>
        <v>104.40000000000002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217</v>
      </c>
      <c r="Y204" s="544">
        <f t="shared" si="15"/>
        <v>217.49999999999997</v>
      </c>
      <c r="Z204" s="36">
        <f>IFERROR(IF(Y204=0,"",ROUNDUP(Y204/H204,0)*0.01898),"")</f>
        <v>0.47450000000000003</v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229.9451724137931</v>
      </c>
      <c r="BN204" s="64">
        <f t="shared" si="17"/>
        <v>230.47499999999999</v>
      </c>
      <c r="BO204" s="64">
        <f t="shared" si="18"/>
        <v>0.38972701149425293</v>
      </c>
      <c r="BP204" s="64">
        <f t="shared" si="19"/>
        <v>0.390625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451</v>
      </c>
      <c r="Y205" s="544">
        <f t="shared" si="15"/>
        <v>451.2</v>
      </c>
      <c r="Z205" s="36">
        <f t="shared" ref="Z205:Z210" si="20">IFERROR(IF(Y205=0,"",ROUNDUP(Y205/H205,0)*0.00651),"")</f>
        <v>1.2238800000000001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501.73750000000007</v>
      </c>
      <c r="BN205" s="64">
        <f t="shared" si="17"/>
        <v>501.96</v>
      </c>
      <c r="BO205" s="64">
        <f t="shared" si="18"/>
        <v>1.0325091575091576</v>
      </c>
      <c r="BP205" s="64">
        <f t="shared" si="19"/>
        <v>1.0329670329670331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609</v>
      </c>
      <c r="Y207" s="544">
        <f t="shared" si="15"/>
        <v>609.6</v>
      </c>
      <c r="Z207" s="36">
        <f t="shared" si="20"/>
        <v>1.65354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672.94500000000005</v>
      </c>
      <c r="BN207" s="64">
        <f t="shared" si="17"/>
        <v>673.60800000000006</v>
      </c>
      <c r="BO207" s="64">
        <f t="shared" si="18"/>
        <v>1.3942307692307694</v>
      </c>
      <c r="BP207" s="64">
        <f t="shared" si="19"/>
        <v>1.395604395604396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300</v>
      </c>
      <c r="Y208" s="544">
        <f t="shared" si="15"/>
        <v>300</v>
      </c>
      <c r="Z208" s="36">
        <f t="shared" si="20"/>
        <v>0.81374999999999997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331.5</v>
      </c>
      <c r="BN208" s="64">
        <f t="shared" si="17"/>
        <v>331.5</v>
      </c>
      <c r="BO208" s="64">
        <f t="shared" si="18"/>
        <v>0.68681318681318682</v>
      </c>
      <c r="BP208" s="64">
        <f t="shared" si="19"/>
        <v>0.68681318681318682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244</v>
      </c>
      <c r="Y209" s="544">
        <f t="shared" si="15"/>
        <v>244.79999999999998</v>
      </c>
      <c r="Z209" s="36">
        <f t="shared" si="20"/>
        <v>0.66402000000000005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269.62000000000006</v>
      </c>
      <c r="BN209" s="64">
        <f t="shared" si="17"/>
        <v>270.50400000000002</v>
      </c>
      <c r="BO209" s="64">
        <f t="shared" si="18"/>
        <v>0.55860805860805873</v>
      </c>
      <c r="BP209" s="64">
        <f t="shared" si="19"/>
        <v>0.56043956043956045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417</v>
      </c>
      <c r="Y210" s="544">
        <f t="shared" si="15"/>
        <v>417.59999999999997</v>
      </c>
      <c r="Z210" s="36">
        <f t="shared" si="20"/>
        <v>1.1327400000000001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461.82749999999999</v>
      </c>
      <c r="BN210" s="64">
        <f t="shared" si="17"/>
        <v>462.49199999999996</v>
      </c>
      <c r="BO210" s="64">
        <f t="shared" si="18"/>
        <v>0.95467032967032972</v>
      </c>
      <c r="BP210" s="64">
        <f t="shared" si="19"/>
        <v>0.95604395604395609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867.02586206896547</v>
      </c>
      <c r="Y211" s="545">
        <f>IFERROR(Y202/H202,"0")+IFERROR(Y203/H203,"0")+IFERROR(Y204/H204,"0")+IFERROR(Y205/H205,"0")+IFERROR(Y206/H206,"0")+IFERROR(Y207/H207,"0")+IFERROR(Y208/H208,"0")+IFERROR(Y209/H209,"0")+IFERROR(Y210/H210,"0")</f>
        <v>868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5.9624300000000003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2238</v>
      </c>
      <c r="Y212" s="545">
        <f>IFERROR(SUM(Y202:Y210),"0")</f>
        <v>2240.6999999999998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50</v>
      </c>
      <c r="Y214" s="544">
        <f>IFERROR(IF(X214="",0,CEILING((X214/$H214),1)*$H214),"")</f>
        <v>50.4</v>
      </c>
      <c r="Z214" s="36">
        <f>IFERROR(IF(Y214=0,"",ROUNDUP(Y214/H214,0)*0.00651),"")</f>
        <v>0.13671</v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55.25</v>
      </c>
      <c r="BN214" s="64">
        <f>IFERROR(Y214*I214/H214,"0")</f>
        <v>55.692</v>
      </c>
      <c r="BO214" s="64">
        <f>IFERROR(1/J214*(X214/H214),"0")</f>
        <v>0.11446886446886449</v>
      </c>
      <c r="BP214" s="64">
        <f>IFERROR(1/J214*(Y214/H214),"0")</f>
        <v>0.11538461538461539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61</v>
      </c>
      <c r="Y215" s="544">
        <f>IFERROR(IF(X215="",0,CEILING((X215/$H215),1)*$H215),"")</f>
        <v>62.4</v>
      </c>
      <c r="Z215" s="36">
        <f>IFERROR(IF(Y215=0,"",ROUNDUP(Y215/H215,0)*0.00651),"")</f>
        <v>0.16925999999999999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67.405000000000015</v>
      </c>
      <c r="BN215" s="64">
        <f>IFERROR(Y215*I215/H215,"0")</f>
        <v>68.952000000000012</v>
      </c>
      <c r="BO215" s="64">
        <f>IFERROR(1/J215*(X215/H215),"0")</f>
        <v>0.13965201465201468</v>
      </c>
      <c r="BP215" s="64">
        <f>IFERROR(1/J215*(Y215/H215),"0")</f>
        <v>0.14285714285714288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46.25</v>
      </c>
      <c r="Y216" s="545">
        <f>IFERROR(Y214/H214,"0")+IFERROR(Y215/H215,"0")</f>
        <v>47</v>
      </c>
      <c r="Z216" s="545">
        <f>IFERROR(IF(Z214="",0,Z214),"0")+IFERROR(IF(Z215="",0,Z215),"0")</f>
        <v>0.30596999999999996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111</v>
      </c>
      <c r="Y217" s="545">
        <f>IFERROR(SUM(Y214:Y215),"0")</f>
        <v>112.8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31</v>
      </c>
      <c r="Y221" s="544">
        <f t="shared" si="21"/>
        <v>34.799999999999997</v>
      </c>
      <c r="Z221" s="36">
        <f>IFERROR(IF(Y221=0,"",ROUNDUP(Y221/H221,0)*0.01898),"")</f>
        <v>5.6940000000000004E-2</v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32.162500000000001</v>
      </c>
      <c r="BN221" s="64">
        <f t="shared" si="23"/>
        <v>36.104999999999997</v>
      </c>
      <c r="BO221" s="64">
        <f t="shared" si="24"/>
        <v>4.1756465517241381E-2</v>
      </c>
      <c r="BP221" s="64">
        <f t="shared" si="25"/>
        <v>4.6875E-2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5</v>
      </c>
      <c r="Y224" s="544">
        <f t="shared" si="21"/>
        <v>8</v>
      </c>
      <c r="Z224" s="36">
        <f t="shared" ref="Z224:Z229" si="26">IFERROR(IF(Y224=0,"",ROUNDUP(Y224/H224,0)*0.00902),"")</f>
        <v>1.804E-2</v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5.2625000000000002</v>
      </c>
      <c r="BN224" s="64">
        <f t="shared" si="23"/>
        <v>8.42</v>
      </c>
      <c r="BO224" s="64">
        <f t="shared" si="24"/>
        <v>9.46969696969697E-3</v>
      </c>
      <c r="BP224" s="64">
        <f t="shared" si="25"/>
        <v>1.5151515151515152E-2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3.9224137931034484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5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7.4980000000000005E-2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36</v>
      </c>
      <c r="Y231" s="545">
        <f>IFERROR(SUM(Y220:Y229),"0")</f>
        <v>42.8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7</v>
      </c>
      <c r="Y244" s="544">
        <f>IFERROR(IF(X244="",0,CEILING((X244/$H244),1)*$H244),"")</f>
        <v>7.92</v>
      </c>
      <c r="Z244" s="36">
        <f>IFERROR(IF(Y244=0,"",ROUNDUP(Y244/H244,0)*0.0059),"")</f>
        <v>4.7199999999999999E-2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8.3434343434343425</v>
      </c>
      <c r="BN244" s="64">
        <f>IFERROR(Y244*I244/H244,"0")</f>
        <v>9.44</v>
      </c>
      <c r="BO244" s="64">
        <f>IFERROR(1/J244*(X244/H244),"0")</f>
        <v>3.2734754956977176E-2</v>
      </c>
      <c r="BP244" s="64">
        <f>IFERROR(1/J244*(Y244/H244),"0")</f>
        <v>3.7037037037037035E-2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10.404040404040405</v>
      </c>
      <c r="Y246" s="545">
        <f>IFERROR(Y241/H241,"0")+IFERROR(Y242/H242,"0")+IFERROR(Y243/H243,"0")+IFERROR(Y244/H244,"0")+IFERROR(Y245/H245,"0")</f>
        <v>12</v>
      </c>
      <c r="Z246" s="545">
        <f>IFERROR(IF(Z241="",0,Z241),"0")+IFERROR(IF(Z242="",0,Z242),"0")+IFERROR(IF(Z243="",0,Z243),"0")+IFERROR(IF(Z244="",0,Z244),"0")+IFERROR(IF(Z245="",0,Z245),"0")</f>
        <v>7.0800000000000002E-2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10</v>
      </c>
      <c r="Y247" s="545">
        <f>IFERROR(SUM(Y241:Y245),"0")</f>
        <v>11.52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55</v>
      </c>
      <c r="Y268" s="544">
        <f>IFERROR(IF(X268="",0,CEILING((X268/$H268),1)*$H268),"")</f>
        <v>55.199999999999996</v>
      </c>
      <c r="Z268" s="36">
        <f>IFERROR(IF(Y268=0,"",ROUNDUP(Y268/H268,0)*0.00651),"")</f>
        <v>0.14973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60.775000000000006</v>
      </c>
      <c r="BN268" s="64">
        <f>IFERROR(Y268*I268/H268,"0")</f>
        <v>60.996000000000002</v>
      </c>
      <c r="BO268" s="64">
        <f>IFERROR(1/J268*(X268/H268),"0")</f>
        <v>0.12591575091575094</v>
      </c>
      <c r="BP268" s="64">
        <f>IFERROR(1/J268*(Y268/H268),"0")</f>
        <v>0.1263736263736264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92</v>
      </c>
      <c r="Y269" s="544">
        <f>IFERROR(IF(X269="",0,CEILING((X269/$H269),1)*$H269),"")</f>
        <v>93.6</v>
      </c>
      <c r="Z269" s="36">
        <f>IFERROR(IF(Y269=0,"",ROUNDUP(Y269/H269,0)*0.00651),"")</f>
        <v>0.25389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98.9</v>
      </c>
      <c r="BN269" s="64">
        <f>IFERROR(Y269*I269/H269,"0")</f>
        <v>100.62</v>
      </c>
      <c r="BO269" s="64">
        <f>IFERROR(1/J269*(X269/H269),"0")</f>
        <v>0.21062271062271065</v>
      </c>
      <c r="BP269" s="64">
        <f>IFERROR(1/J269*(Y269/H269),"0")</f>
        <v>0.2142857142857143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61.25</v>
      </c>
      <c r="Y270" s="545">
        <f>IFERROR(Y267/H267,"0")+IFERROR(Y268/H268,"0")+IFERROR(Y269/H269,"0")</f>
        <v>62</v>
      </c>
      <c r="Z270" s="545">
        <f>IFERROR(IF(Z267="",0,Z267),"0")+IFERROR(IF(Z268="",0,Z268),"0")+IFERROR(IF(Z269="",0,Z269),"0")</f>
        <v>0.40361999999999998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147</v>
      </c>
      <c r="Y271" s="545">
        <f>IFERROR(SUM(Y267:Y269),"0")</f>
        <v>148.79999999999998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5</v>
      </c>
      <c r="Y303" s="544">
        <f t="shared" si="27"/>
        <v>5.4</v>
      </c>
      <c r="Z303" s="36">
        <f>IFERROR(IF(Y303=0,"",ROUNDUP(Y303/H303,0)*0.00651),"")</f>
        <v>1.9529999999999999E-2</v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5.6333333333333337</v>
      </c>
      <c r="BN303" s="64">
        <f t="shared" si="29"/>
        <v>6.0839999999999996</v>
      </c>
      <c r="BO303" s="64">
        <f t="shared" si="30"/>
        <v>1.5262515262515264E-2</v>
      </c>
      <c r="BP303" s="64">
        <f t="shared" si="31"/>
        <v>1.6483516483516484E-2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2.7777777777777777</v>
      </c>
      <c r="Y304" s="545">
        <f>IFERROR(Y297/H297,"0")+IFERROR(Y298/H298,"0")+IFERROR(Y299/H299,"0")+IFERROR(Y300/H300,"0")+IFERROR(Y301/H301,"0")+IFERROR(Y302/H302,"0")+IFERROR(Y303/H303,"0")</f>
        <v>3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1.9529999999999999E-2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5</v>
      </c>
      <c r="Y305" s="545">
        <f>IFERROR(SUM(Y297:Y303),"0")</f>
        <v>5.4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3</v>
      </c>
      <c r="Y311" s="544">
        <f>IFERROR(IF(X311="",0,CEILING((X311/$H311),1)*$H311),"")</f>
        <v>5.4</v>
      </c>
      <c r="Z311" s="36">
        <f>IFERROR(IF(Y311=0,"",ROUNDUP(Y311/H311,0)*0.00651),"")</f>
        <v>1.302E-2</v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3.2866666666666666</v>
      </c>
      <c r="BN311" s="64">
        <f>IFERROR(Y311*I311/H311,"0")</f>
        <v>5.9160000000000004</v>
      </c>
      <c r="BO311" s="64">
        <f>IFERROR(1/J311*(X311/H311),"0")</f>
        <v>6.1050061050061041E-3</v>
      </c>
      <c r="BP311" s="64">
        <f>IFERROR(1/J311*(Y311/H311),"0")</f>
        <v>1.098901098901099E-2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1.1111111111111109</v>
      </c>
      <c r="Y312" s="545">
        <f>IFERROR(Y307/H307,"0")+IFERROR(Y308/H308,"0")+IFERROR(Y309/H309,"0")+IFERROR(Y310/H310,"0")+IFERROR(Y311/H311,"0")</f>
        <v>2</v>
      </c>
      <c r="Z312" s="545">
        <f>IFERROR(IF(Z307="",0,Z307),"0")+IFERROR(IF(Z308="",0,Z308),"0")+IFERROR(IF(Z309="",0,Z309),"0")+IFERROR(IF(Z310="",0,Z310),"0")+IFERROR(IF(Z311="",0,Z311),"0")</f>
        <v>1.302E-2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3</v>
      </c>
      <c r="Y313" s="545">
        <f>IFERROR(SUM(Y307:Y311),"0")</f>
        <v>5.4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105</v>
      </c>
      <c r="Y315" s="544">
        <f>IFERROR(IF(X315="",0,CEILING((X315/$H315),1)*$H315),"")</f>
        <v>109.2</v>
      </c>
      <c r="Z315" s="36">
        <f>IFERROR(IF(Y315=0,"",ROUNDUP(Y315/H315,0)*0.01898),"")</f>
        <v>0.24674000000000001</v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111.4875</v>
      </c>
      <c r="BN315" s="64">
        <f>IFERROR(Y315*I315/H315,"0")</f>
        <v>115.947</v>
      </c>
      <c r="BO315" s="64">
        <f>IFERROR(1/J315*(X315/H315),"0")</f>
        <v>0.1953125</v>
      </c>
      <c r="BP315" s="64">
        <f>IFERROR(1/J315*(Y315/H315),"0")</f>
        <v>0.203125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206</v>
      </c>
      <c r="Y316" s="544">
        <f>IFERROR(IF(X316="",0,CEILING((X316/$H316),1)*$H316),"")</f>
        <v>210.6</v>
      </c>
      <c r="Z316" s="36">
        <f>IFERROR(IF(Y316=0,"",ROUNDUP(Y316/H316,0)*0.01898),"")</f>
        <v>0.51246000000000003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219.70692307692309</v>
      </c>
      <c r="BN316" s="64">
        <f>IFERROR(Y316*I316/H316,"0")</f>
        <v>224.61300000000003</v>
      </c>
      <c r="BO316" s="64">
        <f>IFERROR(1/J316*(X316/H316),"0")</f>
        <v>0.41266025641025644</v>
      </c>
      <c r="BP316" s="64">
        <f>IFERROR(1/J316*(Y316/H316),"0")</f>
        <v>0.421875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48</v>
      </c>
      <c r="Y317" s="544">
        <f>IFERROR(IF(X317="",0,CEILING((X317/$H317),1)*$H317),"")</f>
        <v>50.400000000000006</v>
      </c>
      <c r="Z317" s="36">
        <f>IFERROR(IF(Y317=0,"",ROUNDUP(Y317/H317,0)*0.01898),"")</f>
        <v>0.11388000000000001</v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50.965714285714284</v>
      </c>
      <c r="BN317" s="64">
        <f>IFERROR(Y317*I317/H317,"0")</f>
        <v>53.514000000000003</v>
      </c>
      <c r="BO317" s="64">
        <f>IFERROR(1/J317*(X317/H317),"0")</f>
        <v>8.9285714285714288E-2</v>
      </c>
      <c r="BP317" s="64">
        <f>IFERROR(1/J317*(Y317/H317),"0")</f>
        <v>9.375E-2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44.624542124542124</v>
      </c>
      <c r="Y318" s="545">
        <f>IFERROR(Y315/H315,"0")+IFERROR(Y316/H316,"0")+IFERROR(Y317/H317,"0")</f>
        <v>46</v>
      </c>
      <c r="Z318" s="545">
        <f>IFERROR(IF(Z315="",0,Z315),"0")+IFERROR(IF(Z316="",0,Z316),"0")+IFERROR(IF(Z317="",0,Z317),"0")</f>
        <v>0.87308000000000008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359</v>
      </c>
      <c r="Y319" s="545">
        <f>IFERROR(SUM(Y315:Y317),"0")</f>
        <v>370.20000000000005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2</v>
      </c>
      <c r="Y329" s="544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9</v>
      </c>
      <c r="Y330" s="544">
        <f>IFERROR(IF(X330="",0,CEILING((X330/$H330),1)*$H330),"")</f>
        <v>10</v>
      </c>
      <c r="Z330" s="36">
        <f>IFERROR(IF(Y330=0,"",ROUNDUP(Y330/H330,0)*0.00474),"")</f>
        <v>2.3700000000000002E-2</v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10.080000000000002</v>
      </c>
      <c r="BN330" s="64">
        <f>IFERROR(Y330*I330/H330,"0")</f>
        <v>11.200000000000001</v>
      </c>
      <c r="BO330" s="64">
        <f>IFERROR(1/J330*(X330/H330),"0")</f>
        <v>1.8907563025210083E-2</v>
      </c>
      <c r="BP330" s="64">
        <f>IFERROR(1/J330*(Y330/H330),"0")</f>
        <v>2.1008403361344536E-2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5.5</v>
      </c>
      <c r="Y331" s="545">
        <f>IFERROR(Y328/H328,"0")+IFERROR(Y329/H329,"0")+IFERROR(Y330/H330,"0")</f>
        <v>6</v>
      </c>
      <c r="Z331" s="545">
        <f>IFERROR(IF(Z328="",0,Z328),"0")+IFERROR(IF(Z329="",0,Z329),"0")+IFERROR(IF(Z330="",0,Z330),"0")</f>
        <v>2.8440000000000003E-2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11</v>
      </c>
      <c r="Y332" s="545">
        <f>IFERROR(SUM(Y328:Y330),"0")</f>
        <v>12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1088</v>
      </c>
      <c r="Y343" s="544">
        <f t="shared" ref="Y343:Y349" si="32">IFERROR(IF(X343="",0,CEILING((X343/$H343),1)*$H343),"")</f>
        <v>1095</v>
      </c>
      <c r="Z343" s="36">
        <f>IFERROR(IF(Y343=0,"",ROUNDUP(Y343/H343,0)*0.02175),"")</f>
        <v>1.58775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1122.816</v>
      </c>
      <c r="BN343" s="64">
        <f t="shared" ref="BN343:BN349" si="34">IFERROR(Y343*I343/H343,"0")</f>
        <v>1130.0400000000002</v>
      </c>
      <c r="BO343" s="64">
        <f t="shared" ref="BO343:BO349" si="35">IFERROR(1/J343*(X343/H343),"0")</f>
        <v>1.5111111111111111</v>
      </c>
      <c r="BP343" s="64">
        <f t="shared" ref="BP343:BP349" si="36">IFERROR(1/J343*(Y343/H343),"0")</f>
        <v>1.5208333333333333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671</v>
      </c>
      <c r="Y345" s="544">
        <f t="shared" si="32"/>
        <v>675</v>
      </c>
      <c r="Z345" s="36">
        <f>IFERROR(IF(Y345=0,"",ROUNDUP(Y345/H345,0)*0.02175),"")</f>
        <v>0.9787499999999999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692.47199999999998</v>
      </c>
      <c r="BN345" s="64">
        <f t="shared" si="34"/>
        <v>696.6</v>
      </c>
      <c r="BO345" s="64">
        <f t="shared" si="35"/>
        <v>0.93194444444444446</v>
      </c>
      <c r="BP345" s="64">
        <f t="shared" si="36"/>
        <v>0.9375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117.26666666666667</v>
      </c>
      <c r="Y350" s="545">
        <f>IFERROR(Y343/H343,"0")+IFERROR(Y344/H344,"0")+IFERROR(Y345/H345,"0")+IFERROR(Y346/H346,"0")+IFERROR(Y347/H347,"0")+IFERROR(Y348/H348,"0")+IFERROR(Y349/H349,"0")</f>
        <v>118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2.5665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1759</v>
      </c>
      <c r="Y351" s="545">
        <f>IFERROR(SUM(Y343:Y349),"0")</f>
        <v>1770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1768</v>
      </c>
      <c r="Y353" s="544">
        <f>IFERROR(IF(X353="",0,CEILING((X353/$H353),1)*$H353),"")</f>
        <v>1770</v>
      </c>
      <c r="Z353" s="36">
        <f>IFERROR(IF(Y353=0,"",ROUNDUP(Y353/H353,0)*0.02175),"")</f>
        <v>2.5665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1824.576</v>
      </c>
      <c r="BN353" s="64">
        <f>IFERROR(Y353*I353/H353,"0")</f>
        <v>1826.64</v>
      </c>
      <c r="BO353" s="64">
        <f>IFERROR(1/J353*(X353/H353),"0")</f>
        <v>2.4555555555555553</v>
      </c>
      <c r="BP353" s="64">
        <f>IFERROR(1/J353*(Y353/H353),"0")</f>
        <v>2.458333333333333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117.86666666666666</v>
      </c>
      <c r="Y355" s="545">
        <f>IFERROR(Y353/H353,"0")+IFERROR(Y354/H354,"0")</f>
        <v>118</v>
      </c>
      <c r="Z355" s="545">
        <f>IFERROR(IF(Z353="",0,Z353),"0")+IFERROR(IF(Z354="",0,Z354),"0")</f>
        <v>2.5665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1768</v>
      </c>
      <c r="Y356" s="545">
        <f>IFERROR(SUM(Y353:Y354),"0")</f>
        <v>1770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8</v>
      </c>
      <c r="Y359" s="544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8.461333333333334</v>
      </c>
      <c r="BN359" s="64">
        <f>IFERROR(Y359*I359/H359,"0")</f>
        <v>9.5190000000000001</v>
      </c>
      <c r="BO359" s="64">
        <f>IFERROR(1/J359*(X359/H359),"0")</f>
        <v>1.3888888888888888E-2</v>
      </c>
      <c r="BP359" s="64">
        <f>IFERROR(1/J359*(Y359/H359),"0")</f>
        <v>1.5625E-2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0.88888888888888884</v>
      </c>
      <c r="Y360" s="545">
        <f>IFERROR(Y358/H358,"0")+IFERROR(Y359/H359,"0")</f>
        <v>1</v>
      </c>
      <c r="Z360" s="545">
        <f>IFERROR(IF(Z358="",0,Z358),"0")+IFERROR(IF(Z359="",0,Z359),"0")</f>
        <v>1.898E-2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8</v>
      </c>
      <c r="Y361" s="545">
        <f>IFERROR(SUM(Y358:Y359),"0")</f>
        <v>9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162</v>
      </c>
      <c r="Y363" s="544">
        <f>IFERROR(IF(X363="",0,CEILING((X363/$H363),1)*$H363),"")</f>
        <v>162</v>
      </c>
      <c r="Z363" s="36">
        <f>IFERROR(IF(Y363=0,"",ROUNDUP(Y363/H363,0)*0.01898),"")</f>
        <v>0.34164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171.34199999999998</v>
      </c>
      <c r="BN363" s="64">
        <f>IFERROR(Y363*I363/H363,"0")</f>
        <v>171.34199999999998</v>
      </c>
      <c r="BO363" s="64">
        <f>IFERROR(1/J363*(X363/H363),"0")</f>
        <v>0.28125</v>
      </c>
      <c r="BP363" s="64">
        <f>IFERROR(1/J363*(Y363/H363),"0")</f>
        <v>0.28125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18</v>
      </c>
      <c r="Y364" s="545">
        <f>IFERROR(Y363/H363,"0")</f>
        <v>18</v>
      </c>
      <c r="Z364" s="545">
        <f>IFERROR(IF(Z363="",0,Z363),"0")</f>
        <v>0.34164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162</v>
      </c>
      <c r="Y365" s="545">
        <f>IFERROR(SUM(Y363:Y363),"0")</f>
        <v>162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14</v>
      </c>
      <c r="Y368" s="544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14.5075</v>
      </c>
      <c r="BN368" s="64">
        <f>IFERROR(Y368*I368/H368,"0")</f>
        <v>24.87</v>
      </c>
      <c r="BO368" s="64">
        <f>IFERROR(1/J368*(X368/H368),"0")</f>
        <v>1.8229166666666668E-2</v>
      </c>
      <c r="BP368" s="64">
        <f>IFERROR(1/J368*(Y368/H368),"0")</f>
        <v>3.125E-2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1.1666666666666667</v>
      </c>
      <c r="Y370" s="545">
        <f>IFERROR(Y368/H368,"0")+IFERROR(Y369/H369,"0")</f>
        <v>2</v>
      </c>
      <c r="Z370" s="545">
        <f>IFERROR(IF(Z368="",0,Z368),"0")+IFERROR(IF(Z369="",0,Z369),"0")</f>
        <v>3.7960000000000001E-2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14</v>
      </c>
      <c r="Y371" s="545">
        <f>IFERROR(SUM(Y368:Y369),"0")</f>
        <v>24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1506</v>
      </c>
      <c r="Y378" s="544">
        <f>IFERROR(IF(X378="",0,CEILING((X378/$H378),1)*$H378),"")</f>
        <v>1512</v>
      </c>
      <c r="Z378" s="36">
        <f>IFERROR(IF(Y378=0,"",ROUNDUP(Y378/H378,0)*0.01898),"")</f>
        <v>3.1886399999999999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1592.846</v>
      </c>
      <c r="BN378" s="64">
        <f>IFERROR(Y378*I378/H378,"0")</f>
        <v>1599.192</v>
      </c>
      <c r="BO378" s="64">
        <f>IFERROR(1/J378*(X378/H378),"0")</f>
        <v>2.6145833333333335</v>
      </c>
      <c r="BP378" s="64">
        <f>IFERROR(1/J378*(Y378/H378),"0")</f>
        <v>2.625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167.33333333333334</v>
      </c>
      <c r="Y380" s="545">
        <f>IFERROR(Y378/H378,"0")+IFERROR(Y379/H379,"0")</f>
        <v>168</v>
      </c>
      <c r="Z380" s="545">
        <f>IFERROR(IF(Z378="",0,Z378),"0")+IFERROR(IF(Z379="",0,Z379),"0")</f>
        <v>3.1886399999999999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1506</v>
      </c>
      <c r="Y381" s="545">
        <f>IFERROR(SUM(Y378:Y379),"0")</f>
        <v>1512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25</v>
      </c>
      <c r="Y422" s="544">
        <f t="shared" ref="Y422:Y433" si="43">IFERROR(IF(X422="",0,CEILING((X422/$H422),1)*$H422),"")</f>
        <v>26.400000000000002</v>
      </c>
      <c r="Z422" s="36">
        <f t="shared" ref="Z422:Z428" si="44">IFERROR(IF(Y422=0,"",ROUNDUP(Y422/H422,0)*0.01196),"")</f>
        <v>5.9799999999999999E-2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26.704545454545453</v>
      </c>
      <c r="BN422" s="64">
        <f t="shared" ref="BN422:BN433" si="46">IFERROR(Y422*I422/H422,"0")</f>
        <v>28.200000000000003</v>
      </c>
      <c r="BO422" s="64">
        <f t="shared" ref="BO422:BO433" si="47">IFERROR(1/J422*(X422/H422),"0")</f>
        <v>4.5527389277389273E-2</v>
      </c>
      <c r="BP422" s="64">
        <f t="shared" ref="BP422:BP433" si="48">IFERROR(1/J422*(Y422/H422),"0")</f>
        <v>4.807692307692308E-2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450</v>
      </c>
      <c r="Y424" s="544">
        <f t="shared" si="43"/>
        <v>454.08000000000004</v>
      </c>
      <c r="Z424" s="36">
        <f t="shared" si="44"/>
        <v>1.0285599999999999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480.68181818181819</v>
      </c>
      <c r="BN424" s="64">
        <f t="shared" si="46"/>
        <v>485.03999999999996</v>
      </c>
      <c r="BO424" s="64">
        <f t="shared" si="47"/>
        <v>0.81949300699300698</v>
      </c>
      <c r="BP424" s="64">
        <f t="shared" si="48"/>
        <v>0.82692307692307698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706</v>
      </c>
      <c r="Y427" s="544">
        <f t="shared" si="43"/>
        <v>707.52</v>
      </c>
      <c r="Z427" s="36">
        <f t="shared" si="44"/>
        <v>1.6026400000000001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754.13636363636351</v>
      </c>
      <c r="BN427" s="64">
        <f t="shared" si="46"/>
        <v>755.75999999999988</v>
      </c>
      <c r="BO427" s="64">
        <f t="shared" si="47"/>
        <v>1.2856934731934733</v>
      </c>
      <c r="BP427" s="64">
        <f t="shared" si="48"/>
        <v>1.2884615384615385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32</v>
      </c>
      <c r="Y430" s="544">
        <f t="shared" si="43"/>
        <v>33.6</v>
      </c>
      <c r="Z430" s="36">
        <f>IFERROR(IF(Y430=0,"",ROUNDUP(Y430/H430,0)*0.00902),"")</f>
        <v>6.3140000000000002E-2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46.2</v>
      </c>
      <c r="BN430" s="64">
        <f t="shared" si="46"/>
        <v>48.510000000000005</v>
      </c>
      <c r="BO430" s="64">
        <f t="shared" si="47"/>
        <v>5.0505050505050511E-2</v>
      </c>
      <c r="BP430" s="64">
        <f t="shared" si="48"/>
        <v>5.3030303030303039E-2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230.34090909090909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232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2.75414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1213</v>
      </c>
      <c r="Y435" s="545">
        <f>IFERROR(SUM(Y422:Y433),"0")</f>
        <v>1221.5999999999999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341</v>
      </c>
      <c r="Y437" s="544">
        <f>IFERROR(IF(X437="",0,CEILING((X437/$H437),1)*$H437),"")</f>
        <v>343.2</v>
      </c>
      <c r="Z437" s="36">
        <f>IFERROR(IF(Y437=0,"",ROUNDUP(Y437/H437,0)*0.01196),"")</f>
        <v>0.77739999999999998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364.24999999999994</v>
      </c>
      <c r="BN437" s="64">
        <f>IFERROR(Y437*I437/H437,"0")</f>
        <v>366.59999999999997</v>
      </c>
      <c r="BO437" s="64">
        <f>IFERROR(1/J437*(X437/H437),"0")</f>
        <v>0.62099358974358976</v>
      </c>
      <c r="BP437" s="64">
        <f>IFERROR(1/J437*(Y437/H437),"0")</f>
        <v>0.625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112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20</v>
      </c>
      <c r="Y439" s="544">
        <f>IFERROR(IF(X439="",0,CEILING((X439/$H439),1)*$H439),"")</f>
        <v>24</v>
      </c>
      <c r="Z439" s="36">
        <f>IFERROR(IF(Y439=0,"",ROUNDUP(Y439/H439,0)*0.00902),"")</f>
        <v>4.5100000000000001E-2</v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28.875</v>
      </c>
      <c r="BN439" s="64">
        <f>IFERROR(Y439*I439/H439,"0")</f>
        <v>34.65</v>
      </c>
      <c r="BO439" s="64">
        <f>IFERROR(1/J439*(X439/H439),"0")</f>
        <v>3.1565656565656568E-2</v>
      </c>
      <c r="BP439" s="64">
        <f>IFERROR(1/J439*(Y439/H439),"0")</f>
        <v>3.787878787878788E-2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68.75</v>
      </c>
      <c r="Y440" s="545">
        <f>IFERROR(Y437/H437,"0")+IFERROR(Y438/H438,"0")+IFERROR(Y439/H439,"0")</f>
        <v>70</v>
      </c>
      <c r="Z440" s="545">
        <f>IFERROR(IF(Z437="",0,Z437),"0")+IFERROR(IF(Z438="",0,Z438),"0")+IFERROR(IF(Z439="",0,Z439),"0")</f>
        <v>0.82250000000000001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361</v>
      </c>
      <c r="Y441" s="545">
        <f>IFERROR(SUM(Y437:Y439),"0")</f>
        <v>367.2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101</v>
      </c>
      <c r="Y443" s="544">
        <f t="shared" ref="Y443:Y448" si="49">IFERROR(IF(X443="",0,CEILING((X443/$H443),1)*$H443),"")</f>
        <v>105.60000000000001</v>
      </c>
      <c r="Z443" s="36">
        <f>IFERROR(IF(Y443=0,"",ROUNDUP(Y443/H443,0)*0.01196),"")</f>
        <v>0.2392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107.88636363636363</v>
      </c>
      <c r="BN443" s="64">
        <f t="shared" ref="BN443:BN448" si="51">IFERROR(Y443*I443/H443,"0")</f>
        <v>112.80000000000001</v>
      </c>
      <c r="BO443" s="64">
        <f t="shared" ref="BO443:BO448" si="52">IFERROR(1/J443*(X443/H443),"0")</f>
        <v>0.1839306526806527</v>
      </c>
      <c r="BP443" s="64">
        <f t="shared" ref="BP443:BP448" si="53">IFERROR(1/J443*(Y443/H443),"0")</f>
        <v>0.19230769230769232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102</v>
      </c>
      <c r="Y444" s="544">
        <f t="shared" si="49"/>
        <v>105.60000000000001</v>
      </c>
      <c r="Z444" s="36">
        <f>IFERROR(IF(Y444=0,"",ROUNDUP(Y444/H444,0)*0.01196),"")</f>
        <v>0.2392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108.95454545454544</v>
      </c>
      <c r="BN444" s="64">
        <f t="shared" si="51"/>
        <v>112.80000000000001</v>
      </c>
      <c r="BO444" s="64">
        <f t="shared" si="52"/>
        <v>0.18575174825174826</v>
      </c>
      <c r="BP444" s="64">
        <f t="shared" si="53"/>
        <v>0.19230769230769232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38.446969696969695</v>
      </c>
      <c r="Y449" s="545">
        <f>IFERROR(Y443/H443,"0")+IFERROR(Y444/H444,"0")+IFERROR(Y445/H445,"0")+IFERROR(Y446/H446,"0")+IFERROR(Y447/H447,"0")+IFERROR(Y448/H448,"0")</f>
        <v>40</v>
      </c>
      <c r="Z449" s="545">
        <f>IFERROR(IF(Z443="",0,Z443),"0")+IFERROR(IF(Z444="",0,Z444),"0")+IFERROR(IF(Z445="",0,Z445),"0")+IFERROR(IF(Z446="",0,Z446),"0")+IFERROR(IF(Z447="",0,Z447),"0")+IFERROR(IF(Z448="",0,Z448),"0")</f>
        <v>0.47839999999999999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203</v>
      </c>
      <c r="Y450" s="545">
        <f>IFERROR(SUM(Y443:Y448),"0")</f>
        <v>211.20000000000002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112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112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/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13465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13606.360000000002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14275.853789846158</v>
      </c>
      <c r="Y492" s="545">
        <f>IFERROR(SUM(BN22:BN488),"0")</f>
        <v>14427.43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24</v>
      </c>
      <c r="Y493" s="38">
        <f>ROUNDUP(SUM(BP22:BP488),0)</f>
        <v>24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14875.853789846158</v>
      </c>
      <c r="Y494" s="545">
        <f>GrossWeightTotalR+PalletQtyTotalR*25</f>
        <v>15027.43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2479.2715254686518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2505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27.789930000000005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299.90000000000003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1100.3999999999999</v>
      </c>
      <c r="E501" s="46">
        <f>IFERROR(Y86*1,"0")+IFERROR(Y87*1,"0")+IFERROR(Y88*1,"0")+IFERROR(Y92*1,"0")+IFERROR(Y93*1,"0")+IFERROR(Y94*1,"0")+IFERROR(Y95*1,"0")</f>
        <v>884.69999999999993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723.6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456.84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2497.8000000000002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54.32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148.79999999999998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393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3711</v>
      </c>
      <c r="U501" s="46">
        <f>IFERROR(Y368*1,"0")+IFERROR(Y369*1,"0")+IFERROR(Y373*1,"0")+IFERROR(Y374*1,"0")+IFERROR(Y378*1,"0")+IFERROR(Y379*1,"0")</f>
        <v>1536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1799.9999999999998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UcXc7Xprx3NeGnrdc1P34OUYJfS4em8SOfAYSte0eR5J5iLqk1tLu5bk17Mhi6tmu5TSDKQ5wijkdwH0IaxSMg==" saltValue="bW3RXeeoHwmy/F/cwE+0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5:X317 X324 X335 X343:X346 X353 X378:X379 X422:X424 X427 X437 X439 X443:X445 X473:X474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yZWW+skqSB1S2ihkeJzMg6puOshtvxZsBXSIsY7vEnQHw0hh2Ydl0zR7y6klISrXcz5YYDHA49xSgeZM+juIRQ==" saltValue="NIseh5uD98YtmqdMXLXN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2025-10-29T08:05:18Z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