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8EDB993-421D-400B-ACB1-6626B554CD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Y413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Z291" i="1" s="1"/>
  <c r="P291" i="1"/>
  <c r="BO290" i="1"/>
  <c r="BM290" i="1"/>
  <c r="Y290" i="1"/>
  <c r="BP290" i="1" s="1"/>
  <c r="P290" i="1"/>
  <c r="BO289" i="1"/>
  <c r="BM289" i="1"/>
  <c r="Y289" i="1"/>
  <c r="R501" i="1" s="1"/>
  <c r="P289" i="1"/>
  <c r="X286" i="1"/>
  <c r="X285" i="1"/>
  <c r="BO284" i="1"/>
  <c r="BM284" i="1"/>
  <c r="Y284" i="1"/>
  <c r="Q501" i="1" s="1"/>
  <c r="P284" i="1"/>
  <c r="X281" i="1"/>
  <c r="X280" i="1"/>
  <c r="BO279" i="1"/>
  <c r="BM279" i="1"/>
  <c r="Y279" i="1"/>
  <c r="Y281" i="1" s="1"/>
  <c r="P279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O501" i="1" s="1"/>
  <c r="P267" i="1"/>
  <c r="X264" i="1"/>
  <c r="X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Y174" i="1" s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0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BP100" i="1" s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7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1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76" i="1" l="1"/>
  <c r="BN76" i="1"/>
  <c r="BP95" i="1"/>
  <c r="BN95" i="1"/>
  <c r="Z95" i="1"/>
  <c r="BP135" i="1"/>
  <c r="BN135" i="1"/>
  <c r="Z135" i="1"/>
  <c r="BP166" i="1"/>
  <c r="BN166" i="1"/>
  <c r="Z166" i="1"/>
  <c r="BP196" i="1"/>
  <c r="BN196" i="1"/>
  <c r="Z196" i="1"/>
  <c r="BP221" i="1"/>
  <c r="BN221" i="1"/>
  <c r="Z221" i="1"/>
  <c r="BP250" i="1"/>
  <c r="BN250" i="1"/>
  <c r="Z250" i="1"/>
  <c r="BP309" i="1"/>
  <c r="BN309" i="1"/>
  <c r="Z309" i="1"/>
  <c r="BP322" i="1"/>
  <c r="BN322" i="1"/>
  <c r="Z322" i="1"/>
  <c r="BP347" i="1"/>
  <c r="BN347" i="1"/>
  <c r="Z347" i="1"/>
  <c r="BP391" i="1"/>
  <c r="BN391" i="1"/>
  <c r="Z391" i="1"/>
  <c r="BP431" i="1"/>
  <c r="BN431" i="1"/>
  <c r="Z431" i="1"/>
  <c r="BP463" i="1"/>
  <c r="BN463" i="1"/>
  <c r="Z463" i="1"/>
  <c r="X492" i="1"/>
  <c r="X495" i="1"/>
  <c r="Z27" i="1"/>
  <c r="BN27" i="1"/>
  <c r="Z54" i="1"/>
  <c r="BN54" i="1"/>
  <c r="Z66" i="1"/>
  <c r="BN66" i="1"/>
  <c r="Z76" i="1"/>
  <c r="BP114" i="1"/>
  <c r="BN114" i="1"/>
  <c r="Z114" i="1"/>
  <c r="Y155" i="1"/>
  <c r="BP154" i="1"/>
  <c r="BN154" i="1"/>
  <c r="Z154" i="1"/>
  <c r="Z155" i="1" s="1"/>
  <c r="BP158" i="1"/>
  <c r="BN158" i="1"/>
  <c r="Z158" i="1"/>
  <c r="BP187" i="1"/>
  <c r="BN187" i="1"/>
  <c r="Z187" i="1"/>
  <c r="BP206" i="1"/>
  <c r="BN206" i="1"/>
  <c r="Z206" i="1"/>
  <c r="BP229" i="1"/>
  <c r="BN229" i="1"/>
  <c r="Z229" i="1"/>
  <c r="BP261" i="1"/>
  <c r="BN261" i="1"/>
  <c r="Z261" i="1"/>
  <c r="BP299" i="1"/>
  <c r="BN299" i="1"/>
  <c r="Z299" i="1"/>
  <c r="BP321" i="1"/>
  <c r="BN321" i="1"/>
  <c r="Z321" i="1"/>
  <c r="BP335" i="1"/>
  <c r="BN335" i="1"/>
  <c r="Z335" i="1"/>
  <c r="BP373" i="1"/>
  <c r="BN373" i="1"/>
  <c r="Z373" i="1"/>
  <c r="BP423" i="1"/>
  <c r="BN423" i="1"/>
  <c r="Z423" i="1"/>
  <c r="BP445" i="1"/>
  <c r="BN445" i="1"/>
  <c r="Z445" i="1"/>
  <c r="BP473" i="1"/>
  <c r="BN473" i="1"/>
  <c r="Z473" i="1"/>
  <c r="H501" i="1"/>
  <c r="Y199" i="1"/>
  <c r="Y247" i="1"/>
  <c r="BP301" i="1"/>
  <c r="BN301" i="1"/>
  <c r="Z301" i="1"/>
  <c r="BP311" i="1"/>
  <c r="BN311" i="1"/>
  <c r="Z311" i="1"/>
  <c r="BP324" i="1"/>
  <c r="BN324" i="1"/>
  <c r="Z324" i="1"/>
  <c r="BP337" i="1"/>
  <c r="BN337" i="1"/>
  <c r="Z337" i="1"/>
  <c r="BP349" i="1"/>
  <c r="BN349" i="1"/>
  <c r="Z349" i="1"/>
  <c r="BP379" i="1"/>
  <c r="BN379" i="1"/>
  <c r="Z379" i="1"/>
  <c r="BP385" i="1"/>
  <c r="BN385" i="1"/>
  <c r="Z385" i="1"/>
  <c r="BP393" i="1"/>
  <c r="BN393" i="1"/>
  <c r="Z393" i="1"/>
  <c r="BP425" i="1"/>
  <c r="BN425" i="1"/>
  <c r="Z425" i="1"/>
  <c r="BP433" i="1"/>
  <c r="BN433" i="1"/>
  <c r="Z433" i="1"/>
  <c r="BP447" i="1"/>
  <c r="BN447" i="1"/>
  <c r="Z447" i="1"/>
  <c r="Y471" i="1"/>
  <c r="BP467" i="1"/>
  <c r="BN467" i="1"/>
  <c r="Z467" i="1"/>
  <c r="B501" i="1"/>
  <c r="X493" i="1"/>
  <c r="X494" i="1" s="1"/>
  <c r="X491" i="1"/>
  <c r="Y31" i="1"/>
  <c r="Z29" i="1"/>
  <c r="BN29" i="1"/>
  <c r="C501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E501" i="1"/>
  <c r="Z93" i="1"/>
  <c r="BN93" i="1"/>
  <c r="Z100" i="1"/>
  <c r="BN100" i="1"/>
  <c r="Z108" i="1"/>
  <c r="BN108" i="1"/>
  <c r="Y118" i="1"/>
  <c r="Z116" i="1"/>
  <c r="BN116" i="1"/>
  <c r="Z131" i="1"/>
  <c r="BN131" i="1"/>
  <c r="Y137" i="1"/>
  <c r="Z142" i="1"/>
  <c r="BN142" i="1"/>
  <c r="Y150" i="1"/>
  <c r="Z148" i="1"/>
  <c r="BN148" i="1"/>
  <c r="Y168" i="1"/>
  <c r="Z160" i="1"/>
  <c r="BN160" i="1"/>
  <c r="Z164" i="1"/>
  <c r="BN164" i="1"/>
  <c r="Z170" i="1"/>
  <c r="BN170" i="1"/>
  <c r="BP170" i="1"/>
  <c r="Z176" i="1"/>
  <c r="Z177" i="1" s="1"/>
  <c r="BN176" i="1"/>
  <c r="BP176" i="1"/>
  <c r="Y177" i="1"/>
  <c r="Z181" i="1"/>
  <c r="BN181" i="1"/>
  <c r="Z191" i="1"/>
  <c r="Z194" i="1"/>
  <c r="BN194" i="1"/>
  <c r="Z198" i="1"/>
  <c r="BN198" i="1"/>
  <c r="Z204" i="1"/>
  <c r="BN204" i="1"/>
  <c r="Z208" i="1"/>
  <c r="BN208" i="1"/>
  <c r="Z214" i="1"/>
  <c r="BN214" i="1"/>
  <c r="K501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P501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BP291" i="1"/>
  <c r="BN291" i="1"/>
  <c r="Y305" i="1"/>
  <c r="BP297" i="1"/>
  <c r="BN297" i="1"/>
  <c r="Z297" i="1"/>
  <c r="Y313" i="1"/>
  <c r="BP307" i="1"/>
  <c r="BN307" i="1"/>
  <c r="Z307" i="1"/>
  <c r="BP317" i="1"/>
  <c r="BN317" i="1"/>
  <c r="Z317" i="1"/>
  <c r="BP330" i="1"/>
  <c r="BN330" i="1"/>
  <c r="Z330" i="1"/>
  <c r="BP345" i="1"/>
  <c r="BN345" i="1"/>
  <c r="Z345" i="1"/>
  <c r="BP369" i="1"/>
  <c r="BN369" i="1"/>
  <c r="Z369" i="1"/>
  <c r="BP389" i="1"/>
  <c r="BN389" i="1"/>
  <c r="Z389" i="1"/>
  <c r="BP410" i="1"/>
  <c r="BN410" i="1"/>
  <c r="Z410" i="1"/>
  <c r="BP429" i="1"/>
  <c r="BN429" i="1"/>
  <c r="Z429" i="1"/>
  <c r="BP439" i="1"/>
  <c r="BN439" i="1"/>
  <c r="Z439" i="1"/>
  <c r="BP443" i="1"/>
  <c r="BN443" i="1"/>
  <c r="Z443" i="1"/>
  <c r="BP461" i="1"/>
  <c r="BN461" i="1"/>
  <c r="Z461" i="1"/>
  <c r="Y470" i="1"/>
  <c r="BP483" i="1"/>
  <c r="BN483" i="1"/>
  <c r="Z483" i="1"/>
  <c r="Y319" i="1"/>
  <c r="Y326" i="1"/>
  <c r="Y332" i="1"/>
  <c r="Y375" i="1"/>
  <c r="Y412" i="1"/>
  <c r="Y441" i="1"/>
  <c r="Y440" i="1"/>
  <c r="H9" i="1"/>
  <c r="A10" i="1"/>
  <c r="Y24" i="1"/>
  <c r="Y32" i="1"/>
  <c r="Y36" i="1"/>
  <c r="Y44" i="1"/>
  <c r="Y48" i="1"/>
  <c r="Y57" i="1"/>
  <c r="Y63" i="1"/>
  <c r="Y69" i="1"/>
  <c r="Y77" i="1"/>
  <c r="Y83" i="1"/>
  <c r="Y90" i="1"/>
  <c r="Y96" i="1"/>
  <c r="Y105" i="1"/>
  <c r="Y111" i="1"/>
  <c r="Y117" i="1"/>
  <c r="Y128" i="1"/>
  <c r="Y132" i="1"/>
  <c r="Y138" i="1"/>
  <c r="Y143" i="1"/>
  <c r="Y149" i="1"/>
  <c r="Y167" i="1"/>
  <c r="Y173" i="1"/>
  <c r="Y184" i="1"/>
  <c r="Y188" i="1"/>
  <c r="BP195" i="1"/>
  <c r="BN195" i="1"/>
  <c r="Z195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4" i="1"/>
  <c r="BN94" i="1"/>
  <c r="F501" i="1"/>
  <c r="Z101" i="1"/>
  <c r="BN101" i="1"/>
  <c r="Z103" i="1"/>
  <c r="BN103" i="1"/>
  <c r="Y104" i="1"/>
  <c r="Z107" i="1"/>
  <c r="BN107" i="1"/>
  <c r="BP107" i="1"/>
  <c r="Z109" i="1"/>
  <c r="BN109" i="1"/>
  <c r="Z113" i="1"/>
  <c r="BN113" i="1"/>
  <c r="BP113" i="1"/>
  <c r="Z115" i="1"/>
  <c r="BN115" i="1"/>
  <c r="G501" i="1"/>
  <c r="Z126" i="1"/>
  <c r="Z127" i="1" s="1"/>
  <c r="BN126" i="1"/>
  <c r="Y127" i="1"/>
  <c r="Z130" i="1"/>
  <c r="BN130" i="1"/>
  <c r="BP130" i="1"/>
  <c r="Z136" i="1"/>
  <c r="Z137" i="1" s="1"/>
  <c r="BN136" i="1"/>
  <c r="Z141" i="1"/>
  <c r="Z143" i="1" s="1"/>
  <c r="BN141" i="1"/>
  <c r="BP141" i="1"/>
  <c r="Y144" i="1"/>
  <c r="Z147" i="1"/>
  <c r="Z149" i="1" s="1"/>
  <c r="BN147" i="1"/>
  <c r="I501" i="1"/>
  <c r="Y156" i="1"/>
  <c r="Z159" i="1"/>
  <c r="BN159" i="1"/>
  <c r="Z161" i="1"/>
  <c r="BN161" i="1"/>
  <c r="Z163" i="1"/>
  <c r="BN163" i="1"/>
  <c r="Z165" i="1"/>
  <c r="BN165" i="1"/>
  <c r="Z171" i="1"/>
  <c r="Z173" i="1" s="1"/>
  <c r="BN171" i="1"/>
  <c r="J501" i="1"/>
  <c r="Z182" i="1"/>
  <c r="BN182" i="1"/>
  <c r="Y183" i="1"/>
  <c r="Z186" i="1"/>
  <c r="Z188" i="1" s="1"/>
  <c r="BN186" i="1"/>
  <c r="BP186" i="1"/>
  <c r="Y200" i="1"/>
  <c r="BP191" i="1"/>
  <c r="BN191" i="1"/>
  <c r="BP193" i="1"/>
  <c r="BN193" i="1"/>
  <c r="Z193" i="1"/>
  <c r="Z199" i="1" s="1"/>
  <c r="BP197" i="1"/>
  <c r="BN197" i="1"/>
  <c r="Z197" i="1"/>
  <c r="Y212" i="1"/>
  <c r="BP205" i="1"/>
  <c r="BN205" i="1"/>
  <c r="Z205" i="1"/>
  <c r="BP209" i="1"/>
  <c r="BN209" i="1"/>
  <c r="Z209" i="1"/>
  <c r="Y216" i="1"/>
  <c r="Y230" i="1"/>
  <c r="Y246" i="1"/>
  <c r="Y255" i="1"/>
  <c r="Y264" i="1"/>
  <c r="Y271" i="1"/>
  <c r="Y276" i="1"/>
  <c r="Y294" i="1"/>
  <c r="Y304" i="1"/>
  <c r="Y312" i="1"/>
  <c r="Y318" i="1"/>
  <c r="Y325" i="1"/>
  <c r="Y331" i="1"/>
  <c r="Y338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BP411" i="1"/>
  <c r="BN411" i="1"/>
  <c r="Z411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M501" i="1"/>
  <c r="V501" i="1"/>
  <c r="Z220" i="1"/>
  <c r="BN220" i="1"/>
  <c r="BP220" i="1"/>
  <c r="Z222" i="1"/>
  <c r="BN222" i="1"/>
  <c r="Z224" i="1"/>
  <c r="BN224" i="1"/>
  <c r="Z226" i="1"/>
  <c r="BN226" i="1"/>
  <c r="Z228" i="1"/>
  <c r="BN228" i="1"/>
  <c r="Y231" i="1"/>
  <c r="Z242" i="1"/>
  <c r="BN242" i="1"/>
  <c r="Z244" i="1"/>
  <c r="BN244" i="1"/>
  <c r="L501" i="1"/>
  <c r="Z251" i="1"/>
  <c r="BN251" i="1"/>
  <c r="Z253" i="1"/>
  <c r="BN253" i="1"/>
  <c r="Y256" i="1"/>
  <c r="Z260" i="1"/>
  <c r="BN260" i="1"/>
  <c r="Z262" i="1"/>
  <c r="BN262" i="1"/>
  <c r="Z267" i="1"/>
  <c r="BN267" i="1"/>
  <c r="BP267" i="1"/>
  <c r="Z269" i="1"/>
  <c r="BN269" i="1"/>
  <c r="Y270" i="1"/>
  <c r="Z274" i="1"/>
  <c r="Z276" i="1" s="1"/>
  <c r="BN274" i="1"/>
  <c r="BP274" i="1"/>
  <c r="Y277" i="1"/>
  <c r="Y286" i="1"/>
  <c r="Z290" i="1"/>
  <c r="BN290" i="1"/>
  <c r="Z292" i="1"/>
  <c r="BN292" i="1"/>
  <c r="Y295" i="1"/>
  <c r="Z298" i="1"/>
  <c r="BN298" i="1"/>
  <c r="Z300" i="1"/>
  <c r="BN300" i="1"/>
  <c r="Z302" i="1"/>
  <c r="BN302" i="1"/>
  <c r="Z308" i="1"/>
  <c r="BN308" i="1"/>
  <c r="Z310" i="1"/>
  <c r="BN310" i="1"/>
  <c r="Z316" i="1"/>
  <c r="Z318" i="1" s="1"/>
  <c r="BN316" i="1"/>
  <c r="Z323" i="1"/>
  <c r="Z325" i="1" s="1"/>
  <c r="BN323" i="1"/>
  <c r="Z329" i="1"/>
  <c r="Z331" i="1" s="1"/>
  <c r="BN329" i="1"/>
  <c r="S501" i="1"/>
  <c r="Z336" i="1"/>
  <c r="BN336" i="1"/>
  <c r="Y339" i="1"/>
  <c r="T501" i="1"/>
  <c r="Z344" i="1"/>
  <c r="BN344" i="1"/>
  <c r="Z346" i="1"/>
  <c r="BN346" i="1"/>
  <c r="Z348" i="1"/>
  <c r="BN348" i="1"/>
  <c r="Y351" i="1"/>
  <c r="Y356" i="1"/>
  <c r="BP353" i="1"/>
  <c r="BN353" i="1"/>
  <c r="Z353" i="1"/>
  <c r="Z355" i="1" s="1"/>
  <c r="Y360" i="1"/>
  <c r="Y37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Z501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Y475" i="1"/>
  <c r="Y490" i="1"/>
  <c r="Z464" i="1" l="1"/>
  <c r="Z475" i="1"/>
  <c r="Z338" i="1"/>
  <c r="Z312" i="1"/>
  <c r="Z304" i="1"/>
  <c r="Z263" i="1"/>
  <c r="Z246" i="1"/>
  <c r="Z395" i="1"/>
  <c r="Z167" i="1"/>
  <c r="Z104" i="1"/>
  <c r="Z77" i="1"/>
  <c r="Z211" i="1"/>
  <c r="Z470" i="1"/>
  <c r="Z412" i="1"/>
  <c r="Z350" i="1"/>
  <c r="Z294" i="1"/>
  <c r="Z255" i="1"/>
  <c r="Z449" i="1"/>
  <c r="Z183" i="1"/>
  <c r="Z132" i="1"/>
  <c r="Z110" i="1"/>
  <c r="Z43" i="1"/>
  <c r="Z31" i="1"/>
  <c r="Z455" i="1"/>
  <c r="Z117" i="1"/>
  <c r="Z96" i="1"/>
  <c r="Z89" i="1"/>
  <c r="Z57" i="1"/>
  <c r="Y495" i="1"/>
  <c r="Y492" i="1"/>
  <c r="Y491" i="1"/>
  <c r="Z270" i="1"/>
  <c r="Z230" i="1"/>
  <c r="Z434" i="1"/>
  <c r="Y493" i="1"/>
  <c r="Z496" i="1" l="1"/>
  <c r="Y494" i="1"/>
</calcChain>
</file>

<file path=xl/sharedStrings.xml><?xml version="1.0" encoding="utf-8"?>
<sst xmlns="http://schemas.openxmlformats.org/spreadsheetml/2006/main" count="2289" uniqueCount="767">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</sst>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Z497" sqref="Z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20</v>
      </c>
      <c r="Y54" s="544">
        <f t="shared" si="0"/>
        <v>20</v>
      </c>
      <c r="Z54" s="36">
        <f>IFERROR(IF(Y54=0,"",ROUNDUP(Y54/H54,0)*0.00902),"")</f>
        <v>4.5100000000000001E-2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21.05</v>
      </c>
      <c r="BN54" s="64">
        <f t="shared" si="2"/>
        <v>21.05</v>
      </c>
      <c r="BO54" s="64">
        <f t="shared" si="3"/>
        <v>3.787878787878788E-2</v>
      </c>
      <c r="BP54" s="64">
        <f t="shared" si="4"/>
        <v>3.787878787878788E-2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5</v>
      </c>
      <c r="Y57" s="545">
        <f>IFERROR(Y51/H51,"0")+IFERROR(Y52/H52,"0")+IFERROR(Y53/H53,"0")+IFERROR(Y54/H54,"0")+IFERROR(Y55/H55,"0")+IFERROR(Y56/H56,"0")</f>
        <v>5</v>
      </c>
      <c r="Z57" s="545">
        <f>IFERROR(IF(Z51="",0,Z51),"0")+IFERROR(IF(Z52="",0,Z52),"0")+IFERROR(IF(Z53="",0,Z53),"0")+IFERROR(IF(Z54="",0,Z54),"0")+IFERROR(IF(Z55="",0,Z55),"0")+IFERROR(IF(Z56="",0,Z56),"0")</f>
        <v>4.5100000000000001E-2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20</v>
      </c>
      <c r="Y58" s="545">
        <f>IFERROR(SUM(Y51:Y56),"0")</f>
        <v>20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54</v>
      </c>
      <c r="Y94" s="544">
        <f>IFERROR(IF(X94="",0,CEILING((X94/$H94),1)*$H94),"")</f>
        <v>54</v>
      </c>
      <c r="Z94" s="36">
        <f>IFERROR(IF(Y94=0,"",ROUNDUP(Y94/H94,0)*0.00651),"")</f>
        <v>0.13020000000000001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59.039999999999992</v>
      </c>
      <c r="BN94" s="64">
        <f>IFERROR(Y94*I94/H94,"0")</f>
        <v>59.039999999999992</v>
      </c>
      <c r="BO94" s="64">
        <f>IFERROR(1/J94*(X94/H94),"0")</f>
        <v>0.1098901098901099</v>
      </c>
      <c r="BP94" s="64">
        <f>IFERROR(1/J94*(Y94/H94),"0")</f>
        <v>0.1098901098901099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20</v>
      </c>
      <c r="Y96" s="545">
        <f>IFERROR(Y92/H92,"0")+IFERROR(Y93/H93,"0")+IFERROR(Y94/H94,"0")+IFERROR(Y95/H95,"0")</f>
        <v>20</v>
      </c>
      <c r="Z96" s="545">
        <f>IFERROR(IF(Z92="",0,Z92),"0")+IFERROR(IF(Z93="",0,Z93),"0")+IFERROR(IF(Z94="",0,Z94),"0")+IFERROR(IF(Z95="",0,Z95),"0")</f>
        <v>0.13020000000000001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54</v>
      </c>
      <c r="Y97" s="545">
        <f>IFERROR(SUM(Y92:Y95),"0")</f>
        <v>54</v>
      </c>
      <c r="Z97" s="37"/>
      <c r="AA97" s="546"/>
      <c r="AB97" s="546"/>
      <c r="AC97" s="546"/>
    </row>
    <row r="98" spans="1:68" ht="16.5" customHeight="1" x14ac:dyDescent="0.25">
      <c r="A98" s="563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60</v>
      </c>
      <c r="Y107" s="544">
        <f>IFERROR(IF(X107="",0,CEILING((X107/$H107),1)*$H107),"")</f>
        <v>64.800000000000011</v>
      </c>
      <c r="Z107" s="36">
        <f>IFERROR(IF(Y107=0,"",ROUNDUP(Y107/H107,0)*0.01898),"")</f>
        <v>0.11388000000000001</v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62.416666666666657</v>
      </c>
      <c r="BN107" s="64">
        <f>IFERROR(Y107*I107/H107,"0")</f>
        <v>67.410000000000011</v>
      </c>
      <c r="BO107" s="64">
        <f>IFERROR(1/J107*(X107/H107),"0")</f>
        <v>8.6805555555555552E-2</v>
      </c>
      <c r="BP107" s="64">
        <f>IFERROR(1/J107*(Y107/H107),"0")</f>
        <v>9.3750000000000014E-2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5.5555555555555554</v>
      </c>
      <c r="Y110" s="545">
        <f>IFERROR(Y107/H107,"0")+IFERROR(Y108/H108,"0")+IFERROR(Y109/H109,"0")</f>
        <v>6.0000000000000009</v>
      </c>
      <c r="Z110" s="545">
        <f>IFERROR(IF(Z107="",0,Z107),"0")+IFERROR(IF(Z108="",0,Z108),"0")+IFERROR(IF(Z109="",0,Z109),"0")</f>
        <v>0.11388000000000001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60</v>
      </c>
      <c r="Y111" s="545">
        <f>IFERROR(SUM(Y107:Y109),"0")</f>
        <v>64.800000000000011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81</v>
      </c>
      <c r="Y115" s="544">
        <f>IFERROR(IF(X115="",0,CEILING((X115/$H115),1)*$H115),"")</f>
        <v>81</v>
      </c>
      <c r="Z115" s="36">
        <f>IFERROR(IF(Y115=0,"",ROUNDUP(Y115/H115,0)*0.00651),"")</f>
        <v>0.1953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88.559999999999988</v>
      </c>
      <c r="BN115" s="64">
        <f>IFERROR(Y115*I115/H115,"0")</f>
        <v>88.559999999999988</v>
      </c>
      <c r="BO115" s="64">
        <f>IFERROR(1/J115*(X115/H115),"0")</f>
        <v>0.16483516483516483</v>
      </c>
      <c r="BP115" s="64">
        <f>IFERROR(1/J115*(Y115/H115),"0")</f>
        <v>0.16483516483516483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29.999999999999996</v>
      </c>
      <c r="Y117" s="545">
        <f>IFERROR(Y113/H113,"0")+IFERROR(Y114/H114,"0")+IFERROR(Y115/H115,"0")+IFERROR(Y116/H116,"0")</f>
        <v>29.999999999999996</v>
      </c>
      <c r="Z117" s="545">
        <f>IFERROR(IF(Z113="",0,Z113),"0")+IFERROR(IF(Z114="",0,Z114),"0")+IFERROR(IF(Z115="",0,Z115),"0")+IFERROR(IF(Z116="",0,Z116),"0")</f>
        <v>0.1953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81</v>
      </c>
      <c r="Y118" s="545">
        <f>IFERROR(SUM(Y113:Y116),"0")</f>
        <v>81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30</v>
      </c>
      <c r="Y160" s="544">
        <f t="shared" si="5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31.5</v>
      </c>
      <c r="BN160" s="64">
        <f t="shared" si="7"/>
        <v>35.28</v>
      </c>
      <c r="BO160" s="64">
        <f t="shared" si="8"/>
        <v>5.4112554112554112E-2</v>
      </c>
      <c r="BP160" s="64">
        <f t="shared" si="9"/>
        <v>6.0606060606060608E-2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11</v>
      </c>
      <c r="Y161" s="544">
        <f t="shared" si="5"/>
        <v>12.600000000000001</v>
      </c>
      <c r="Z161" s="36">
        <f>IFERROR(IF(Y161=0,"",ROUNDUP(Y161/H161,0)*0.00502),"")</f>
        <v>3.0120000000000001E-2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11.68095238095238</v>
      </c>
      <c r="BN161" s="64">
        <f t="shared" si="7"/>
        <v>13.38</v>
      </c>
      <c r="BO161" s="64">
        <f t="shared" si="8"/>
        <v>2.2385022385022386E-2</v>
      </c>
      <c r="BP161" s="64">
        <f t="shared" si="9"/>
        <v>2.5641025641025644E-2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21</v>
      </c>
      <c r="Y164" s="544">
        <f t="shared" si="5"/>
        <v>21</v>
      </c>
      <c r="Z164" s="36">
        <f>IFERROR(IF(Y164=0,"",ROUNDUP(Y164/H164,0)*0.00502),"")</f>
        <v>5.0200000000000002E-2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22</v>
      </c>
      <c r="BN164" s="64">
        <f t="shared" si="7"/>
        <v>22</v>
      </c>
      <c r="BO164" s="64">
        <f t="shared" si="8"/>
        <v>4.2735042735042736E-2</v>
      </c>
      <c r="BP164" s="64">
        <f t="shared" si="9"/>
        <v>4.2735042735042736E-2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22.38095238095238</v>
      </c>
      <c r="Y167" s="545">
        <f>IFERROR(Y158/H158,"0")+IFERROR(Y159/H159,"0")+IFERROR(Y160/H160,"0")+IFERROR(Y161/H161,"0")+IFERROR(Y162/H162,"0")+IFERROR(Y163/H163,"0")+IFERROR(Y164/H164,"0")+IFERROR(Y165/H165,"0")+IFERROR(Y166/H166,"0")</f>
        <v>24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0.15248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62</v>
      </c>
      <c r="Y168" s="545">
        <f>IFERROR(SUM(Y158:Y166),"0")</f>
        <v>67.2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30</v>
      </c>
      <c r="Y191" s="544">
        <f t="shared" ref="Y191:Y198" si="10">IFERROR(IF(X191="",0,CEILING((X191/$H191),1)*$H191),"")</f>
        <v>32.400000000000006</v>
      </c>
      <c r="Z191" s="36">
        <f>IFERROR(IF(Y191=0,"",ROUNDUP(Y191/H191,0)*0.00902),"")</f>
        <v>5.4120000000000001E-2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31.166666666666668</v>
      </c>
      <c r="BN191" s="64">
        <f t="shared" ref="BN191:BN198" si="12">IFERROR(Y191*I191/H191,"0")</f>
        <v>33.660000000000004</v>
      </c>
      <c r="BO191" s="64">
        <f t="shared" ref="BO191:BO198" si="13">IFERROR(1/J191*(X191/H191),"0")</f>
        <v>4.208754208754209E-2</v>
      </c>
      <c r="BP191" s="64">
        <f t="shared" ref="BP191:BP198" si="14">IFERROR(1/J191*(Y191/H191),"0")</f>
        <v>4.5454545454545463E-2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30</v>
      </c>
      <c r="Y192" s="544">
        <f t="shared" si="10"/>
        <v>32.400000000000006</v>
      </c>
      <c r="Z192" s="36">
        <f>IFERROR(IF(Y192=0,"",ROUNDUP(Y192/H192,0)*0.00902),"")</f>
        <v>5.4120000000000001E-2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31.166666666666668</v>
      </c>
      <c r="BN192" s="64">
        <f t="shared" si="12"/>
        <v>33.660000000000004</v>
      </c>
      <c r="BO192" s="64">
        <f t="shared" si="13"/>
        <v>4.208754208754209E-2</v>
      </c>
      <c r="BP192" s="64">
        <f t="shared" si="14"/>
        <v>4.5454545454545463E-2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40</v>
      </c>
      <c r="Y194" s="544">
        <f t="shared" si="10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41.555555555555557</v>
      </c>
      <c r="BN194" s="64">
        <f t="shared" si="12"/>
        <v>44.88</v>
      </c>
      <c r="BO194" s="64">
        <f t="shared" si="13"/>
        <v>5.6116722783389444E-2</v>
      </c>
      <c r="BP194" s="64">
        <f t="shared" si="14"/>
        <v>6.0606060606060608E-2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18.518518518518519</v>
      </c>
      <c r="Y199" s="545">
        <f>IFERROR(Y191/H191,"0")+IFERROR(Y192/H192,"0")+IFERROR(Y193/H193,"0")+IFERROR(Y194/H194,"0")+IFERROR(Y195/H195,"0")+IFERROR(Y196/H196,"0")+IFERROR(Y197/H197,"0")+IFERROR(Y198/H198,"0")</f>
        <v>20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0.1804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100</v>
      </c>
      <c r="Y200" s="545">
        <f>IFERROR(SUM(Y191:Y198),"0")</f>
        <v>108.00000000000001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80</v>
      </c>
      <c r="Y204" s="544">
        <f t="shared" si="15"/>
        <v>87</v>
      </c>
      <c r="Z204" s="36">
        <f>IFERROR(IF(Y204=0,"",ROUNDUP(Y204/H204,0)*0.01898),"")</f>
        <v>0.1898</v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84.772413793103453</v>
      </c>
      <c r="BN204" s="64">
        <f t="shared" si="17"/>
        <v>92.190000000000012</v>
      </c>
      <c r="BO204" s="64">
        <f t="shared" si="18"/>
        <v>0.14367816091954025</v>
      </c>
      <c r="BP204" s="64">
        <f t="shared" si="19"/>
        <v>0.15625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48</v>
      </c>
      <c r="Y205" s="544">
        <f t="shared" si="15"/>
        <v>48</v>
      </c>
      <c r="Z205" s="36">
        <f t="shared" ref="Z205:Z210" si="20">IFERROR(IF(Y205=0,"",ROUNDUP(Y205/H205,0)*0.00651),"")</f>
        <v>0.13020000000000001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53.4</v>
      </c>
      <c r="BN205" s="64">
        <f t="shared" si="17"/>
        <v>53.4</v>
      </c>
      <c r="BO205" s="64">
        <f t="shared" si="18"/>
        <v>0.1098901098901099</v>
      </c>
      <c r="BP205" s="64">
        <f t="shared" si="19"/>
        <v>0.1098901098901099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96</v>
      </c>
      <c r="Y207" s="544">
        <f t="shared" si="15"/>
        <v>96</v>
      </c>
      <c r="Z207" s="36">
        <f t="shared" si="20"/>
        <v>0.26040000000000002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106.08000000000001</v>
      </c>
      <c r="BN207" s="64">
        <f t="shared" si="17"/>
        <v>106.08000000000001</v>
      </c>
      <c r="BO207" s="64">
        <f t="shared" si="18"/>
        <v>0.2197802197802198</v>
      </c>
      <c r="BP207" s="64">
        <f t="shared" si="19"/>
        <v>0.2197802197802198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96</v>
      </c>
      <c r="Y208" s="544">
        <f t="shared" si="15"/>
        <v>96</v>
      </c>
      <c r="Z208" s="36">
        <f t="shared" si="20"/>
        <v>0.26040000000000002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106.08000000000001</v>
      </c>
      <c r="BN208" s="64">
        <f t="shared" si="17"/>
        <v>106.08000000000001</v>
      </c>
      <c r="BO208" s="64">
        <f t="shared" si="18"/>
        <v>0.2197802197802198</v>
      </c>
      <c r="BP208" s="64">
        <f t="shared" si="19"/>
        <v>0.2197802197802198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109.19540229885058</v>
      </c>
      <c r="Y211" s="545">
        <f>IFERROR(Y202/H202,"0")+IFERROR(Y203/H203,"0")+IFERROR(Y204/H204,"0")+IFERROR(Y205/H205,"0")+IFERROR(Y206/H206,"0")+IFERROR(Y207/H207,"0")+IFERROR(Y208/H208,"0")+IFERROR(Y209/H209,"0")+IFERROR(Y210/H210,"0")</f>
        <v>110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0.84079999999999999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320</v>
      </c>
      <c r="Y212" s="545">
        <f>IFERROR(SUM(Y202:Y210),"0")</f>
        <v>327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150</v>
      </c>
      <c r="Y316" s="544">
        <f>IFERROR(IF(X316="",0,CEILING((X316/$H316),1)*$H316),"")</f>
        <v>156</v>
      </c>
      <c r="Z316" s="36">
        <f>IFERROR(IF(Y316=0,"",ROUNDUP(Y316/H316,0)*0.01898),"")</f>
        <v>0.37959999999999999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159.98076923076925</v>
      </c>
      <c r="BN316" s="64">
        <f>IFERROR(Y316*I316/H316,"0")</f>
        <v>166.38000000000002</v>
      </c>
      <c r="BO316" s="64">
        <f>IFERROR(1/J316*(X316/H316),"0")</f>
        <v>0.30048076923076922</v>
      </c>
      <c r="BP316" s="64">
        <f>IFERROR(1/J316*(Y316/H316),"0")</f>
        <v>0.3125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19.23076923076923</v>
      </c>
      <c r="Y318" s="545">
        <f>IFERROR(Y315/H315,"0")+IFERROR(Y316/H316,"0")+IFERROR(Y317/H317,"0")</f>
        <v>20</v>
      </c>
      <c r="Z318" s="545">
        <f>IFERROR(IF(Z315="",0,Z315),"0")+IFERROR(IF(Z316="",0,Z316),"0")+IFERROR(IF(Z317="",0,Z317),"0")</f>
        <v>0.37959999999999999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150</v>
      </c>
      <c r="Y319" s="545">
        <f>IFERROR(SUM(Y315:Y317),"0")</f>
        <v>156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3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3.4764705882352946</v>
      </c>
      <c r="BN323" s="64">
        <f>IFERROR(Y323*I323/H323,"0")</f>
        <v>5.91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10</v>
      </c>
      <c r="Y324" s="544">
        <f>IFERROR(IF(X324="",0,CEILING((X324/$H324),1)*$H324),"")</f>
        <v>10.199999999999999</v>
      </c>
      <c r="Z324" s="36">
        <f>IFERROR(IF(Y324=0,"",ROUNDUP(Y324/H324,0)*0.00651),"")</f>
        <v>2.6040000000000001E-2</v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11.294117647058822</v>
      </c>
      <c r="BN324" s="64">
        <f>IFERROR(Y324*I324/H324,"0")</f>
        <v>11.52</v>
      </c>
      <c r="BO324" s="64">
        <f>IFERROR(1/J324*(X324/H324),"0")</f>
        <v>2.1547080370609786E-2</v>
      </c>
      <c r="BP324" s="64">
        <f>IFERROR(1/J324*(Y324/H324),"0")</f>
        <v>2.197802197802198E-2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5.098039215686275</v>
      </c>
      <c r="Y325" s="545">
        <f>IFERROR(Y321/H321,"0")+IFERROR(Y322/H322,"0")+IFERROR(Y323/H323,"0")+IFERROR(Y324/H324,"0")</f>
        <v>6</v>
      </c>
      <c r="Z325" s="545">
        <f>IFERROR(IF(Z321="",0,Z321),"0")+IFERROR(IF(Z322="",0,Z322),"0")+IFERROR(IF(Z323="",0,Z323),"0")+IFERROR(IF(Z324="",0,Z324),"0")</f>
        <v>3.9059999999999997E-2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13</v>
      </c>
      <c r="Y326" s="545">
        <f>IFERROR(SUM(Y321:Y324),"0")</f>
        <v>15.299999999999999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750</v>
      </c>
      <c r="Y343" s="544">
        <f t="shared" ref="Y343:Y349" si="32">IFERROR(IF(X343="",0,CEILING((X343/$H343),1)*$H343),"")</f>
        <v>750</v>
      </c>
      <c r="Z343" s="36">
        <f>IFERROR(IF(Y343=0,"",ROUNDUP(Y343/H343,0)*0.02175),"")</f>
        <v>1.0874999999999999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774</v>
      </c>
      <c r="BN343" s="64">
        <f t="shared" ref="BN343:BN349" si="34">IFERROR(Y343*I343/H343,"0")</f>
        <v>774</v>
      </c>
      <c r="BO343" s="64">
        <f t="shared" ref="BO343:BO349" si="35">IFERROR(1/J343*(X343/H343),"0")</f>
        <v>1.0416666666666665</v>
      </c>
      <c r="BP343" s="64">
        <f t="shared" ref="BP343:BP349" si="36">IFERROR(1/J343*(Y343/H343),"0")</f>
        <v>1.0416666666666665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750</v>
      </c>
      <c r="Y344" s="544">
        <f t="shared" si="32"/>
        <v>750</v>
      </c>
      <c r="Z344" s="36">
        <f>IFERROR(IF(Y344=0,"",ROUNDUP(Y344/H344,0)*0.02175),"")</f>
        <v>1.0874999999999999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774</v>
      </c>
      <c r="BN344" s="64">
        <f t="shared" si="34"/>
        <v>774</v>
      </c>
      <c r="BO344" s="64">
        <f t="shared" si="35"/>
        <v>1.0416666666666665</v>
      </c>
      <c r="BP344" s="64">
        <f t="shared" si="36"/>
        <v>1.0416666666666665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100</v>
      </c>
      <c r="Y350" s="545">
        <f>IFERROR(Y343/H343,"0")+IFERROR(Y344/H344,"0")+IFERROR(Y345/H345,"0")+IFERROR(Y346/H346,"0")+IFERROR(Y347/H347,"0")+IFERROR(Y348/H348,"0")+IFERROR(Y349/H349,"0")</f>
        <v>100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2.1749999999999998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1500</v>
      </c>
      <c r="Y351" s="545">
        <f>IFERROR(SUM(Y343:Y349),"0")</f>
        <v>1500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750</v>
      </c>
      <c r="Y353" s="544">
        <f>IFERROR(IF(X353="",0,CEILING((X353/$H353),1)*$H353),"")</f>
        <v>750</v>
      </c>
      <c r="Z353" s="36">
        <f>IFERROR(IF(Y353=0,"",ROUNDUP(Y353/H353,0)*0.02175),"")</f>
        <v>1.0874999999999999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774</v>
      </c>
      <c r="BN353" s="64">
        <f>IFERROR(Y353*I353/H353,"0")</f>
        <v>774</v>
      </c>
      <c r="BO353" s="64">
        <f>IFERROR(1/J353*(X353/H353),"0")</f>
        <v>1.0416666666666665</v>
      </c>
      <c r="BP353" s="64">
        <f>IFERROR(1/J353*(Y353/H353),"0")</f>
        <v>1.0416666666666665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50</v>
      </c>
      <c r="Y355" s="545">
        <f>IFERROR(Y353/H353,"0")+IFERROR(Y354/H354,"0")</f>
        <v>50</v>
      </c>
      <c r="Z355" s="545">
        <f>IFERROR(IF(Z353="",0,Z353),"0")+IFERROR(IF(Z354="",0,Z354),"0")</f>
        <v>1.0874999999999999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750</v>
      </c>
      <c r="Y356" s="545">
        <f>IFERROR(SUM(Y353:Y354),"0")</f>
        <v>750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500</v>
      </c>
      <c r="Y425" s="544">
        <f t="shared" si="43"/>
        <v>501.6</v>
      </c>
      <c r="Z425" s="36">
        <f t="shared" si="44"/>
        <v>1.1362000000000001</v>
      </c>
      <c r="AA425" s="56"/>
      <c r="AB425" s="57"/>
      <c r="AC425" s="467" t="s">
        <v>648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534.09090909090912</v>
      </c>
      <c r="BN425" s="64">
        <f t="shared" si="46"/>
        <v>535.79999999999995</v>
      </c>
      <c r="BO425" s="64">
        <f t="shared" si="47"/>
        <v>0.91054778554778548</v>
      </c>
      <c r="BP425" s="64">
        <f t="shared" si="48"/>
        <v>0.91346153846153855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94.696969696969688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95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1.1362000000000001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500</v>
      </c>
      <c r="Y435" s="545">
        <f>IFERROR(SUM(Y422:Y433),"0")</f>
        <v>501.6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0</v>
      </c>
      <c r="Y440" s="545">
        <f>IFERROR(Y437/H437,"0")+IFERROR(Y438/H438,"0")+IFERROR(Y439/H439,"0")</f>
        <v>0</v>
      </c>
      <c r="Z440" s="545">
        <f>IFERROR(IF(Z437="",0,Z437),"0")+IFERROR(IF(Z438="",0,Z438),"0")+IFERROR(IF(Z439="",0,Z439),"0")</f>
        <v>0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0</v>
      </c>
      <c r="Y441" s="545">
        <f>IFERROR(SUM(Y437:Y439),"0")</f>
        <v>0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ref="Y443:Y448" si="49"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0</v>
      </c>
      <c r="BN443" s="64">
        <f t="shared" ref="BN443:BN448" si="51">IFERROR(Y443*I443/H443,"0")</f>
        <v>0</v>
      </c>
      <c r="BO443" s="64">
        <f t="shared" ref="BO443:BO448" si="52">IFERROR(1/J443*(X443/H443),"0")</f>
        <v>0</v>
      </c>
      <c r="BP443" s="64">
        <f t="shared" ref="BP443:BP448" si="53">IFERROR(1/J443*(Y443/H443),"0")</f>
        <v>0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0</v>
      </c>
      <c r="Y449" s="545">
        <f>IFERROR(Y443/H443,"0")+IFERROR(Y444/H444,"0")+IFERROR(Y445/H445,"0")+IFERROR(Y446/H446,"0")+IFERROR(Y447/H447,"0")+IFERROR(Y448/H448,"0")</f>
        <v>0</v>
      </c>
      <c r="Z449" s="545">
        <f>IFERROR(IF(Z443="",0,Z443),"0")+IFERROR(IF(Z444="",0,Z444),"0")+IFERROR(IF(Z445="",0,Z445),"0")+IFERROR(IF(Z446="",0,Z446),"0")+IFERROR(IF(Z447="",0,Z447),"0")+IFERROR(IF(Z448="",0,Z448),"0")</f>
        <v>0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0</v>
      </c>
      <c r="Y450" s="545">
        <f>IFERROR(SUM(Y443:Y448),"0")</f>
        <v>0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3610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3644.9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3781.3111882865837</v>
      </c>
      <c r="Y492" s="545">
        <f>IFERROR(SUM(BN22:BN488),"0")</f>
        <v>3818.2799999999997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6</v>
      </c>
      <c r="Y493" s="38">
        <f>ROUNDUP(SUM(BP22:BP488),0)</f>
        <v>6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3931.3111882865837</v>
      </c>
      <c r="Y494" s="545">
        <f>GrossWeightTotalR+PalletQtyTotalR*25</f>
        <v>3968.2799999999997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479.67620689730222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486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6.4755200000000013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192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20</v>
      </c>
      <c r="E501" s="46">
        <f>IFERROR(Y86*1,"0")+IFERROR(Y87*1,"0")+IFERROR(Y88*1,"0")+IFERROR(Y92*1,"0")+IFERROR(Y93*1,"0")+IFERROR(Y94*1,"0")+IFERROR(Y95*1,"0")</f>
        <v>54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145.80000000000001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67.2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435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171.29999999999998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2250</v>
      </c>
      <c r="U501" s="46">
        <f>IFERROR(Y368*1,"0")+IFERROR(Y369*1,"0")+IFERROR(Y373*1,"0")+IFERROR(Y374*1,"0")+IFERROR(Y378*1,"0")+IFERROR(Y379*1,"0")</f>
        <v>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501.6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5W+psSlraEw6MwTaxVhANu0pELTLfzH2FdS4rbyzdh5v1RCzyVpoEvsFpIlRrNsFs+8BYrBcyMa7VMgCwcDVjQ==" saltValue="zfrW5khR7q5c6+5aiCDZz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8 X307 X316 X323:X324 X336:X337 X343:X346 X353 X368 X373 X378:X379 X388 X422:X423 X425 X427 X437 X439 X443:X445 X462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zaPbdXstTYLc7PzE+Cd3HFXT6UYmznDJxSCnb5iibBUnY7Vg8/HrE44ki1R2NpbVkJkkxBYf4jXWZs5Re+oy5Q==" saltValue="30cx1WBAV6CJgbn3os2c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2025-10-29T07:01:15Z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