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8F5088-325B-4090-8E59-59BBC3484D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2" l="1"/>
  <c r="X487" i="2"/>
  <c r="BO486" i="2"/>
  <c r="BM486" i="2"/>
  <c r="Y486" i="2"/>
  <c r="Z499" i="2" s="1"/>
  <c r="P486" i="2"/>
  <c r="X483" i="2"/>
  <c r="X482" i="2"/>
  <c r="BO481" i="2"/>
  <c r="BM481" i="2"/>
  <c r="Y481" i="2"/>
  <c r="Z481" i="2" s="1"/>
  <c r="P481" i="2"/>
  <c r="BO480" i="2"/>
  <c r="BM480" i="2"/>
  <c r="Y480" i="2"/>
  <c r="BP480" i="2" s="1"/>
  <c r="P480" i="2"/>
  <c r="X478" i="2"/>
  <c r="X477" i="2"/>
  <c r="BO476" i="2"/>
  <c r="BM476" i="2"/>
  <c r="Z476" i="2"/>
  <c r="Z477" i="2" s="1"/>
  <c r="Y476" i="2"/>
  <c r="BN476" i="2" s="1"/>
  <c r="P476" i="2"/>
  <c r="X474" i="2"/>
  <c r="Y473" i="2"/>
  <c r="X473" i="2"/>
  <c r="BP472" i="2"/>
  <c r="BO472" i="2"/>
  <c r="BM472" i="2"/>
  <c r="Y472" i="2"/>
  <c r="BN472" i="2" s="1"/>
  <c r="P472" i="2"/>
  <c r="BO471" i="2"/>
  <c r="BM471" i="2"/>
  <c r="Y471" i="2"/>
  <c r="P471" i="2"/>
  <c r="X469" i="2"/>
  <c r="X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P465" i="2"/>
  <c r="X463" i="2"/>
  <c r="X462" i="2"/>
  <c r="BO461" i="2"/>
  <c r="BM461" i="2"/>
  <c r="Y461" i="2"/>
  <c r="BP461" i="2" s="1"/>
  <c r="P461" i="2"/>
  <c r="BO460" i="2"/>
  <c r="BM460" i="2"/>
  <c r="Y460" i="2"/>
  <c r="Z460" i="2" s="1"/>
  <c r="P460" i="2"/>
  <c r="BO459" i="2"/>
  <c r="BM459" i="2"/>
  <c r="Y459" i="2"/>
  <c r="Z459" i="2" s="1"/>
  <c r="P459" i="2"/>
  <c r="BO458" i="2"/>
  <c r="BM458" i="2"/>
  <c r="Y458" i="2"/>
  <c r="Y499" i="2" s="1"/>
  <c r="P458" i="2"/>
  <c r="X454" i="2"/>
  <c r="X453" i="2"/>
  <c r="BO452" i="2"/>
  <c r="BM452" i="2"/>
  <c r="Z452" i="2"/>
  <c r="Y452" i="2"/>
  <c r="BN452" i="2" s="1"/>
  <c r="P452" i="2"/>
  <c r="BO451" i="2"/>
  <c r="BM451" i="2"/>
  <c r="Y451" i="2"/>
  <c r="BP451" i="2" s="1"/>
  <c r="P451" i="2"/>
  <c r="BO450" i="2"/>
  <c r="BM450" i="2"/>
  <c r="Y450" i="2"/>
  <c r="Y454" i="2" s="1"/>
  <c r="P450" i="2"/>
  <c r="X448" i="2"/>
  <c r="X447" i="2"/>
  <c r="BO446" i="2"/>
  <c r="BM446" i="2"/>
  <c r="Y446" i="2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Z443" i="2"/>
  <c r="Y443" i="2"/>
  <c r="BN443" i="2" s="1"/>
  <c r="P443" i="2"/>
  <c r="BO442" i="2"/>
  <c r="BM442" i="2"/>
  <c r="Y442" i="2"/>
  <c r="P442" i="2"/>
  <c r="BO441" i="2"/>
  <c r="BM441" i="2"/>
  <c r="Y441" i="2"/>
  <c r="Y448" i="2" s="1"/>
  <c r="P441" i="2"/>
  <c r="X439" i="2"/>
  <c r="X438" i="2"/>
  <c r="BP437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X433" i="2"/>
  <c r="X432" i="2"/>
  <c r="BO431" i="2"/>
  <c r="BM431" i="2"/>
  <c r="Y431" i="2"/>
  <c r="P431" i="2"/>
  <c r="BO430" i="2"/>
  <c r="BM430" i="2"/>
  <c r="Y430" i="2"/>
  <c r="Z430" i="2" s="1"/>
  <c r="P430" i="2"/>
  <c r="BO429" i="2"/>
  <c r="BM429" i="2"/>
  <c r="Y429" i="2"/>
  <c r="BP429" i="2" s="1"/>
  <c r="P429" i="2"/>
  <c r="BP428" i="2"/>
  <c r="BO428" i="2"/>
  <c r="BN428" i="2"/>
  <c r="BM428" i="2"/>
  <c r="Z428" i="2"/>
  <c r="Y428" i="2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Z423" i="2"/>
  <c r="Y423" i="2"/>
  <c r="BN423" i="2" s="1"/>
  <c r="P423" i="2"/>
  <c r="BO422" i="2"/>
  <c r="BM422" i="2"/>
  <c r="Y422" i="2"/>
  <c r="P422" i="2"/>
  <c r="BO421" i="2"/>
  <c r="BM421" i="2"/>
  <c r="Y421" i="2"/>
  <c r="X499" i="2" s="1"/>
  <c r="P421" i="2"/>
  <c r="X417" i="2"/>
  <c r="X416" i="2"/>
  <c r="BO415" i="2"/>
  <c r="BM415" i="2"/>
  <c r="Y415" i="2"/>
  <c r="W499" i="2" s="1"/>
  <c r="P415" i="2"/>
  <c r="X412" i="2"/>
  <c r="X411" i="2"/>
  <c r="BO410" i="2"/>
  <c r="BM410" i="2"/>
  <c r="Y410" i="2"/>
  <c r="Z410" i="2" s="1"/>
  <c r="P410" i="2"/>
  <c r="BO409" i="2"/>
  <c r="BM409" i="2"/>
  <c r="Y409" i="2"/>
  <c r="BP409" i="2" s="1"/>
  <c r="P409" i="2"/>
  <c r="BO408" i="2"/>
  <c r="BN408" i="2"/>
  <c r="BM408" i="2"/>
  <c r="Z408" i="2"/>
  <c r="Y408" i="2"/>
  <c r="BP408" i="2" s="1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BP390" i="2"/>
  <c r="BO390" i="2"/>
  <c r="BN390" i="2"/>
  <c r="BM390" i="2"/>
  <c r="Z390" i="2"/>
  <c r="Y390" i="2"/>
  <c r="P390" i="2"/>
  <c r="BO389" i="2"/>
  <c r="BM389" i="2"/>
  <c r="Z389" i="2"/>
  <c r="Y389" i="2"/>
  <c r="BN389" i="2" s="1"/>
  <c r="P389" i="2"/>
  <c r="BO388" i="2"/>
  <c r="BM388" i="2"/>
  <c r="Y388" i="2"/>
  <c r="P388" i="2"/>
  <c r="BP387" i="2"/>
  <c r="BO387" i="2"/>
  <c r="BM387" i="2"/>
  <c r="Y387" i="2"/>
  <c r="P387" i="2"/>
  <c r="BO386" i="2"/>
  <c r="BM386" i="2"/>
  <c r="Z386" i="2"/>
  <c r="Y386" i="2"/>
  <c r="BN386" i="2" s="1"/>
  <c r="P386" i="2"/>
  <c r="BO385" i="2"/>
  <c r="BM385" i="2"/>
  <c r="Y385" i="2"/>
  <c r="P385" i="2"/>
  <c r="X381" i="2"/>
  <c r="X380" i="2"/>
  <c r="BO379" i="2"/>
  <c r="BM379" i="2"/>
  <c r="Y379" i="2"/>
  <c r="Z379" i="2" s="1"/>
  <c r="P379" i="2"/>
  <c r="BO378" i="2"/>
  <c r="BM378" i="2"/>
  <c r="Y378" i="2"/>
  <c r="P378" i="2"/>
  <c r="X376" i="2"/>
  <c r="X375" i="2"/>
  <c r="BO374" i="2"/>
  <c r="BM374" i="2"/>
  <c r="Y374" i="2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P368" i="2"/>
  <c r="X365" i="2"/>
  <c r="X364" i="2"/>
  <c r="BO363" i="2"/>
  <c r="BM363" i="2"/>
  <c r="Y363" i="2"/>
  <c r="P363" i="2"/>
  <c r="X361" i="2"/>
  <c r="X360" i="2"/>
  <c r="BO359" i="2"/>
  <c r="BM359" i="2"/>
  <c r="Y359" i="2"/>
  <c r="Z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Y353" i="2"/>
  <c r="P353" i="2"/>
  <c r="X351" i="2"/>
  <c r="X350" i="2"/>
  <c r="BO349" i="2"/>
  <c r="BM349" i="2"/>
  <c r="Z349" i="2"/>
  <c r="Y349" i="2"/>
  <c r="BN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Z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Z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R499" i="2" s="1"/>
  <c r="P335" i="2"/>
  <c r="X332" i="2"/>
  <c r="X331" i="2"/>
  <c r="BO330" i="2"/>
  <c r="BM330" i="2"/>
  <c r="Y330" i="2"/>
  <c r="P330" i="2"/>
  <c r="BP329" i="2"/>
  <c r="BO329" i="2"/>
  <c r="BM329" i="2"/>
  <c r="Y329" i="2"/>
  <c r="P329" i="2"/>
  <c r="BP328" i="2"/>
  <c r="BO328" i="2"/>
  <c r="BN328" i="2"/>
  <c r="BM328" i="2"/>
  <c r="Z328" i="2"/>
  <c r="Y328" i="2"/>
  <c r="Y332" i="2" s="1"/>
  <c r="P328" i="2"/>
  <c r="X326" i="2"/>
  <c r="X325" i="2"/>
  <c r="BO324" i="2"/>
  <c r="BM324" i="2"/>
  <c r="Y324" i="2"/>
  <c r="Z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P315" i="2"/>
  <c r="BO315" i="2"/>
  <c r="BN315" i="2"/>
  <c r="BM315" i="2"/>
  <c r="Z315" i="2"/>
  <c r="Y315" i="2"/>
  <c r="Y318" i="2" s="1"/>
  <c r="P315" i="2"/>
  <c r="X313" i="2"/>
  <c r="X312" i="2"/>
  <c r="BO311" i="2"/>
  <c r="BN311" i="2"/>
  <c r="BM311" i="2"/>
  <c r="Z311" i="2"/>
  <c r="Y311" i="2"/>
  <c r="BP311" i="2" s="1"/>
  <c r="P311" i="2"/>
  <c r="BO310" i="2"/>
  <c r="BN310" i="2"/>
  <c r="BM310" i="2"/>
  <c r="Z310" i="2"/>
  <c r="Y310" i="2"/>
  <c r="BP310" i="2" s="1"/>
  <c r="P310" i="2"/>
  <c r="BO309" i="2"/>
  <c r="BM309" i="2"/>
  <c r="Y309" i="2"/>
  <c r="Z309" i="2" s="1"/>
  <c r="P309" i="2"/>
  <c r="BO308" i="2"/>
  <c r="BM308" i="2"/>
  <c r="Y308" i="2"/>
  <c r="BP308" i="2" s="1"/>
  <c r="P308" i="2"/>
  <c r="BO307" i="2"/>
  <c r="BM307" i="2"/>
  <c r="Y307" i="2"/>
  <c r="P307" i="2"/>
  <c r="X305" i="2"/>
  <c r="X304" i="2"/>
  <c r="BO303" i="2"/>
  <c r="BM303" i="2"/>
  <c r="Z303" i="2"/>
  <c r="Y303" i="2"/>
  <c r="P303" i="2"/>
  <c r="BO302" i="2"/>
  <c r="BM302" i="2"/>
  <c r="Y302" i="2"/>
  <c r="Z302" i="2" s="1"/>
  <c r="P302" i="2"/>
  <c r="BO301" i="2"/>
  <c r="BN301" i="2"/>
  <c r="BM301" i="2"/>
  <c r="Z301" i="2"/>
  <c r="Y301" i="2"/>
  <c r="BP301" i="2" s="1"/>
  <c r="P301" i="2"/>
  <c r="BO300" i="2"/>
  <c r="BN300" i="2"/>
  <c r="BM300" i="2"/>
  <c r="Z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Y304" i="2" s="1"/>
  <c r="P297" i="2"/>
  <c r="X295" i="2"/>
  <c r="X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Y295" i="2" s="1"/>
  <c r="P289" i="2"/>
  <c r="X286" i="2"/>
  <c r="X285" i="2"/>
  <c r="BO284" i="2"/>
  <c r="BM284" i="2"/>
  <c r="Y284" i="2"/>
  <c r="Y286" i="2" s="1"/>
  <c r="P284" i="2"/>
  <c r="X282" i="2"/>
  <c r="X281" i="2"/>
  <c r="BP280" i="2"/>
  <c r="BO280" i="2"/>
  <c r="BN280" i="2"/>
  <c r="BM280" i="2"/>
  <c r="Z280" i="2"/>
  <c r="Y280" i="2"/>
  <c r="P280" i="2"/>
  <c r="BO279" i="2"/>
  <c r="BM279" i="2"/>
  <c r="Z279" i="2"/>
  <c r="Z281" i="2" s="1"/>
  <c r="Y279" i="2"/>
  <c r="Y281" i="2" s="1"/>
  <c r="P279" i="2"/>
  <c r="X276" i="2"/>
  <c r="X275" i="2"/>
  <c r="BO274" i="2"/>
  <c r="BM274" i="2"/>
  <c r="Y274" i="2"/>
  <c r="BP274" i="2" s="1"/>
  <c r="P274" i="2"/>
  <c r="BP273" i="2"/>
  <c r="BO273" i="2"/>
  <c r="BN273" i="2"/>
  <c r="BM273" i="2"/>
  <c r="Z273" i="2"/>
  <c r="Y273" i="2"/>
  <c r="P273" i="2"/>
  <c r="BO272" i="2"/>
  <c r="BM272" i="2"/>
  <c r="Y272" i="2"/>
  <c r="Z272" i="2" s="1"/>
  <c r="P272" i="2"/>
  <c r="X269" i="2"/>
  <c r="X268" i="2"/>
  <c r="BO267" i="2"/>
  <c r="BM267" i="2"/>
  <c r="Y267" i="2"/>
  <c r="Z267" i="2" s="1"/>
  <c r="P267" i="2"/>
  <c r="BO266" i="2"/>
  <c r="BN266" i="2"/>
  <c r="BM266" i="2"/>
  <c r="Z266" i="2"/>
  <c r="Y266" i="2"/>
  <c r="BP266" i="2" s="1"/>
  <c r="P266" i="2"/>
  <c r="BO265" i="2"/>
  <c r="BN265" i="2"/>
  <c r="BM265" i="2"/>
  <c r="Z265" i="2"/>
  <c r="Y265" i="2"/>
  <c r="BP265" i="2" s="1"/>
  <c r="P265" i="2"/>
  <c r="BO264" i="2"/>
  <c r="BM264" i="2"/>
  <c r="Y264" i="2"/>
  <c r="Z264" i="2" s="1"/>
  <c r="P264" i="2"/>
  <c r="X261" i="2"/>
  <c r="X260" i="2"/>
  <c r="BO259" i="2"/>
  <c r="BM259" i="2"/>
  <c r="Y259" i="2"/>
  <c r="Z259" i="2" s="1"/>
  <c r="P259" i="2"/>
  <c r="BO258" i="2"/>
  <c r="BM258" i="2"/>
  <c r="Y258" i="2"/>
  <c r="BN258" i="2" s="1"/>
  <c r="P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N255" i="2"/>
  <c r="BM255" i="2"/>
  <c r="Z255" i="2"/>
  <c r="Y255" i="2"/>
  <c r="BP255" i="2" s="1"/>
  <c r="P255" i="2"/>
  <c r="X252" i="2"/>
  <c r="X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Y246" i="2"/>
  <c r="BP246" i="2" s="1"/>
  <c r="P246" i="2"/>
  <c r="Y244" i="2"/>
  <c r="X244" i="2"/>
  <c r="Y243" i="2"/>
  <c r="X243" i="2"/>
  <c r="BO242" i="2"/>
  <c r="BM242" i="2"/>
  <c r="Z242" i="2"/>
  <c r="Z243" i="2" s="1"/>
  <c r="Y242" i="2"/>
  <c r="BN242" i="2" s="1"/>
  <c r="P242" i="2"/>
  <c r="X240" i="2"/>
  <c r="X239" i="2"/>
  <c r="BO238" i="2"/>
  <c r="BM238" i="2"/>
  <c r="Y238" i="2"/>
  <c r="Y240" i="2" s="1"/>
  <c r="P238" i="2"/>
  <c r="X236" i="2"/>
  <c r="X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N232" i="2"/>
  <c r="BM232" i="2"/>
  <c r="Z232" i="2"/>
  <c r="Y232" i="2"/>
  <c r="BP232" i="2" s="1"/>
  <c r="P232" i="2"/>
  <c r="BO231" i="2"/>
  <c r="BN231" i="2"/>
  <c r="BM231" i="2"/>
  <c r="Z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Z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Z219" i="2" s="1"/>
  <c r="P219" i="2"/>
  <c r="X217" i="2"/>
  <c r="X216" i="2"/>
  <c r="BO215" i="2"/>
  <c r="BM215" i="2"/>
  <c r="Y215" i="2"/>
  <c r="Z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Y217" i="2" s="1"/>
  <c r="P208" i="2"/>
  <c r="BP207" i="2"/>
  <c r="BO207" i="2"/>
  <c r="BN207" i="2"/>
  <c r="BM207" i="2"/>
  <c r="Z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Z196" i="2" s="1"/>
  <c r="P196" i="2"/>
  <c r="X194" i="2"/>
  <c r="X193" i="2"/>
  <c r="BO192" i="2"/>
  <c r="BM192" i="2"/>
  <c r="Y192" i="2"/>
  <c r="Z192" i="2" s="1"/>
  <c r="P192" i="2"/>
  <c r="BO191" i="2"/>
  <c r="BN191" i="2"/>
  <c r="BM191" i="2"/>
  <c r="Z191" i="2"/>
  <c r="Y191" i="2"/>
  <c r="BP191" i="2" s="1"/>
  <c r="P191" i="2"/>
  <c r="X189" i="2"/>
  <c r="X188" i="2"/>
  <c r="BO187" i="2"/>
  <c r="BM187" i="2"/>
  <c r="Y187" i="2"/>
  <c r="BP187" i="2" s="1"/>
  <c r="P187" i="2"/>
  <c r="BP186" i="2"/>
  <c r="BO186" i="2"/>
  <c r="BM186" i="2"/>
  <c r="Y186" i="2"/>
  <c r="BN186" i="2" s="1"/>
  <c r="P186" i="2"/>
  <c r="X183" i="2"/>
  <c r="X182" i="2"/>
  <c r="BO181" i="2"/>
  <c r="BM181" i="2"/>
  <c r="Y181" i="2"/>
  <c r="Y183" i="2" s="1"/>
  <c r="P181" i="2"/>
  <c r="Y179" i="2"/>
  <c r="X179" i="2"/>
  <c r="X178" i="2"/>
  <c r="BO177" i="2"/>
  <c r="BN177" i="2"/>
  <c r="BM177" i="2"/>
  <c r="Z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Z171" i="2" s="1"/>
  <c r="P171" i="2"/>
  <c r="BO170" i="2"/>
  <c r="BM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Y154" i="2" s="1"/>
  <c r="X151" i="2"/>
  <c r="X150" i="2"/>
  <c r="BP149" i="2"/>
  <c r="BO149" i="2"/>
  <c r="BN149" i="2"/>
  <c r="BM149" i="2"/>
  <c r="Z149" i="2"/>
  <c r="Y149" i="2"/>
  <c r="P149" i="2"/>
  <c r="BO148" i="2"/>
  <c r="BM148" i="2"/>
  <c r="Y148" i="2"/>
  <c r="BP148" i="2" s="1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Y144" i="2" s="1"/>
  <c r="P142" i="2"/>
  <c r="BP141" i="2"/>
  <c r="BO141" i="2"/>
  <c r="BN141" i="2"/>
  <c r="BM141" i="2"/>
  <c r="Z141" i="2"/>
  <c r="Y141" i="2"/>
  <c r="P141" i="2"/>
  <c r="X138" i="2"/>
  <c r="X137" i="2"/>
  <c r="BO136" i="2"/>
  <c r="BM136" i="2"/>
  <c r="Y136" i="2"/>
  <c r="Z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Z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Z109" i="2" s="1"/>
  <c r="P109" i="2"/>
  <c r="BO108" i="2"/>
  <c r="BM108" i="2"/>
  <c r="Y108" i="2"/>
  <c r="BP108" i="2" s="1"/>
  <c r="P108" i="2"/>
  <c r="BO107" i="2"/>
  <c r="BM107" i="2"/>
  <c r="Y107" i="2"/>
  <c r="Y111" i="2" s="1"/>
  <c r="P107" i="2"/>
  <c r="X105" i="2"/>
  <c r="X104" i="2"/>
  <c r="BO103" i="2"/>
  <c r="BM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Y101" i="2"/>
  <c r="BP101" i="2" s="1"/>
  <c r="P101" i="2"/>
  <c r="BP100" i="2"/>
  <c r="BO100" i="2"/>
  <c r="BM100" i="2"/>
  <c r="Y100" i="2"/>
  <c r="P100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P93" i="2"/>
  <c r="BO93" i="2"/>
  <c r="BM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E499" i="2" s="1"/>
  <c r="P86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P61" i="2"/>
  <c r="BO61" i="2"/>
  <c r="BN61" i="2"/>
  <c r="BM61" i="2"/>
  <c r="Z61" i="2"/>
  <c r="Y61" i="2"/>
  <c r="P61" i="2"/>
  <c r="BO60" i="2"/>
  <c r="BM60" i="2"/>
  <c r="Y60" i="2"/>
  <c r="P60" i="2"/>
  <c r="X58" i="2"/>
  <c r="X57" i="2"/>
  <c r="BO56" i="2"/>
  <c r="BM56" i="2"/>
  <c r="Y56" i="2"/>
  <c r="BP56" i="2" s="1"/>
  <c r="P56" i="2"/>
  <c r="BO55" i="2"/>
  <c r="BM55" i="2"/>
  <c r="Z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D499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Z41" i="2" s="1"/>
  <c r="P41" i="2"/>
  <c r="BO40" i="2"/>
  <c r="BM40" i="2"/>
  <c r="Y40" i="2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Y32" i="2" s="1"/>
  <c r="P27" i="2"/>
  <c r="BP26" i="2"/>
  <c r="BO26" i="2"/>
  <c r="BN26" i="2"/>
  <c r="BM26" i="2"/>
  <c r="Z26" i="2"/>
  <c r="Y26" i="2"/>
  <c r="P26" i="2"/>
  <c r="X24" i="2"/>
  <c r="X489" i="2" s="1"/>
  <c r="X23" i="2"/>
  <c r="X493" i="2" s="1"/>
  <c r="BO22" i="2"/>
  <c r="X491" i="2" s="1"/>
  <c r="BM22" i="2"/>
  <c r="X490" i="2" s="1"/>
  <c r="Y22" i="2"/>
  <c r="Y24" i="2" s="1"/>
  <c r="P22" i="2"/>
  <c r="H10" i="2"/>
  <c r="A9" i="2"/>
  <c r="A10" i="2" s="1"/>
  <c r="D7" i="2"/>
  <c r="Q6" i="2"/>
  <c r="P2" i="2"/>
  <c r="BN29" i="2" l="1"/>
  <c r="BP29" i="2"/>
  <c r="BP30" i="2"/>
  <c r="Y57" i="2"/>
  <c r="Y70" i="2"/>
  <c r="BN72" i="2"/>
  <c r="BP72" i="2"/>
  <c r="BN75" i="2"/>
  <c r="BN81" i="2"/>
  <c r="BP81" i="2"/>
  <c r="BN87" i="2"/>
  <c r="BP87" i="2"/>
  <c r="BP88" i="2"/>
  <c r="BN101" i="2"/>
  <c r="BN109" i="2"/>
  <c r="BP109" i="2"/>
  <c r="Y150" i="2"/>
  <c r="BN187" i="2"/>
  <c r="Y205" i="2"/>
  <c r="BN202" i="2"/>
  <c r="BP202" i="2"/>
  <c r="Y204" i="2"/>
  <c r="BN212" i="2"/>
  <c r="BP212" i="2"/>
  <c r="BN215" i="2"/>
  <c r="BP215" i="2"/>
  <c r="BN227" i="2"/>
  <c r="BP227" i="2"/>
  <c r="BN248" i="2"/>
  <c r="BP248" i="2"/>
  <c r="Y275" i="2"/>
  <c r="BN292" i="2"/>
  <c r="BP292" i="2"/>
  <c r="BP307" i="2"/>
  <c r="BN307" i="2"/>
  <c r="Z307" i="2"/>
  <c r="BP322" i="2"/>
  <c r="BN322" i="2"/>
  <c r="Z322" i="2"/>
  <c r="BP330" i="2"/>
  <c r="BN330" i="2"/>
  <c r="Z330" i="2"/>
  <c r="BP353" i="2"/>
  <c r="BN353" i="2"/>
  <c r="Z353" i="2"/>
  <c r="Z355" i="2" s="1"/>
  <c r="Y356" i="2"/>
  <c r="BN354" i="2"/>
  <c r="Z354" i="2"/>
  <c r="Y364" i="2"/>
  <c r="BP363" i="2"/>
  <c r="BN363" i="2"/>
  <c r="Z363" i="2"/>
  <c r="Z364" i="2" s="1"/>
  <c r="Y365" i="2"/>
  <c r="T499" i="2"/>
  <c r="Y370" i="2"/>
  <c r="BN368" i="2"/>
  <c r="BP368" i="2"/>
  <c r="BN369" i="2"/>
  <c r="BP369" i="2"/>
  <c r="BP373" i="2"/>
  <c r="BN373" i="2"/>
  <c r="Z373" i="2"/>
  <c r="BP374" i="2"/>
  <c r="BN374" i="2"/>
  <c r="Z374" i="2"/>
  <c r="Y381" i="2"/>
  <c r="BP378" i="2"/>
  <c r="BN378" i="2"/>
  <c r="Z378" i="2"/>
  <c r="Z380" i="2" s="1"/>
  <c r="BP388" i="2"/>
  <c r="BN388" i="2"/>
  <c r="Z388" i="2"/>
  <c r="BN391" i="2"/>
  <c r="BP391" i="2"/>
  <c r="BP392" i="2"/>
  <c r="BN392" i="2"/>
  <c r="Z392" i="2"/>
  <c r="Y399" i="2"/>
  <c r="Z397" i="2"/>
  <c r="BN410" i="2"/>
  <c r="BP410" i="2"/>
  <c r="BN415" i="2"/>
  <c r="BP415" i="2"/>
  <c r="BN422" i="2"/>
  <c r="Z422" i="2"/>
  <c r="BN425" i="2"/>
  <c r="Z425" i="2"/>
  <c r="BP431" i="2"/>
  <c r="BN431" i="2"/>
  <c r="Z431" i="2"/>
  <c r="Y439" i="2"/>
  <c r="Z435" i="2"/>
  <c r="BN442" i="2"/>
  <c r="Z442" i="2"/>
  <c r="BN445" i="2"/>
  <c r="Z445" i="2"/>
  <c r="BN458" i="2"/>
  <c r="BN466" i="2"/>
  <c r="BN481" i="2"/>
  <c r="Z30" i="2"/>
  <c r="Z34" i="2"/>
  <c r="Z35" i="2" s="1"/>
  <c r="BN34" i="2"/>
  <c r="BP34" i="2"/>
  <c r="Y35" i="2"/>
  <c r="C499" i="2"/>
  <c r="BN42" i="2"/>
  <c r="Z51" i="2"/>
  <c r="BN51" i="2"/>
  <c r="BP51" i="2"/>
  <c r="BN54" i="2"/>
  <c r="BP54" i="2"/>
  <c r="BP55" i="2"/>
  <c r="BN56" i="2"/>
  <c r="Y64" i="2"/>
  <c r="BN60" i="2"/>
  <c r="BP60" i="2"/>
  <c r="BP66" i="2"/>
  <c r="BN67" i="2"/>
  <c r="Z68" i="2"/>
  <c r="Z80" i="2"/>
  <c r="Z82" i="2" s="1"/>
  <c r="BN80" i="2"/>
  <c r="Z88" i="2"/>
  <c r="Z92" i="2"/>
  <c r="BN92" i="2"/>
  <c r="Y97" i="2"/>
  <c r="Z94" i="2"/>
  <c r="BN94" i="2"/>
  <c r="F499" i="2"/>
  <c r="Z103" i="2"/>
  <c r="BN103" i="2"/>
  <c r="Y104" i="2"/>
  <c r="Z114" i="2"/>
  <c r="BN114" i="2"/>
  <c r="Z115" i="2"/>
  <c r="BN115" i="2"/>
  <c r="BN116" i="2"/>
  <c r="BP116" i="2"/>
  <c r="BN120" i="2"/>
  <c r="BP120" i="2"/>
  <c r="G499" i="2"/>
  <c r="Z126" i="2"/>
  <c r="Z127" i="2" s="1"/>
  <c r="BN126" i="2"/>
  <c r="Y127" i="2"/>
  <c r="Y128" i="2"/>
  <c r="H499" i="2"/>
  <c r="Y145" i="2"/>
  <c r="Y151" i="2"/>
  <c r="BN147" i="2"/>
  <c r="Z148" i="2"/>
  <c r="Z153" i="2"/>
  <c r="Z154" i="2" s="1"/>
  <c r="Y155" i="2"/>
  <c r="I499" i="2"/>
  <c r="BN159" i="2"/>
  <c r="BP159" i="2"/>
  <c r="Y160" i="2"/>
  <c r="Y161" i="2"/>
  <c r="BN163" i="2"/>
  <c r="BP163" i="2"/>
  <c r="Z167" i="2"/>
  <c r="BN167" i="2"/>
  <c r="Z168" i="2"/>
  <c r="BN168" i="2"/>
  <c r="BN169" i="2"/>
  <c r="BP169" i="2"/>
  <c r="Z181" i="2"/>
  <c r="Z182" i="2" s="1"/>
  <c r="Z193" i="2"/>
  <c r="BN192" i="2"/>
  <c r="BP192" i="2"/>
  <c r="Y193" i="2"/>
  <c r="Y194" i="2"/>
  <c r="BN196" i="2"/>
  <c r="BP196" i="2"/>
  <c r="Z200" i="2"/>
  <c r="BN200" i="2"/>
  <c r="Z201" i="2"/>
  <c r="BN201" i="2"/>
  <c r="Z210" i="2"/>
  <c r="BN210" i="2"/>
  <c r="Z211" i="2"/>
  <c r="BN211" i="2"/>
  <c r="Z220" i="2"/>
  <c r="Z221" i="2" s="1"/>
  <c r="BN220" i="2"/>
  <c r="Y222" i="2"/>
  <c r="K499" i="2"/>
  <c r="BP225" i="2"/>
  <c r="BN226" i="2"/>
  <c r="Z228" i="2"/>
  <c r="BN228" i="2"/>
  <c r="BN233" i="2"/>
  <c r="BP233" i="2"/>
  <c r="Y235" i="2"/>
  <c r="Z238" i="2"/>
  <c r="Z239" i="2" s="1"/>
  <c r="BN238" i="2"/>
  <c r="BP238" i="2"/>
  <c r="Y239" i="2"/>
  <c r="BP249" i="2"/>
  <c r="BN256" i="2"/>
  <c r="BP256" i="2"/>
  <c r="BN259" i="2"/>
  <c r="BP259" i="2"/>
  <c r="BN267" i="2"/>
  <c r="BP267" i="2"/>
  <c r="BN272" i="2"/>
  <c r="BP272" i="2"/>
  <c r="BP279" i="2"/>
  <c r="BN284" i="2"/>
  <c r="BP284" i="2"/>
  <c r="Y285" i="2"/>
  <c r="Z290" i="2"/>
  <c r="BN290" i="2"/>
  <c r="Z291" i="2"/>
  <c r="BN291" i="2"/>
  <c r="Z293" i="2"/>
  <c r="BN293" i="2"/>
  <c r="Y294" i="2"/>
  <c r="Z297" i="2"/>
  <c r="BN297" i="2"/>
  <c r="BP297" i="2"/>
  <c r="Y305" i="2"/>
  <c r="BN302" i="2"/>
  <c r="BP302" i="2"/>
  <c r="BP303" i="2"/>
  <c r="BN303" i="2"/>
  <c r="BN316" i="2"/>
  <c r="BP316" i="2"/>
  <c r="BP317" i="2"/>
  <c r="BN317" i="2"/>
  <c r="Z317" i="2"/>
  <c r="Z318" i="2" s="1"/>
  <c r="BN321" i="2"/>
  <c r="Z321" i="2"/>
  <c r="BN329" i="2"/>
  <c r="Z329" i="2"/>
  <c r="Z331" i="2" s="1"/>
  <c r="BP343" i="2"/>
  <c r="BN343" i="2"/>
  <c r="Z343" i="2"/>
  <c r="BP344" i="2"/>
  <c r="BN344" i="2"/>
  <c r="Z344" i="2"/>
  <c r="BN345" i="2"/>
  <c r="BP345" i="2"/>
  <c r="BN346" i="2"/>
  <c r="BP346" i="2"/>
  <c r="BN387" i="2"/>
  <c r="Z387" i="2"/>
  <c r="BP397" i="2"/>
  <c r="BP398" i="2"/>
  <c r="BN398" i="2"/>
  <c r="Z398" i="2"/>
  <c r="V499" i="2"/>
  <c r="BN403" i="2"/>
  <c r="BP403" i="2"/>
  <c r="Y404" i="2"/>
  <c r="BP425" i="2"/>
  <c r="BP426" i="2"/>
  <c r="BN426" i="2"/>
  <c r="Z426" i="2"/>
  <c r="BP435" i="2"/>
  <c r="BP436" i="2"/>
  <c r="BN436" i="2"/>
  <c r="Z436" i="2"/>
  <c r="BP445" i="2"/>
  <c r="BP446" i="2"/>
  <c r="BN446" i="2"/>
  <c r="Z446" i="2"/>
  <c r="BN460" i="2"/>
  <c r="BP460" i="2"/>
  <c r="Y462" i="2"/>
  <c r="BN471" i="2"/>
  <c r="BP471" i="2"/>
  <c r="Y331" i="2"/>
  <c r="BN379" i="2"/>
  <c r="BP379" i="2"/>
  <c r="U499" i="2"/>
  <c r="BP389" i="2"/>
  <c r="Y394" i="2"/>
  <c r="BN409" i="2"/>
  <c r="BP423" i="2"/>
  <c r="BN427" i="2"/>
  <c r="BP427" i="2"/>
  <c r="BP443" i="2"/>
  <c r="BN459" i="2"/>
  <c r="Y469" i="2"/>
  <c r="BN465" i="2"/>
  <c r="Y468" i="2"/>
  <c r="Z268" i="2"/>
  <c r="Z117" i="2"/>
  <c r="X492" i="2"/>
  <c r="Y77" i="2"/>
  <c r="BN108" i="2"/>
  <c r="Y58" i="2"/>
  <c r="Y82" i="2"/>
  <c r="Z101" i="2"/>
  <c r="BN113" i="2"/>
  <c r="BN136" i="2"/>
  <c r="Z147" i="2"/>
  <c r="Z150" i="2" s="1"/>
  <c r="BN176" i="2"/>
  <c r="BN199" i="2"/>
  <c r="BN209" i="2"/>
  <c r="BN219" i="2"/>
  <c r="BN230" i="2"/>
  <c r="BP242" i="2"/>
  <c r="Z250" i="2"/>
  <c r="BN264" i="2"/>
  <c r="Y276" i="2"/>
  <c r="BN289" i="2"/>
  <c r="BN299" i="2"/>
  <c r="BN309" i="2"/>
  <c r="Y312" i="2"/>
  <c r="BP321" i="2"/>
  <c r="BN324" i="2"/>
  <c r="Z335" i="2"/>
  <c r="BP337" i="2"/>
  <c r="Z347" i="2"/>
  <c r="BP349" i="2"/>
  <c r="BN359" i="2"/>
  <c r="Y375" i="2"/>
  <c r="BP386" i="2"/>
  <c r="Y395" i="2"/>
  <c r="BN407" i="2"/>
  <c r="BP422" i="2"/>
  <c r="BN430" i="2"/>
  <c r="BP442" i="2"/>
  <c r="Z450" i="2"/>
  <c r="BP452" i="2"/>
  <c r="BP476" i="2"/>
  <c r="Y488" i="2"/>
  <c r="Z108" i="2"/>
  <c r="Z258" i="2"/>
  <c r="Z46" i="2"/>
  <c r="Z47" i="2" s="1"/>
  <c r="Z27" i="2"/>
  <c r="BN41" i="2"/>
  <c r="Z52" i="2"/>
  <c r="Z142" i="2"/>
  <c r="BN171" i="2"/>
  <c r="Y236" i="2"/>
  <c r="BN22" i="2"/>
  <c r="BN46" i="2"/>
  <c r="Z67" i="2"/>
  <c r="BN166" i="2"/>
  <c r="Z187" i="2"/>
  <c r="BN27" i="2"/>
  <c r="BP41" i="2"/>
  <c r="BN52" i="2"/>
  <c r="BN62" i="2"/>
  <c r="BP74" i="2"/>
  <c r="BN95" i="2"/>
  <c r="Y121" i="2"/>
  <c r="BP131" i="2"/>
  <c r="BN142" i="2"/>
  <c r="Z159" i="2"/>
  <c r="Z160" i="2" s="1"/>
  <c r="BP171" i="2"/>
  <c r="BN181" i="2"/>
  <c r="BP214" i="2"/>
  <c r="BN225" i="2"/>
  <c r="BP247" i="2"/>
  <c r="BP258" i="2"/>
  <c r="Y282" i="2"/>
  <c r="BP354" i="2"/>
  <c r="Y380" i="2"/>
  <c r="Y400" i="2"/>
  <c r="Y416" i="2"/>
  <c r="BN435" i="2"/>
  <c r="Y438" i="2"/>
  <c r="BP459" i="2"/>
  <c r="Z467" i="2"/>
  <c r="BP481" i="2"/>
  <c r="BP209" i="2"/>
  <c r="BP219" i="2"/>
  <c r="BP230" i="2"/>
  <c r="BN250" i="2"/>
  <c r="BP264" i="2"/>
  <c r="BP289" i="2"/>
  <c r="BP299" i="2"/>
  <c r="BP309" i="2"/>
  <c r="BP324" i="2"/>
  <c r="BN335" i="2"/>
  <c r="Y338" i="2"/>
  <c r="BN347" i="2"/>
  <c r="Y350" i="2"/>
  <c r="BP359" i="2"/>
  <c r="Y371" i="2"/>
  <c r="BP407" i="2"/>
  <c r="BP430" i="2"/>
  <c r="BN450" i="2"/>
  <c r="Y453" i="2"/>
  <c r="Y463" i="2"/>
  <c r="Z472" i="2"/>
  <c r="Y477" i="2"/>
  <c r="J499" i="2"/>
  <c r="BP22" i="2"/>
  <c r="BP46" i="2"/>
  <c r="Y78" i="2"/>
  <c r="BP136" i="2"/>
  <c r="BP166" i="2"/>
  <c r="BP176" i="2"/>
  <c r="BP199" i="2"/>
  <c r="BP27" i="2"/>
  <c r="Z60" i="2"/>
  <c r="Z63" i="2" s="1"/>
  <c r="BP62" i="2"/>
  <c r="Y83" i="2"/>
  <c r="Z93" i="2"/>
  <c r="Z96" i="2" s="1"/>
  <c r="BP95" i="2"/>
  <c r="Y132" i="2"/>
  <c r="BP142" i="2"/>
  <c r="Y172" i="2"/>
  <c r="BP181" i="2"/>
  <c r="Y313" i="2"/>
  <c r="Y355" i="2"/>
  <c r="Y376" i="2"/>
  <c r="BN467" i="2"/>
  <c r="Y482" i="2"/>
  <c r="Z247" i="2"/>
  <c r="Z22" i="2"/>
  <c r="Z23" i="2" s="1"/>
  <c r="BP113" i="2"/>
  <c r="Y23" i="2"/>
  <c r="Z42" i="2"/>
  <c r="Y47" i="2"/>
  <c r="Z75" i="2"/>
  <c r="Y122" i="2"/>
  <c r="Y137" i="2"/>
  <c r="BP147" i="2"/>
  <c r="Z284" i="2"/>
  <c r="Z285" i="2" s="1"/>
  <c r="Y325" i="2"/>
  <c r="BP335" i="2"/>
  <c r="Y360" i="2"/>
  <c r="Z368" i="2"/>
  <c r="Z403" i="2"/>
  <c r="Z404" i="2" s="1"/>
  <c r="Y417" i="2"/>
  <c r="BP450" i="2"/>
  <c r="L499" i="2"/>
  <c r="Z214" i="2"/>
  <c r="BN93" i="2"/>
  <c r="Y96" i="2"/>
  <c r="Y105" i="2"/>
  <c r="Y182" i="2"/>
  <c r="BN279" i="2"/>
  <c r="Y339" i="2"/>
  <c r="Y351" i="2"/>
  <c r="BN397" i="2"/>
  <c r="Z465" i="2"/>
  <c r="Y478" i="2"/>
  <c r="M499" i="2"/>
  <c r="Y63" i="2"/>
  <c r="Z28" i="2"/>
  <c r="Z31" i="2" s="1"/>
  <c r="Z53" i="2"/>
  <c r="Z86" i="2"/>
  <c r="Z89" i="2" s="1"/>
  <c r="Y133" i="2"/>
  <c r="Z143" i="2"/>
  <c r="Y173" i="2"/>
  <c r="Y188" i="2"/>
  <c r="Z226" i="2"/>
  <c r="Y251" i="2"/>
  <c r="Y483" i="2"/>
  <c r="O499" i="2"/>
  <c r="Y326" i="2"/>
  <c r="Z336" i="2"/>
  <c r="Z348" i="2"/>
  <c r="Y361" i="2"/>
  <c r="Z385" i="2"/>
  <c r="Y411" i="2"/>
  <c r="Z421" i="2"/>
  <c r="Z441" i="2"/>
  <c r="Z447" i="2" s="1"/>
  <c r="Z451" i="2"/>
  <c r="P499" i="2"/>
  <c r="Y138" i="2"/>
  <c r="Z73" i="2"/>
  <c r="BN86" i="2"/>
  <c r="Y89" i="2"/>
  <c r="Z213" i="2"/>
  <c r="Z246" i="2"/>
  <c r="Z257" i="2"/>
  <c r="Z260" i="2" s="1"/>
  <c r="Z458" i="2"/>
  <c r="Z480" i="2"/>
  <c r="Z482" i="2" s="1"/>
  <c r="Q499" i="2"/>
  <c r="Y268" i="2"/>
  <c r="F9" i="2"/>
  <c r="BN28" i="2"/>
  <c r="Y31" i="2"/>
  <c r="Z40" i="2"/>
  <c r="Z43" i="2" s="1"/>
  <c r="BN53" i="2"/>
  <c r="Z107" i="2"/>
  <c r="Z110" i="2" s="1"/>
  <c r="Z130" i="2"/>
  <c r="BN143" i="2"/>
  <c r="Z170" i="2"/>
  <c r="Z203" i="2"/>
  <c r="Z234" i="2"/>
  <c r="H9" i="2"/>
  <c r="Z56" i="2"/>
  <c r="BN68" i="2"/>
  <c r="BN102" i="2"/>
  <c r="BN125" i="2"/>
  <c r="Z135" i="2"/>
  <c r="Z137" i="2" s="1"/>
  <c r="BN148" i="2"/>
  <c r="BN153" i="2"/>
  <c r="Z165" i="2"/>
  <c r="Z172" i="2" s="1"/>
  <c r="Z175" i="2"/>
  <c r="Z178" i="2" s="1"/>
  <c r="Y189" i="2"/>
  <c r="Z198" i="2"/>
  <c r="Z208" i="2"/>
  <c r="Z216" i="2" s="1"/>
  <c r="Z229" i="2"/>
  <c r="Y252" i="2"/>
  <c r="Z274" i="2"/>
  <c r="Z275" i="2" s="1"/>
  <c r="Z298" i="2"/>
  <c r="Z308" i="2"/>
  <c r="Z312" i="2" s="1"/>
  <c r="Z323" i="2"/>
  <c r="Z325" i="2" s="1"/>
  <c r="BN336" i="2"/>
  <c r="BN348" i="2"/>
  <c r="Z358" i="2"/>
  <c r="Z360" i="2" s="1"/>
  <c r="BN385" i="2"/>
  <c r="Z393" i="2"/>
  <c r="BN421" i="2"/>
  <c r="Z429" i="2"/>
  <c r="BN441" i="2"/>
  <c r="BN451" i="2"/>
  <c r="BP465" i="2"/>
  <c r="Z486" i="2"/>
  <c r="Z487" i="2" s="1"/>
  <c r="BN73" i="2"/>
  <c r="BP86" i="2"/>
  <c r="BN107" i="2"/>
  <c r="Y110" i="2"/>
  <c r="Y118" i="2"/>
  <c r="BN130" i="2"/>
  <c r="BN170" i="2"/>
  <c r="BN203" i="2"/>
  <c r="BN213" i="2"/>
  <c r="Y216" i="2"/>
  <c r="BN234" i="2"/>
  <c r="BN246" i="2"/>
  <c r="BN257" i="2"/>
  <c r="Y260" i="2"/>
  <c r="Y269" i="2"/>
  <c r="Y412" i="2"/>
  <c r="BN480" i="2"/>
  <c r="S499" i="2"/>
  <c r="Y90" i="2"/>
  <c r="Z100" i="2"/>
  <c r="Z104" i="2" s="1"/>
  <c r="BP125" i="2"/>
  <c r="BN135" i="2"/>
  <c r="BP153" i="2"/>
  <c r="BN165" i="2"/>
  <c r="BN175" i="2"/>
  <c r="Y178" i="2"/>
  <c r="Z186" i="2"/>
  <c r="BN198" i="2"/>
  <c r="BN208" i="2"/>
  <c r="Y221" i="2"/>
  <c r="BN229" i="2"/>
  <c r="Z249" i="2"/>
  <c r="BN274" i="2"/>
  <c r="BN298" i="2"/>
  <c r="BN308" i="2"/>
  <c r="Y319" i="2"/>
  <c r="BN323" i="2"/>
  <c r="Z346" i="2"/>
  <c r="Z350" i="2" s="1"/>
  <c r="BN358" i="2"/>
  <c r="Z369" i="2"/>
  <c r="BP385" i="2"/>
  <c r="BN393" i="2"/>
  <c r="BP421" i="2"/>
  <c r="BN429" i="2"/>
  <c r="Y432" i="2"/>
  <c r="BP441" i="2"/>
  <c r="Z461" i="2"/>
  <c r="Y474" i="2"/>
  <c r="BN486" i="2"/>
  <c r="Z74" i="2"/>
  <c r="BN40" i="2"/>
  <c r="Z66" i="2"/>
  <c r="F10" i="2"/>
  <c r="BP40" i="2"/>
  <c r="BP107" i="2"/>
  <c r="Z409" i="2"/>
  <c r="Z411" i="2" s="1"/>
  <c r="Y447" i="2"/>
  <c r="BP458" i="2"/>
  <c r="Z466" i="2"/>
  <c r="B499" i="2"/>
  <c r="Y117" i="2"/>
  <c r="J9" i="2"/>
  <c r="Y43" i="2"/>
  <c r="Z76" i="2"/>
  <c r="Y44" i="2"/>
  <c r="BN66" i="2"/>
  <c r="BN100" i="2"/>
  <c r="BP208" i="2"/>
  <c r="Y261" i="2"/>
  <c r="Y405" i="2"/>
  <c r="Z415" i="2"/>
  <c r="Z416" i="2" s="1"/>
  <c r="Z437" i="2"/>
  <c r="Z438" i="2" s="1"/>
  <c r="BN461" i="2"/>
  <c r="Z471" i="2"/>
  <c r="Z473" i="2" s="1"/>
  <c r="BP486" i="2"/>
  <c r="Y433" i="2"/>
  <c r="Y487" i="2"/>
  <c r="Z199" i="2"/>
  <c r="Z289" i="2"/>
  <c r="Z294" i="2" s="1"/>
  <c r="Z299" i="2"/>
  <c r="Z131" i="2"/>
  <c r="Z204" i="2" l="1"/>
  <c r="Z132" i="2"/>
  <c r="Z77" i="2"/>
  <c r="Y489" i="2"/>
  <c r="Z375" i="2"/>
  <c r="Z304" i="2"/>
  <c r="Z432" i="2"/>
  <c r="Z394" i="2"/>
  <c r="Z144" i="2"/>
  <c r="Z453" i="2"/>
  <c r="Z399" i="2"/>
  <c r="Y491" i="2"/>
  <c r="Y490" i="2"/>
  <c r="Z370" i="2"/>
  <c r="Z468" i="2"/>
  <c r="Z57" i="2"/>
  <c r="Z69" i="2"/>
  <c r="Z338" i="2"/>
  <c r="Z188" i="2"/>
  <c r="Z251" i="2"/>
  <c r="Z462" i="2"/>
  <c r="Z235" i="2"/>
  <c r="Y493" i="2"/>
  <c r="Z494" i="2" l="1"/>
  <c r="Y492" i="2"/>
</calcChain>
</file>

<file path=xl/sharedStrings.xml><?xml version="1.0" encoding="utf-8"?>
<sst xmlns="http://schemas.openxmlformats.org/spreadsheetml/2006/main" count="3583" uniqueCount="765">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</sst>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45963</v>
      </c>
      <c r="R5" s="557"/>
      <c r="T5" s="558" t="s">
        <v>3</v>
      </c>
      <c r="U5" s="559"/>
      <c r="V5" s="560" t="s">
        <v>751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75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Воскресенье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 t="s">
        <v>76</v>
      </c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0.375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77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77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78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84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1">
        <v>4680115885912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1">
        <v>4607091388237</v>
      </c>
      <c r="E27" s="62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1">
        <v>4680115887350</v>
      </c>
      <c r="E28" s="62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1">
        <v>4680115885905</v>
      </c>
      <c r="E29" s="62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1">
        <v>4607091388244</v>
      </c>
      <c r="E30" s="62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8"/>
      <c r="B31" s="628"/>
      <c r="C31" s="628"/>
      <c r="D31" s="628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9"/>
      <c r="P31" s="625" t="s">
        <v>40</v>
      </c>
      <c r="Q31" s="626"/>
      <c r="R31" s="626"/>
      <c r="S31" s="626"/>
      <c r="T31" s="626"/>
      <c r="U31" s="626"/>
      <c r="V31" s="62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0" t="s">
        <v>102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1">
        <v>4607091388503</v>
      </c>
      <c r="E34" s="62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3"/>
      <c r="R34" s="623"/>
      <c r="S34" s="623"/>
      <c r="T34" s="62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8"/>
      <c r="B35" s="628"/>
      <c r="C35" s="628"/>
      <c r="D35" s="628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9"/>
      <c r="P35" s="625" t="s">
        <v>40</v>
      </c>
      <c r="Q35" s="626"/>
      <c r="R35" s="626"/>
      <c r="S35" s="626"/>
      <c r="T35" s="626"/>
      <c r="U35" s="626"/>
      <c r="V35" s="62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8" t="s">
        <v>108</v>
      </c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54"/>
      <c r="AB37" s="54"/>
      <c r="AC37" s="54"/>
    </row>
    <row r="38" spans="1:68" ht="16.5" customHeight="1" x14ac:dyDescent="0.25">
      <c r="A38" s="619" t="s">
        <v>109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5"/>
      <c r="AB38" s="65"/>
      <c r="AC38" s="79"/>
    </row>
    <row r="39" spans="1:68" ht="14.25" customHeight="1" x14ac:dyDescent="0.25">
      <c r="A39" s="620" t="s">
        <v>110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1">
        <v>4607091385670</v>
      </c>
      <c r="E40" s="62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3"/>
      <c r="R40" s="623"/>
      <c r="S40" s="623"/>
      <c r="T40" s="62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1">
        <v>4607091385687</v>
      </c>
      <c r="E41" s="62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3320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1">
        <v>4680115882539</v>
      </c>
      <c r="E42" s="62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8"/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9"/>
      <c r="P43" s="625" t="s">
        <v>40</v>
      </c>
      <c r="Q43" s="626"/>
      <c r="R43" s="626"/>
      <c r="S43" s="626"/>
      <c r="T43" s="626"/>
      <c r="U43" s="626"/>
      <c r="V43" s="62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0" t="s">
        <v>84</v>
      </c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1">
        <v>4680115884915</v>
      </c>
      <c r="E46" s="62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3"/>
      <c r="R46" s="623"/>
      <c r="S46" s="623"/>
      <c r="T46" s="62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8"/>
      <c r="B47" s="628"/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9"/>
      <c r="P47" s="625" t="s">
        <v>40</v>
      </c>
      <c r="Q47" s="626"/>
      <c r="R47" s="626"/>
      <c r="S47" s="626"/>
      <c r="T47" s="626"/>
      <c r="U47" s="626"/>
      <c r="V47" s="62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9" t="s">
        <v>127</v>
      </c>
      <c r="B49" s="619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5"/>
      <c r="AB49" s="65"/>
      <c r="AC49" s="79"/>
    </row>
    <row r="50" spans="1:68" ht="14.25" customHeight="1" x14ac:dyDescent="0.25">
      <c r="A50" s="620" t="s">
        <v>110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1">
        <v>4680115885882</v>
      </c>
      <c r="E51" s="62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3"/>
      <c r="R51" s="623"/>
      <c r="S51" s="623"/>
      <c r="T51" s="6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1">
        <v>4680115881426</v>
      </c>
      <c r="E52" s="62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1">
        <v>4680115880283</v>
      </c>
      <c r="E53" s="62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1">
        <v>4680115881525</v>
      </c>
      <c r="E54" s="6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45</v>
      </c>
      <c r="M54" s="38" t="s">
        <v>114</v>
      </c>
      <c r="N54" s="38"/>
      <c r="O54" s="37">
        <v>50</v>
      </c>
      <c r="P54" s="6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1">
        <v>4680115885899</v>
      </c>
      <c r="E55" s="6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1">
        <v>4680115881419</v>
      </c>
      <c r="E56" s="6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8"/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9"/>
      <c r="P57" s="625" t="s">
        <v>40</v>
      </c>
      <c r="Q57" s="626"/>
      <c r="R57" s="626"/>
      <c r="S57" s="626"/>
      <c r="T57" s="626"/>
      <c r="U57" s="626"/>
      <c r="V57" s="62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0" t="s">
        <v>146</v>
      </c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  <c r="X59" s="620"/>
      <c r="Y59" s="620"/>
      <c r="Z59" s="620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1">
        <v>4680115881440</v>
      </c>
      <c r="E60" s="6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3"/>
      <c r="R60" s="623"/>
      <c r="S60" s="623"/>
      <c r="T60" s="6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1">
        <v>4680115885950</v>
      </c>
      <c r="E61" s="6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1">
        <v>4680115881433</v>
      </c>
      <c r="E62" s="6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117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8"/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9"/>
      <c r="P63" s="625" t="s">
        <v>40</v>
      </c>
      <c r="Q63" s="626"/>
      <c r="R63" s="626"/>
      <c r="S63" s="626"/>
      <c r="T63" s="626"/>
      <c r="U63" s="626"/>
      <c r="V63" s="62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0" t="s">
        <v>78</v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  <c r="X65" s="620"/>
      <c r="Y65" s="620"/>
      <c r="Z65" s="620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1">
        <v>4680115885073</v>
      </c>
      <c r="E66" s="62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3"/>
      <c r="R66" s="623"/>
      <c r="S66" s="623"/>
      <c r="T66" s="62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1">
        <v>4680115885059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1">
        <v>4680115885097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8"/>
      <c r="B69" s="628"/>
      <c r="C69" s="628"/>
      <c r="D69" s="628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9"/>
      <c r="P69" s="625" t="s">
        <v>40</v>
      </c>
      <c r="Q69" s="626"/>
      <c r="R69" s="626"/>
      <c r="S69" s="626"/>
      <c r="T69" s="626"/>
      <c r="U69" s="626"/>
      <c r="V69" s="62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0" t="s">
        <v>84</v>
      </c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1">
        <v>4680115881891</v>
      </c>
      <c r="E72" s="62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3"/>
      <c r="R72" s="623"/>
      <c r="S72" s="623"/>
      <c r="T72" s="62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1">
        <v>4680115885769</v>
      </c>
      <c r="E73" s="62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1">
        <v>4680115884311</v>
      </c>
      <c r="E74" s="62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1">
        <v>4680115885929</v>
      </c>
      <c r="E75" s="62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1">
        <v>4680115884403</v>
      </c>
      <c r="E76" s="62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8"/>
      <c r="B77" s="628"/>
      <c r="C77" s="628"/>
      <c r="D77" s="628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9"/>
      <c r="P77" s="625" t="s">
        <v>40</v>
      </c>
      <c r="Q77" s="626"/>
      <c r="R77" s="626"/>
      <c r="S77" s="626"/>
      <c r="T77" s="626"/>
      <c r="U77" s="626"/>
      <c r="V77" s="62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0" t="s">
        <v>176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1">
        <v>4680115881532</v>
      </c>
      <c r="E80" s="62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1">
        <v>4680115881464</v>
      </c>
      <c r="E81" s="62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8"/>
      <c r="B82" s="628"/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9"/>
      <c r="P82" s="625" t="s">
        <v>40</v>
      </c>
      <c r="Q82" s="626"/>
      <c r="R82" s="626"/>
      <c r="S82" s="626"/>
      <c r="T82" s="626"/>
      <c r="U82" s="626"/>
      <c r="V82" s="62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9" t="s">
        <v>183</v>
      </c>
      <c r="B84" s="619"/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5"/>
      <c r="AB84" s="65"/>
      <c r="AC84" s="79"/>
    </row>
    <row r="85" spans="1:68" ht="14.25" customHeight="1" x14ac:dyDescent="0.25">
      <c r="A85" s="620" t="s">
        <v>110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1">
        <v>4680115881327</v>
      </c>
      <c r="E86" s="62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1">
        <v>4680115881518</v>
      </c>
      <c r="E87" s="62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1">
        <v>4680115881303</v>
      </c>
      <c r="E88" s="62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45</v>
      </c>
      <c r="M88" s="38" t="s">
        <v>96</v>
      </c>
      <c r="N88" s="38"/>
      <c r="O88" s="37">
        <v>50</v>
      </c>
      <c r="P88" s="6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4.5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8"/>
      <c r="B89" s="628"/>
      <c r="C89" s="628"/>
      <c r="D89" s="628"/>
      <c r="E89" s="628"/>
      <c r="F89" s="628"/>
      <c r="G89" s="628"/>
      <c r="H89" s="628"/>
      <c r="I89" s="628"/>
      <c r="J89" s="628"/>
      <c r="K89" s="628"/>
      <c r="L89" s="628"/>
      <c r="M89" s="628"/>
      <c r="N89" s="628"/>
      <c r="O89" s="629"/>
      <c r="P89" s="625" t="s">
        <v>40</v>
      </c>
      <c r="Q89" s="626"/>
      <c r="R89" s="626"/>
      <c r="S89" s="626"/>
      <c r="T89" s="626"/>
      <c r="U89" s="626"/>
      <c r="V89" s="62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0" t="s">
        <v>84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1">
        <v>4607091386967</v>
      </c>
      <c r="E92" s="62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3"/>
      <c r="R92" s="623"/>
      <c r="S92" s="623"/>
      <c r="T92" s="6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1">
        <v>4680115884953</v>
      </c>
      <c r="E93" s="62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1">
        <v>4607091385731</v>
      </c>
      <c r="E94" s="62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199</v>
      </c>
      <c r="B95" s="63" t="s">
        <v>200</v>
      </c>
      <c r="C95" s="36">
        <v>4301051438</v>
      </c>
      <c r="D95" s="621">
        <v>4680115880894</v>
      </c>
      <c r="E95" s="62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8"/>
      <c r="B96" s="628"/>
      <c r="C96" s="628"/>
      <c r="D96" s="628"/>
      <c r="E96" s="628"/>
      <c r="F96" s="628"/>
      <c r="G96" s="628"/>
      <c r="H96" s="628"/>
      <c r="I96" s="628"/>
      <c r="J96" s="628"/>
      <c r="K96" s="628"/>
      <c r="L96" s="628"/>
      <c r="M96" s="628"/>
      <c r="N96" s="628"/>
      <c r="O96" s="629"/>
      <c r="P96" s="625" t="s">
        <v>40</v>
      </c>
      <c r="Q96" s="626"/>
      <c r="R96" s="626"/>
      <c r="S96" s="626"/>
      <c r="T96" s="626"/>
      <c r="U96" s="626"/>
      <c r="V96" s="62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9" t="s">
        <v>202</v>
      </c>
      <c r="B98" s="619"/>
      <c r="C98" s="619"/>
      <c r="D98" s="619"/>
      <c r="E98" s="619"/>
      <c r="F98" s="619"/>
      <c r="G98" s="619"/>
      <c r="H98" s="619"/>
      <c r="I98" s="619"/>
      <c r="J98" s="619"/>
      <c r="K98" s="619"/>
      <c r="L98" s="619"/>
      <c r="M98" s="619"/>
      <c r="N98" s="619"/>
      <c r="O98" s="619"/>
      <c r="P98" s="619"/>
      <c r="Q98" s="619"/>
      <c r="R98" s="619"/>
      <c r="S98" s="619"/>
      <c r="T98" s="619"/>
      <c r="U98" s="619"/>
      <c r="V98" s="619"/>
      <c r="W98" s="619"/>
      <c r="X98" s="619"/>
      <c r="Y98" s="619"/>
      <c r="Z98" s="619"/>
      <c r="AA98" s="65"/>
      <c r="AB98" s="65"/>
      <c r="AC98" s="79"/>
    </row>
    <row r="99" spans="1:68" ht="14.25" customHeight="1" x14ac:dyDescent="0.25">
      <c r="A99" s="620" t="s">
        <v>110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6"/>
      <c r="AB99" s="66"/>
      <c r="AC99" s="80"/>
    </row>
    <row r="100" spans="1:68" ht="37.5" customHeight="1" x14ac:dyDescent="0.25">
      <c r="A100" s="63" t="s">
        <v>203</v>
      </c>
      <c r="B100" s="63" t="s">
        <v>204</v>
      </c>
      <c r="C100" s="36">
        <v>4301011514</v>
      </c>
      <c r="D100" s="621">
        <v>4680115882133</v>
      </c>
      <c r="E100" s="62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3"/>
      <c r="R100" s="623"/>
      <c r="S100" s="623"/>
      <c r="T100" s="62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205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206</v>
      </c>
      <c r="B101" s="63" t="s">
        <v>207</v>
      </c>
      <c r="C101" s="36">
        <v>4301011417</v>
      </c>
      <c r="D101" s="621">
        <v>4680115880269</v>
      </c>
      <c r="E101" s="62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208</v>
      </c>
      <c r="B102" s="63" t="s">
        <v>209</v>
      </c>
      <c r="C102" s="36">
        <v>4301011415</v>
      </c>
      <c r="D102" s="621">
        <v>4680115880429</v>
      </c>
      <c r="E102" s="62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210</v>
      </c>
      <c r="M102" s="38" t="s">
        <v>88</v>
      </c>
      <c r="N102" s="38"/>
      <c r="O102" s="37">
        <v>50</v>
      </c>
      <c r="P102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1">
        <v>4680115881457</v>
      </c>
      <c r="E103" s="62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9"/>
      <c r="P104" s="625" t="s">
        <v>40</v>
      </c>
      <c r="Q104" s="626"/>
      <c r="R104" s="626"/>
      <c r="S104" s="626"/>
      <c r="T104" s="626"/>
      <c r="U104" s="626"/>
      <c r="V104" s="62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0" t="s">
        <v>146</v>
      </c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  <c r="X106" s="620"/>
      <c r="Y106" s="620"/>
      <c r="Z106" s="620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1">
        <v>4680115881488</v>
      </c>
      <c r="E107" s="62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3"/>
      <c r="R107" s="623"/>
      <c r="S107" s="623"/>
      <c r="T107" s="62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1">
        <v>4680115882775</v>
      </c>
      <c r="E108" s="62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1">
        <v>4680115880658</v>
      </c>
      <c r="E109" s="62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8"/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9"/>
      <c r="P110" s="625" t="s">
        <v>40</v>
      </c>
      <c r="Q110" s="626"/>
      <c r="R110" s="626"/>
      <c r="S110" s="626"/>
      <c r="T110" s="626"/>
      <c r="U110" s="626"/>
      <c r="V110" s="62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0" t="s">
        <v>84</v>
      </c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  <c r="X112" s="620"/>
      <c r="Y112" s="620"/>
      <c r="Z112" s="620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1">
        <v>4607091385168</v>
      </c>
      <c r="E113" s="62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3"/>
      <c r="R113" s="623"/>
      <c r="S113" s="623"/>
      <c r="T113" s="6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1">
        <v>4607091383256</v>
      </c>
      <c r="E114" s="62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1">
        <v>4607091385748</v>
      </c>
      <c r="E115" s="62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227</v>
      </c>
      <c r="M115" s="38" t="s">
        <v>96</v>
      </c>
      <c r="N115" s="38"/>
      <c r="O115" s="37">
        <v>45</v>
      </c>
      <c r="P115" s="67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228</v>
      </c>
      <c r="B116" s="63" t="s">
        <v>229</v>
      </c>
      <c r="C116" s="36">
        <v>4301051740</v>
      </c>
      <c r="D116" s="621">
        <v>4680115884533</v>
      </c>
      <c r="E116" s="62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227</v>
      </c>
      <c r="M116" s="38" t="s">
        <v>88</v>
      </c>
      <c r="N116" s="38"/>
      <c r="O116" s="37">
        <v>45</v>
      </c>
      <c r="P116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230</v>
      </c>
      <c r="AG116" s="78"/>
      <c r="AJ116" s="84" t="s">
        <v>117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8"/>
      <c r="B117" s="628"/>
      <c r="C117" s="628"/>
      <c r="D117" s="628"/>
      <c r="E117" s="628"/>
      <c r="F117" s="628"/>
      <c r="G117" s="628"/>
      <c r="H117" s="628"/>
      <c r="I117" s="628"/>
      <c r="J117" s="628"/>
      <c r="K117" s="628"/>
      <c r="L117" s="628"/>
      <c r="M117" s="628"/>
      <c r="N117" s="628"/>
      <c r="O117" s="629"/>
      <c r="P117" s="625" t="s">
        <v>40</v>
      </c>
      <c r="Q117" s="626"/>
      <c r="R117" s="626"/>
      <c r="S117" s="626"/>
      <c r="T117" s="626"/>
      <c r="U117" s="626"/>
      <c r="V117" s="62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0" t="s">
        <v>176</v>
      </c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6"/>
      <c r="AB119" s="66"/>
      <c r="AC119" s="80"/>
    </row>
    <row r="120" spans="1:68" ht="16.5" customHeight="1" x14ac:dyDescent="0.25">
      <c r="A120" s="63" t="s">
        <v>231</v>
      </c>
      <c r="B120" s="63" t="s">
        <v>232</v>
      </c>
      <c r="C120" s="36">
        <v>4301060317</v>
      </c>
      <c r="D120" s="621">
        <v>4680115880238</v>
      </c>
      <c r="E120" s="62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227</v>
      </c>
      <c r="M120" s="38" t="s">
        <v>88</v>
      </c>
      <c r="N120" s="38"/>
      <c r="O120" s="37">
        <v>40</v>
      </c>
      <c r="P120" s="6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3"/>
      <c r="R120" s="623"/>
      <c r="S120" s="623"/>
      <c r="T120" s="62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233</v>
      </c>
      <c r="AG120" s="78"/>
      <c r="AJ120" s="84" t="s">
        <v>117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8"/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9"/>
      <c r="P121" s="625" t="s">
        <v>40</v>
      </c>
      <c r="Q121" s="626"/>
      <c r="R121" s="626"/>
      <c r="S121" s="626"/>
      <c r="T121" s="626"/>
      <c r="U121" s="626"/>
      <c r="V121" s="62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8"/>
      <c r="B122" s="628"/>
      <c r="C122" s="628"/>
      <c r="D122" s="628"/>
      <c r="E122" s="628"/>
      <c r="F122" s="628"/>
      <c r="G122" s="628"/>
      <c r="H122" s="628"/>
      <c r="I122" s="628"/>
      <c r="J122" s="628"/>
      <c r="K122" s="628"/>
      <c r="L122" s="628"/>
      <c r="M122" s="628"/>
      <c r="N122" s="628"/>
      <c r="O122" s="629"/>
      <c r="P122" s="625" t="s">
        <v>40</v>
      </c>
      <c r="Q122" s="626"/>
      <c r="R122" s="626"/>
      <c r="S122" s="626"/>
      <c r="T122" s="626"/>
      <c r="U122" s="626"/>
      <c r="V122" s="62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9" t="s">
        <v>234</v>
      </c>
      <c r="B123" s="619"/>
      <c r="C123" s="619"/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619"/>
      <c r="T123" s="619"/>
      <c r="U123" s="619"/>
      <c r="V123" s="619"/>
      <c r="W123" s="619"/>
      <c r="X123" s="619"/>
      <c r="Y123" s="619"/>
      <c r="Z123" s="619"/>
      <c r="AA123" s="65"/>
      <c r="AB123" s="65"/>
      <c r="AC123" s="79"/>
    </row>
    <row r="124" spans="1:68" ht="14.25" customHeight="1" x14ac:dyDescent="0.25">
      <c r="A124" s="620" t="s">
        <v>110</v>
      </c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  <c r="X124" s="620"/>
      <c r="Y124" s="620"/>
      <c r="Z124" s="620"/>
      <c r="AA124" s="66"/>
      <c r="AB124" s="66"/>
      <c r="AC124" s="80"/>
    </row>
    <row r="125" spans="1:68" ht="27" customHeight="1" x14ac:dyDescent="0.25">
      <c r="A125" s="63" t="s">
        <v>235</v>
      </c>
      <c r="B125" s="63" t="s">
        <v>236</v>
      </c>
      <c r="C125" s="36">
        <v>4301011562</v>
      </c>
      <c r="D125" s="621">
        <v>4680115882577</v>
      </c>
      <c r="E125" s="62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227</v>
      </c>
      <c r="M125" s="38" t="s">
        <v>107</v>
      </c>
      <c r="N125" s="38"/>
      <c r="O125" s="37">
        <v>90</v>
      </c>
      <c r="P125" s="6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3"/>
      <c r="R125" s="623"/>
      <c r="S125" s="623"/>
      <c r="T125" s="62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237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235</v>
      </c>
      <c r="B126" s="63" t="s">
        <v>238</v>
      </c>
      <c r="C126" s="36">
        <v>4301011564</v>
      </c>
      <c r="D126" s="621">
        <v>4680115882577</v>
      </c>
      <c r="E126" s="62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3"/>
      <c r="R126" s="623"/>
      <c r="S126" s="623"/>
      <c r="T126" s="62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237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8"/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9"/>
      <c r="P127" s="625" t="s">
        <v>40</v>
      </c>
      <c r="Q127" s="626"/>
      <c r="R127" s="626"/>
      <c r="S127" s="626"/>
      <c r="T127" s="626"/>
      <c r="U127" s="626"/>
      <c r="V127" s="62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8"/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9"/>
      <c r="P128" s="625" t="s">
        <v>40</v>
      </c>
      <c r="Q128" s="626"/>
      <c r="R128" s="626"/>
      <c r="S128" s="626"/>
      <c r="T128" s="626"/>
      <c r="U128" s="626"/>
      <c r="V128" s="62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0" t="s">
        <v>78</v>
      </c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  <c r="X129" s="620"/>
      <c r="Y129" s="620"/>
      <c r="Z129" s="620"/>
      <c r="AA129" s="66"/>
      <c r="AB129" s="66"/>
      <c r="AC129" s="80"/>
    </row>
    <row r="130" spans="1:68" ht="27" customHeight="1" x14ac:dyDescent="0.25">
      <c r="A130" s="63" t="s">
        <v>239</v>
      </c>
      <c r="B130" s="63" t="s">
        <v>240</v>
      </c>
      <c r="C130" s="36">
        <v>4301031235</v>
      </c>
      <c r="D130" s="621">
        <v>4680115883444</v>
      </c>
      <c r="E130" s="62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3"/>
      <c r="R130" s="623"/>
      <c r="S130" s="623"/>
      <c r="T130" s="62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241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239</v>
      </c>
      <c r="B131" s="63" t="s">
        <v>242</v>
      </c>
      <c r="C131" s="36">
        <v>4301031234</v>
      </c>
      <c r="D131" s="621">
        <v>4680115883444</v>
      </c>
      <c r="E131" s="62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227</v>
      </c>
      <c r="M131" s="38" t="s">
        <v>107</v>
      </c>
      <c r="N131" s="38"/>
      <c r="O131" s="37">
        <v>90</v>
      </c>
      <c r="P131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3"/>
      <c r="R131" s="623"/>
      <c r="S131" s="623"/>
      <c r="T131" s="62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241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28"/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9"/>
      <c r="P132" s="625" t="s">
        <v>40</v>
      </c>
      <c r="Q132" s="626"/>
      <c r="R132" s="626"/>
      <c r="S132" s="626"/>
      <c r="T132" s="626"/>
      <c r="U132" s="626"/>
      <c r="V132" s="62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28"/>
      <c r="B133" s="628"/>
      <c r="C133" s="628"/>
      <c r="D133" s="628"/>
      <c r="E133" s="628"/>
      <c r="F133" s="628"/>
      <c r="G133" s="628"/>
      <c r="H133" s="628"/>
      <c r="I133" s="628"/>
      <c r="J133" s="628"/>
      <c r="K133" s="628"/>
      <c r="L133" s="628"/>
      <c r="M133" s="628"/>
      <c r="N133" s="628"/>
      <c r="O133" s="629"/>
      <c r="P133" s="625" t="s">
        <v>40</v>
      </c>
      <c r="Q133" s="626"/>
      <c r="R133" s="626"/>
      <c r="S133" s="626"/>
      <c r="T133" s="626"/>
      <c r="U133" s="626"/>
      <c r="V133" s="62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0" t="s">
        <v>84</v>
      </c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  <c r="X134" s="620"/>
      <c r="Y134" s="620"/>
      <c r="Z134" s="620"/>
      <c r="AA134" s="66"/>
      <c r="AB134" s="66"/>
      <c r="AC134" s="80"/>
    </row>
    <row r="135" spans="1:68" ht="16.5" customHeight="1" x14ac:dyDescent="0.25">
      <c r="A135" s="63" t="s">
        <v>243</v>
      </c>
      <c r="B135" s="63" t="s">
        <v>244</v>
      </c>
      <c r="C135" s="36">
        <v>4301051477</v>
      </c>
      <c r="D135" s="621">
        <v>4680115882584</v>
      </c>
      <c r="E135" s="62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3"/>
      <c r="R135" s="623"/>
      <c r="S135" s="623"/>
      <c r="T135" s="6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237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243</v>
      </c>
      <c r="B136" s="63" t="s">
        <v>245</v>
      </c>
      <c r="C136" s="36">
        <v>4301051476</v>
      </c>
      <c r="D136" s="621">
        <v>4680115882584</v>
      </c>
      <c r="E136" s="62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227</v>
      </c>
      <c r="M136" s="38" t="s">
        <v>107</v>
      </c>
      <c r="N136" s="38"/>
      <c r="O136" s="37">
        <v>60</v>
      </c>
      <c r="P136" s="6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3"/>
      <c r="R136" s="623"/>
      <c r="S136" s="623"/>
      <c r="T136" s="6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237</v>
      </c>
      <c r="AG136" s="78"/>
      <c r="AJ136" s="84" t="s">
        <v>117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9"/>
      <c r="P137" s="625" t="s">
        <v>40</v>
      </c>
      <c r="Q137" s="626"/>
      <c r="R137" s="626"/>
      <c r="S137" s="626"/>
      <c r="T137" s="626"/>
      <c r="U137" s="626"/>
      <c r="V137" s="62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28"/>
      <c r="B138" s="628"/>
      <c r="C138" s="628"/>
      <c r="D138" s="628"/>
      <c r="E138" s="628"/>
      <c r="F138" s="628"/>
      <c r="G138" s="628"/>
      <c r="H138" s="628"/>
      <c r="I138" s="628"/>
      <c r="J138" s="628"/>
      <c r="K138" s="628"/>
      <c r="L138" s="628"/>
      <c r="M138" s="628"/>
      <c r="N138" s="628"/>
      <c r="O138" s="629"/>
      <c r="P138" s="625" t="s">
        <v>40</v>
      </c>
      <c r="Q138" s="626"/>
      <c r="R138" s="626"/>
      <c r="S138" s="626"/>
      <c r="T138" s="626"/>
      <c r="U138" s="626"/>
      <c r="V138" s="62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19" t="s">
        <v>108</v>
      </c>
      <c r="B139" s="619"/>
      <c r="C139" s="619"/>
      <c r="D139" s="619"/>
      <c r="E139" s="619"/>
      <c r="F139" s="619"/>
      <c r="G139" s="619"/>
      <c r="H139" s="619"/>
      <c r="I139" s="619"/>
      <c r="J139" s="619"/>
      <c r="K139" s="619"/>
      <c r="L139" s="619"/>
      <c r="M139" s="619"/>
      <c r="N139" s="619"/>
      <c r="O139" s="619"/>
      <c r="P139" s="619"/>
      <c r="Q139" s="619"/>
      <c r="R139" s="619"/>
      <c r="S139" s="619"/>
      <c r="T139" s="619"/>
      <c r="U139" s="619"/>
      <c r="V139" s="619"/>
      <c r="W139" s="619"/>
      <c r="X139" s="619"/>
      <c r="Y139" s="619"/>
      <c r="Z139" s="619"/>
      <c r="AA139" s="65"/>
      <c r="AB139" s="65"/>
      <c r="AC139" s="79"/>
    </row>
    <row r="140" spans="1:68" ht="14.25" customHeight="1" x14ac:dyDescent="0.25">
      <c r="A140" s="620" t="s">
        <v>110</v>
      </c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  <c r="X140" s="620"/>
      <c r="Y140" s="620"/>
      <c r="Z140" s="620"/>
      <c r="AA140" s="66"/>
      <c r="AB140" s="66"/>
      <c r="AC140" s="80"/>
    </row>
    <row r="141" spans="1:68" ht="27" customHeight="1" x14ac:dyDescent="0.25">
      <c r="A141" s="63" t="s">
        <v>246</v>
      </c>
      <c r="B141" s="63" t="s">
        <v>247</v>
      </c>
      <c r="C141" s="36">
        <v>4301012244</v>
      </c>
      <c r="D141" s="621">
        <v>4680115887374</v>
      </c>
      <c r="E141" s="621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115</v>
      </c>
      <c r="L141" s="37" t="s">
        <v>45</v>
      </c>
      <c r="M141" s="38" t="s">
        <v>114</v>
      </c>
      <c r="N141" s="38"/>
      <c r="O141" s="37">
        <v>55</v>
      </c>
      <c r="P141" s="68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3"/>
      <c r="R141" s="623"/>
      <c r="S141" s="623"/>
      <c r="T141" s="6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249</v>
      </c>
      <c r="AC141" s="196" t="s">
        <v>248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250</v>
      </c>
      <c r="B142" s="63" t="s">
        <v>251</v>
      </c>
      <c r="C142" s="36">
        <v>4301011705</v>
      </c>
      <c r="D142" s="621">
        <v>4607091384604</v>
      </c>
      <c r="E142" s="621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114</v>
      </c>
      <c r="N142" s="38"/>
      <c r="O142" s="37">
        <v>50</v>
      </c>
      <c r="P142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3"/>
      <c r="R142" s="623"/>
      <c r="S142" s="623"/>
      <c r="T142" s="6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252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253</v>
      </c>
      <c r="B143" s="63" t="s">
        <v>254</v>
      </c>
      <c r="C143" s="36">
        <v>4301012179</v>
      </c>
      <c r="D143" s="621">
        <v>4680115886810</v>
      </c>
      <c r="E143" s="621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114</v>
      </c>
      <c r="N143" s="38"/>
      <c r="O143" s="37">
        <v>55</v>
      </c>
      <c r="P143" s="68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255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28"/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9"/>
      <c r="P144" s="625" t="s">
        <v>40</v>
      </c>
      <c r="Q144" s="626"/>
      <c r="R144" s="626"/>
      <c r="S144" s="626"/>
      <c r="T144" s="626"/>
      <c r="U144" s="626"/>
      <c r="V144" s="627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0" t="s">
        <v>78</v>
      </c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  <c r="X146" s="620"/>
      <c r="Y146" s="620"/>
      <c r="Z146" s="620"/>
      <c r="AA146" s="66"/>
      <c r="AB146" s="66"/>
      <c r="AC146" s="80"/>
    </row>
    <row r="147" spans="1:68" ht="16.5" customHeight="1" x14ac:dyDescent="0.25">
      <c r="A147" s="63" t="s">
        <v>256</v>
      </c>
      <c r="B147" s="63" t="s">
        <v>257</v>
      </c>
      <c r="C147" s="36">
        <v>4301030895</v>
      </c>
      <c r="D147" s="621">
        <v>4607091387667</v>
      </c>
      <c r="E147" s="62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115</v>
      </c>
      <c r="L147" s="37" t="s">
        <v>45</v>
      </c>
      <c r="M147" s="38" t="s">
        <v>114</v>
      </c>
      <c r="N147" s="38"/>
      <c r="O147" s="37">
        <v>40</v>
      </c>
      <c r="P14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3"/>
      <c r="R147" s="623"/>
      <c r="S147" s="623"/>
      <c r="T147" s="6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258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259</v>
      </c>
      <c r="B148" s="63" t="s">
        <v>260</v>
      </c>
      <c r="C148" s="36">
        <v>4301030961</v>
      </c>
      <c r="D148" s="621">
        <v>4607091387636</v>
      </c>
      <c r="E148" s="62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261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262</v>
      </c>
      <c r="B149" s="63" t="s">
        <v>263</v>
      </c>
      <c r="C149" s="36">
        <v>4301030963</v>
      </c>
      <c r="D149" s="621">
        <v>4607091382426</v>
      </c>
      <c r="E149" s="62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115</v>
      </c>
      <c r="L149" s="37" t="s">
        <v>45</v>
      </c>
      <c r="M149" s="38" t="s">
        <v>82</v>
      </c>
      <c r="N149" s="38"/>
      <c r="O149" s="37">
        <v>40</v>
      </c>
      <c r="P149" s="6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264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28"/>
      <c r="B150" s="628"/>
      <c r="C150" s="628"/>
      <c r="D150" s="628"/>
      <c r="E150" s="628"/>
      <c r="F150" s="628"/>
      <c r="G150" s="628"/>
      <c r="H150" s="628"/>
      <c r="I150" s="628"/>
      <c r="J150" s="628"/>
      <c r="K150" s="628"/>
      <c r="L150" s="628"/>
      <c r="M150" s="628"/>
      <c r="N150" s="628"/>
      <c r="O150" s="629"/>
      <c r="P150" s="625" t="s">
        <v>40</v>
      </c>
      <c r="Q150" s="626"/>
      <c r="R150" s="626"/>
      <c r="S150" s="626"/>
      <c r="T150" s="626"/>
      <c r="U150" s="626"/>
      <c r="V150" s="62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0" t="s">
        <v>84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6"/>
      <c r="AB152" s="66"/>
      <c r="AC152" s="80"/>
    </row>
    <row r="153" spans="1:68" ht="27" customHeight="1" x14ac:dyDescent="0.25">
      <c r="A153" s="63" t="s">
        <v>265</v>
      </c>
      <c r="B153" s="63" t="s">
        <v>266</v>
      </c>
      <c r="C153" s="36">
        <v>4301052064</v>
      </c>
      <c r="D153" s="621">
        <v>4680115887459</v>
      </c>
      <c r="E153" s="621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0" t="s">
        <v>267</v>
      </c>
      <c r="Q153" s="623"/>
      <c r="R153" s="623"/>
      <c r="S153" s="623"/>
      <c r="T153" s="62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249</v>
      </c>
      <c r="AC153" s="208" t="s">
        <v>268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28"/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9"/>
      <c r="P154" s="625" t="s">
        <v>40</v>
      </c>
      <c r="Q154" s="626"/>
      <c r="R154" s="626"/>
      <c r="S154" s="626"/>
      <c r="T154" s="626"/>
      <c r="U154" s="626"/>
      <c r="V154" s="627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28"/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9"/>
      <c r="P155" s="625" t="s">
        <v>40</v>
      </c>
      <c r="Q155" s="626"/>
      <c r="R155" s="626"/>
      <c r="S155" s="626"/>
      <c r="T155" s="626"/>
      <c r="U155" s="626"/>
      <c r="V155" s="627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18" t="s">
        <v>269</v>
      </c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8"/>
      <c r="P156" s="618"/>
      <c r="Q156" s="618"/>
      <c r="R156" s="618"/>
      <c r="S156" s="618"/>
      <c r="T156" s="618"/>
      <c r="U156" s="618"/>
      <c r="V156" s="618"/>
      <c r="W156" s="618"/>
      <c r="X156" s="618"/>
      <c r="Y156" s="618"/>
      <c r="Z156" s="618"/>
      <c r="AA156" s="54"/>
      <c r="AB156" s="54"/>
      <c r="AC156" s="54"/>
    </row>
    <row r="157" spans="1:68" ht="16.5" customHeight="1" x14ac:dyDescent="0.25">
      <c r="A157" s="619" t="s">
        <v>270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65"/>
      <c r="AB157" s="65"/>
      <c r="AC157" s="79"/>
    </row>
    <row r="158" spans="1:68" ht="14.25" customHeight="1" x14ac:dyDescent="0.25">
      <c r="A158" s="620" t="s">
        <v>146</v>
      </c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  <c r="X158" s="620"/>
      <c r="Y158" s="620"/>
      <c r="Z158" s="620"/>
      <c r="AA158" s="66"/>
      <c r="AB158" s="66"/>
      <c r="AC158" s="80"/>
    </row>
    <row r="159" spans="1:68" ht="27" customHeight="1" x14ac:dyDescent="0.25">
      <c r="A159" s="63" t="s">
        <v>271</v>
      </c>
      <c r="B159" s="63" t="s">
        <v>272</v>
      </c>
      <c r="C159" s="36">
        <v>4301020323</v>
      </c>
      <c r="D159" s="621">
        <v>4680115886223</v>
      </c>
      <c r="E159" s="621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3"/>
      <c r="R159" s="623"/>
      <c r="S159" s="623"/>
      <c r="T159" s="6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273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28"/>
      <c r="B160" s="628"/>
      <c r="C160" s="628"/>
      <c r="D160" s="628"/>
      <c r="E160" s="628"/>
      <c r="F160" s="628"/>
      <c r="G160" s="628"/>
      <c r="H160" s="628"/>
      <c r="I160" s="628"/>
      <c r="J160" s="628"/>
      <c r="K160" s="628"/>
      <c r="L160" s="628"/>
      <c r="M160" s="628"/>
      <c r="N160" s="628"/>
      <c r="O160" s="629"/>
      <c r="P160" s="625" t="s">
        <v>40</v>
      </c>
      <c r="Q160" s="626"/>
      <c r="R160" s="626"/>
      <c r="S160" s="626"/>
      <c r="T160" s="626"/>
      <c r="U160" s="626"/>
      <c r="V160" s="62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28"/>
      <c r="B161" s="628"/>
      <c r="C161" s="628"/>
      <c r="D161" s="628"/>
      <c r="E161" s="628"/>
      <c r="F161" s="628"/>
      <c r="G161" s="628"/>
      <c r="H161" s="628"/>
      <c r="I161" s="628"/>
      <c r="J161" s="628"/>
      <c r="K161" s="628"/>
      <c r="L161" s="628"/>
      <c r="M161" s="628"/>
      <c r="N161" s="628"/>
      <c r="O161" s="629"/>
      <c r="P161" s="625" t="s">
        <v>40</v>
      </c>
      <c r="Q161" s="626"/>
      <c r="R161" s="626"/>
      <c r="S161" s="626"/>
      <c r="T161" s="626"/>
      <c r="U161" s="626"/>
      <c r="V161" s="62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0" t="s">
        <v>78</v>
      </c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6"/>
      <c r="AB162" s="66"/>
      <c r="AC162" s="80"/>
    </row>
    <row r="163" spans="1:68" ht="27" customHeight="1" x14ac:dyDescent="0.25">
      <c r="A163" s="63" t="s">
        <v>274</v>
      </c>
      <c r="B163" s="63" t="s">
        <v>275</v>
      </c>
      <c r="C163" s="36">
        <v>4301031191</v>
      </c>
      <c r="D163" s="621">
        <v>4680115880993</v>
      </c>
      <c r="E163" s="62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210</v>
      </c>
      <c r="M163" s="38" t="s">
        <v>82</v>
      </c>
      <c r="N163" s="38"/>
      <c r="O163" s="37">
        <v>40</v>
      </c>
      <c r="P163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276</v>
      </c>
      <c r="AG163" s="78"/>
      <c r="AJ163" s="84" t="s">
        <v>117</v>
      </c>
      <c r="AK163" s="84">
        <v>50.4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277</v>
      </c>
      <c r="B164" s="63" t="s">
        <v>278</v>
      </c>
      <c r="C164" s="36">
        <v>4301031204</v>
      </c>
      <c r="D164" s="621">
        <v>4680115881761</v>
      </c>
      <c r="E164" s="62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210</v>
      </c>
      <c r="M164" s="38" t="s">
        <v>82</v>
      </c>
      <c r="N164" s="38"/>
      <c r="O164" s="37">
        <v>40</v>
      </c>
      <c r="P164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279</v>
      </c>
      <c r="AG164" s="78"/>
      <c r="AJ164" s="84" t="s">
        <v>117</v>
      </c>
      <c r="AK164" s="84">
        <v>50.4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4301031201</v>
      </c>
      <c r="D165" s="621">
        <v>4680115881563</v>
      </c>
      <c r="E165" s="621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210</v>
      </c>
      <c r="M165" s="38" t="s">
        <v>82</v>
      </c>
      <c r="N165" s="38"/>
      <c r="O165" s="37">
        <v>40</v>
      </c>
      <c r="P165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282</v>
      </c>
      <c r="AG165" s="78"/>
      <c r="AJ165" s="84" t="s">
        <v>117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283</v>
      </c>
      <c r="B166" s="63" t="s">
        <v>284</v>
      </c>
      <c r="C166" s="36">
        <v>4301031199</v>
      </c>
      <c r="D166" s="621">
        <v>4680115880986</v>
      </c>
      <c r="E166" s="62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285</v>
      </c>
      <c r="M166" s="38" t="s">
        <v>82</v>
      </c>
      <c r="N166" s="38"/>
      <c r="O166" s="37">
        <v>40</v>
      </c>
      <c r="P166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276</v>
      </c>
      <c r="AG166" s="78"/>
      <c r="AJ166" s="84" t="s">
        <v>117</v>
      </c>
      <c r="AK166" s="84">
        <v>37.799999999999997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4301031205</v>
      </c>
      <c r="D167" s="621">
        <v>4680115881785</v>
      </c>
      <c r="E167" s="62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285</v>
      </c>
      <c r="M167" s="38" t="s">
        <v>82</v>
      </c>
      <c r="N167" s="38"/>
      <c r="O167" s="37">
        <v>40</v>
      </c>
      <c r="P167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279</v>
      </c>
      <c r="AG167" s="78"/>
      <c r="AJ167" s="84" t="s">
        <v>117</v>
      </c>
      <c r="AK167" s="84">
        <v>37.799999999999997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4301031399</v>
      </c>
      <c r="D168" s="621">
        <v>4680115886537</v>
      </c>
      <c r="E168" s="621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290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291</v>
      </c>
      <c r="B169" s="63" t="s">
        <v>292</v>
      </c>
      <c r="C169" s="36">
        <v>4301031202</v>
      </c>
      <c r="D169" s="621">
        <v>4680115881679</v>
      </c>
      <c r="E169" s="62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285</v>
      </c>
      <c r="M169" s="38" t="s">
        <v>82</v>
      </c>
      <c r="N169" s="38"/>
      <c r="O169" s="37">
        <v>40</v>
      </c>
      <c r="P169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3"/>
      <c r="R169" s="623"/>
      <c r="S169" s="623"/>
      <c r="T169" s="62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282</v>
      </c>
      <c r="AG169" s="78"/>
      <c r="AJ169" s="84" t="s">
        <v>117</v>
      </c>
      <c r="AK169" s="84">
        <v>37.799999999999997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4301031158</v>
      </c>
      <c r="D170" s="621">
        <v>4680115880191</v>
      </c>
      <c r="E170" s="62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3"/>
      <c r="R170" s="623"/>
      <c r="S170" s="623"/>
      <c r="T170" s="62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282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4301031245</v>
      </c>
      <c r="D171" s="621">
        <v>4680115883963</v>
      </c>
      <c r="E171" s="62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3"/>
      <c r="R171" s="623"/>
      <c r="S171" s="623"/>
      <c r="T171" s="62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28"/>
      <c r="B172" s="628"/>
      <c r="C172" s="628"/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9"/>
      <c r="P172" s="625" t="s">
        <v>40</v>
      </c>
      <c r="Q172" s="626"/>
      <c r="R172" s="626"/>
      <c r="S172" s="626"/>
      <c r="T172" s="626"/>
      <c r="U172" s="626"/>
      <c r="V172" s="627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28"/>
      <c r="B173" s="628"/>
      <c r="C173" s="628"/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9"/>
      <c r="P173" s="625" t="s">
        <v>40</v>
      </c>
      <c r="Q173" s="626"/>
      <c r="R173" s="626"/>
      <c r="S173" s="626"/>
      <c r="T173" s="626"/>
      <c r="U173" s="626"/>
      <c r="V173" s="627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0" t="s">
        <v>102</v>
      </c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  <c r="X174" s="620"/>
      <c r="Y174" s="620"/>
      <c r="Z174" s="620"/>
      <c r="AA174" s="66"/>
      <c r="AB174" s="66"/>
      <c r="AC174" s="80"/>
    </row>
    <row r="175" spans="1:68" ht="27" customHeight="1" x14ac:dyDescent="0.25">
      <c r="A175" s="63" t="s">
        <v>298</v>
      </c>
      <c r="B175" s="63" t="s">
        <v>299</v>
      </c>
      <c r="C175" s="36">
        <v>4301032053</v>
      </c>
      <c r="D175" s="621">
        <v>4680115886780</v>
      </c>
      <c r="E175" s="62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3"/>
      <c r="R175" s="623"/>
      <c r="S175" s="623"/>
      <c r="T175" s="62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300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4301032051</v>
      </c>
      <c r="D176" s="621">
        <v>4680115886742</v>
      </c>
      <c r="E176" s="62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3"/>
      <c r="R176" s="623"/>
      <c r="S176" s="623"/>
      <c r="T176" s="6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305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306</v>
      </c>
      <c r="B177" s="63" t="s">
        <v>307</v>
      </c>
      <c r="C177" s="36">
        <v>4301032052</v>
      </c>
      <c r="D177" s="621">
        <v>4680115886766</v>
      </c>
      <c r="E177" s="62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302</v>
      </c>
      <c r="L177" s="37" t="s">
        <v>45</v>
      </c>
      <c r="M177" s="38" t="s">
        <v>301</v>
      </c>
      <c r="N177" s="38"/>
      <c r="O177" s="37">
        <v>90</v>
      </c>
      <c r="P177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3"/>
      <c r="R177" s="623"/>
      <c r="S177" s="623"/>
      <c r="T177" s="62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305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28"/>
      <c r="B178" s="628"/>
      <c r="C178" s="628"/>
      <c r="D178" s="628"/>
      <c r="E178" s="628"/>
      <c r="F178" s="628"/>
      <c r="G178" s="628"/>
      <c r="H178" s="628"/>
      <c r="I178" s="628"/>
      <c r="J178" s="628"/>
      <c r="K178" s="628"/>
      <c r="L178" s="628"/>
      <c r="M178" s="628"/>
      <c r="N178" s="628"/>
      <c r="O178" s="629"/>
      <c r="P178" s="625" t="s">
        <v>40</v>
      </c>
      <c r="Q178" s="626"/>
      <c r="R178" s="626"/>
      <c r="S178" s="626"/>
      <c r="T178" s="626"/>
      <c r="U178" s="626"/>
      <c r="V178" s="627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0" t="s">
        <v>308</v>
      </c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  <c r="X180" s="620"/>
      <c r="Y180" s="620"/>
      <c r="Z180" s="620"/>
      <c r="AA180" s="66"/>
      <c r="AB180" s="66"/>
      <c r="AC180" s="80"/>
    </row>
    <row r="181" spans="1:68" ht="27" customHeight="1" x14ac:dyDescent="0.25">
      <c r="A181" s="63" t="s">
        <v>309</v>
      </c>
      <c r="B181" s="63" t="s">
        <v>310</v>
      </c>
      <c r="C181" s="36">
        <v>4301170013</v>
      </c>
      <c r="D181" s="621">
        <v>4680115886797</v>
      </c>
      <c r="E181" s="62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302</v>
      </c>
      <c r="L181" s="37" t="s">
        <v>45</v>
      </c>
      <c r="M181" s="38" t="s">
        <v>301</v>
      </c>
      <c r="N181" s="38"/>
      <c r="O181" s="37">
        <v>90</v>
      </c>
      <c r="P181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3"/>
      <c r="R181" s="623"/>
      <c r="S181" s="623"/>
      <c r="T181" s="62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305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28"/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9"/>
      <c r="P182" s="625" t="s">
        <v>40</v>
      </c>
      <c r="Q182" s="626"/>
      <c r="R182" s="626"/>
      <c r="S182" s="626"/>
      <c r="T182" s="626"/>
      <c r="U182" s="626"/>
      <c r="V182" s="627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28"/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9"/>
      <c r="P183" s="625" t="s">
        <v>40</v>
      </c>
      <c r="Q183" s="626"/>
      <c r="R183" s="626"/>
      <c r="S183" s="626"/>
      <c r="T183" s="626"/>
      <c r="U183" s="626"/>
      <c r="V183" s="627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19" t="s">
        <v>311</v>
      </c>
      <c r="B184" s="619"/>
      <c r="C184" s="619"/>
      <c r="D184" s="619"/>
      <c r="E184" s="619"/>
      <c r="F184" s="619"/>
      <c r="G184" s="619"/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19"/>
      <c r="S184" s="619"/>
      <c r="T184" s="619"/>
      <c r="U184" s="619"/>
      <c r="V184" s="619"/>
      <c r="W184" s="619"/>
      <c r="X184" s="619"/>
      <c r="Y184" s="619"/>
      <c r="Z184" s="619"/>
      <c r="AA184" s="65"/>
      <c r="AB184" s="65"/>
      <c r="AC184" s="79"/>
    </row>
    <row r="185" spans="1:68" ht="14.25" customHeight="1" x14ac:dyDescent="0.25">
      <c r="A185" s="620" t="s">
        <v>110</v>
      </c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  <c r="X185" s="620"/>
      <c r="Y185" s="620"/>
      <c r="Z185" s="620"/>
      <c r="AA185" s="66"/>
      <c r="AB185" s="66"/>
      <c r="AC185" s="80"/>
    </row>
    <row r="186" spans="1:68" ht="16.5" customHeight="1" x14ac:dyDescent="0.25">
      <c r="A186" s="63" t="s">
        <v>312</v>
      </c>
      <c r="B186" s="63" t="s">
        <v>313</v>
      </c>
      <c r="C186" s="36">
        <v>4301011450</v>
      </c>
      <c r="D186" s="621">
        <v>4680115881402</v>
      </c>
      <c r="E186" s="62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55</v>
      </c>
      <c r="P186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3"/>
      <c r="R186" s="623"/>
      <c r="S186" s="623"/>
      <c r="T186" s="62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315</v>
      </c>
      <c r="B187" s="63" t="s">
        <v>316</v>
      </c>
      <c r="C187" s="36">
        <v>4301011768</v>
      </c>
      <c r="D187" s="621">
        <v>4680115881396</v>
      </c>
      <c r="E187" s="621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55</v>
      </c>
      <c r="P187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3"/>
      <c r="R187" s="623"/>
      <c r="S187" s="623"/>
      <c r="T187" s="62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28"/>
      <c r="B188" s="628"/>
      <c r="C188" s="628"/>
      <c r="D188" s="628"/>
      <c r="E188" s="628"/>
      <c r="F188" s="628"/>
      <c r="G188" s="628"/>
      <c r="H188" s="628"/>
      <c r="I188" s="628"/>
      <c r="J188" s="628"/>
      <c r="K188" s="628"/>
      <c r="L188" s="628"/>
      <c r="M188" s="628"/>
      <c r="N188" s="628"/>
      <c r="O188" s="629"/>
      <c r="P188" s="625" t="s">
        <v>40</v>
      </c>
      <c r="Q188" s="626"/>
      <c r="R188" s="626"/>
      <c r="S188" s="626"/>
      <c r="T188" s="626"/>
      <c r="U188" s="626"/>
      <c r="V188" s="62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28"/>
      <c r="B189" s="628"/>
      <c r="C189" s="628"/>
      <c r="D189" s="628"/>
      <c r="E189" s="628"/>
      <c r="F189" s="628"/>
      <c r="G189" s="628"/>
      <c r="H189" s="628"/>
      <c r="I189" s="628"/>
      <c r="J189" s="628"/>
      <c r="K189" s="628"/>
      <c r="L189" s="628"/>
      <c r="M189" s="628"/>
      <c r="N189" s="628"/>
      <c r="O189" s="629"/>
      <c r="P189" s="625" t="s">
        <v>40</v>
      </c>
      <c r="Q189" s="626"/>
      <c r="R189" s="626"/>
      <c r="S189" s="626"/>
      <c r="T189" s="626"/>
      <c r="U189" s="626"/>
      <c r="V189" s="62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0" t="s">
        <v>146</v>
      </c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  <c r="X190" s="620"/>
      <c r="Y190" s="620"/>
      <c r="Z190" s="620"/>
      <c r="AA190" s="66"/>
      <c r="AB190" s="66"/>
      <c r="AC190" s="80"/>
    </row>
    <row r="191" spans="1:68" ht="16.5" customHeight="1" x14ac:dyDescent="0.25">
      <c r="A191" s="63" t="s">
        <v>317</v>
      </c>
      <c r="B191" s="63" t="s">
        <v>318</v>
      </c>
      <c r="C191" s="36">
        <v>4301020261</v>
      </c>
      <c r="D191" s="621">
        <v>4680115882935</v>
      </c>
      <c r="E191" s="6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115</v>
      </c>
      <c r="L191" s="37" t="s">
        <v>45</v>
      </c>
      <c r="M191" s="38" t="s">
        <v>114</v>
      </c>
      <c r="N191" s="38"/>
      <c r="O191" s="37">
        <v>50</v>
      </c>
      <c r="P191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3"/>
      <c r="R191" s="623"/>
      <c r="S191" s="623"/>
      <c r="T191" s="6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319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320</v>
      </c>
      <c r="B192" s="63" t="s">
        <v>321</v>
      </c>
      <c r="C192" s="36">
        <v>4301020220</v>
      </c>
      <c r="D192" s="621">
        <v>4680115880764</v>
      </c>
      <c r="E192" s="621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45</v>
      </c>
      <c r="M192" s="38" t="s">
        <v>114</v>
      </c>
      <c r="N192" s="38"/>
      <c r="O192" s="37">
        <v>50</v>
      </c>
      <c r="P192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3"/>
      <c r="R192" s="623"/>
      <c r="S192" s="623"/>
      <c r="T192" s="6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28"/>
      <c r="B193" s="628"/>
      <c r="C193" s="628"/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9"/>
      <c r="P193" s="625" t="s">
        <v>40</v>
      </c>
      <c r="Q193" s="626"/>
      <c r="R193" s="626"/>
      <c r="S193" s="626"/>
      <c r="T193" s="626"/>
      <c r="U193" s="626"/>
      <c r="V193" s="627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28"/>
      <c r="B194" s="628"/>
      <c r="C194" s="628"/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9"/>
      <c r="P194" s="625" t="s">
        <v>40</v>
      </c>
      <c r="Q194" s="626"/>
      <c r="R194" s="626"/>
      <c r="S194" s="626"/>
      <c r="T194" s="626"/>
      <c r="U194" s="626"/>
      <c r="V194" s="627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0" t="s">
        <v>78</v>
      </c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  <c r="X195" s="620"/>
      <c r="Y195" s="620"/>
      <c r="Z195" s="620"/>
      <c r="AA195" s="66"/>
      <c r="AB195" s="66"/>
      <c r="AC195" s="80"/>
    </row>
    <row r="196" spans="1:68" ht="27" customHeight="1" x14ac:dyDescent="0.25">
      <c r="A196" s="63" t="s">
        <v>322</v>
      </c>
      <c r="B196" s="63" t="s">
        <v>323</v>
      </c>
      <c r="C196" s="36">
        <v>4301031224</v>
      </c>
      <c r="D196" s="621">
        <v>4680115882683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210</v>
      </c>
      <c r="M196" s="38" t="s">
        <v>82</v>
      </c>
      <c r="N196" s="38"/>
      <c r="O196" s="37">
        <v>40</v>
      </c>
      <c r="P196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324</v>
      </c>
      <c r="AG196" s="78"/>
      <c r="AJ196" s="84" t="s">
        <v>117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4301031230</v>
      </c>
      <c r="D197" s="621">
        <v>4680115882690</v>
      </c>
      <c r="E197" s="62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210</v>
      </c>
      <c r="M197" s="38" t="s">
        <v>82</v>
      </c>
      <c r="N197" s="38"/>
      <c r="O197" s="37">
        <v>40</v>
      </c>
      <c r="P197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327</v>
      </c>
      <c r="AG197" s="78"/>
      <c r="AJ197" s="84" t="s">
        <v>117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4301031220</v>
      </c>
      <c r="D198" s="621">
        <v>4680115882669</v>
      </c>
      <c r="E198" s="62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210</v>
      </c>
      <c r="M198" s="38" t="s">
        <v>82</v>
      </c>
      <c r="N198" s="38"/>
      <c r="O198" s="37">
        <v>40</v>
      </c>
      <c r="P198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330</v>
      </c>
      <c r="AG198" s="78"/>
      <c r="AJ198" s="84" t="s">
        <v>117</v>
      </c>
      <c r="AK198" s="84">
        <v>64.8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4301031221</v>
      </c>
      <c r="D199" s="621">
        <v>4680115882676</v>
      </c>
      <c r="E199" s="62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210</v>
      </c>
      <c r="M199" s="38" t="s">
        <v>82</v>
      </c>
      <c r="N199" s="38"/>
      <c r="O199" s="37">
        <v>40</v>
      </c>
      <c r="P199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333</v>
      </c>
      <c r="AG199" s="78"/>
      <c r="AJ199" s="84" t="s">
        <v>117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334</v>
      </c>
      <c r="B200" s="63" t="s">
        <v>335</v>
      </c>
      <c r="C200" s="36">
        <v>4301031223</v>
      </c>
      <c r="D200" s="621">
        <v>4680115884014</v>
      </c>
      <c r="E200" s="621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285</v>
      </c>
      <c r="M200" s="38" t="s">
        <v>82</v>
      </c>
      <c r="N200" s="38"/>
      <c r="O200" s="37">
        <v>40</v>
      </c>
      <c r="P200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324</v>
      </c>
      <c r="AG200" s="78"/>
      <c r="AJ200" s="84" t="s">
        <v>117</v>
      </c>
      <c r="AK200" s="84">
        <v>32.4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4301031222</v>
      </c>
      <c r="D201" s="621">
        <v>4680115884007</v>
      </c>
      <c r="E201" s="62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285</v>
      </c>
      <c r="M201" s="38" t="s">
        <v>82</v>
      </c>
      <c r="N201" s="38"/>
      <c r="O201" s="37">
        <v>40</v>
      </c>
      <c r="P201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3"/>
      <c r="R201" s="623"/>
      <c r="S201" s="623"/>
      <c r="T201" s="6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327</v>
      </c>
      <c r="AG201" s="78"/>
      <c r="AJ201" s="84" t="s">
        <v>117</v>
      </c>
      <c r="AK201" s="84">
        <v>32.4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4301031229</v>
      </c>
      <c r="D202" s="621">
        <v>4680115884038</v>
      </c>
      <c r="E202" s="62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285</v>
      </c>
      <c r="M202" s="38" t="s">
        <v>82</v>
      </c>
      <c r="N202" s="38"/>
      <c r="O202" s="37">
        <v>40</v>
      </c>
      <c r="P202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3"/>
      <c r="R202" s="623"/>
      <c r="S202" s="623"/>
      <c r="T202" s="6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330</v>
      </c>
      <c r="AG202" s="78"/>
      <c r="AJ202" s="84" t="s">
        <v>117</v>
      </c>
      <c r="AK202" s="84">
        <v>32.4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4301031225</v>
      </c>
      <c r="D203" s="621">
        <v>4680115884021</v>
      </c>
      <c r="E203" s="621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285</v>
      </c>
      <c r="M203" s="38" t="s">
        <v>82</v>
      </c>
      <c r="N203" s="38"/>
      <c r="O203" s="37">
        <v>40</v>
      </c>
      <c r="P203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3"/>
      <c r="R203" s="623"/>
      <c r="S203" s="623"/>
      <c r="T203" s="6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333</v>
      </c>
      <c r="AG203" s="78"/>
      <c r="AJ203" s="84" t="s">
        <v>117</v>
      </c>
      <c r="AK203" s="84">
        <v>32.4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28"/>
      <c r="B204" s="628"/>
      <c r="C204" s="628"/>
      <c r="D204" s="628"/>
      <c r="E204" s="628"/>
      <c r="F204" s="628"/>
      <c r="G204" s="628"/>
      <c r="H204" s="628"/>
      <c r="I204" s="628"/>
      <c r="J204" s="628"/>
      <c r="K204" s="628"/>
      <c r="L204" s="628"/>
      <c r="M204" s="628"/>
      <c r="N204" s="628"/>
      <c r="O204" s="629"/>
      <c r="P204" s="625" t="s">
        <v>40</v>
      </c>
      <c r="Q204" s="626"/>
      <c r="R204" s="626"/>
      <c r="S204" s="626"/>
      <c r="T204" s="626"/>
      <c r="U204" s="626"/>
      <c r="V204" s="62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28"/>
      <c r="B205" s="628"/>
      <c r="C205" s="628"/>
      <c r="D205" s="628"/>
      <c r="E205" s="628"/>
      <c r="F205" s="628"/>
      <c r="G205" s="628"/>
      <c r="H205" s="628"/>
      <c r="I205" s="628"/>
      <c r="J205" s="628"/>
      <c r="K205" s="628"/>
      <c r="L205" s="628"/>
      <c r="M205" s="628"/>
      <c r="N205" s="628"/>
      <c r="O205" s="629"/>
      <c r="P205" s="625" t="s">
        <v>40</v>
      </c>
      <c r="Q205" s="626"/>
      <c r="R205" s="626"/>
      <c r="S205" s="626"/>
      <c r="T205" s="626"/>
      <c r="U205" s="626"/>
      <c r="V205" s="62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0" t="s">
        <v>84</v>
      </c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  <c r="X206" s="620"/>
      <c r="Y206" s="620"/>
      <c r="Z206" s="620"/>
      <c r="AA206" s="66"/>
      <c r="AB206" s="66"/>
      <c r="AC206" s="80"/>
    </row>
    <row r="207" spans="1:68" ht="27" customHeight="1" x14ac:dyDescent="0.25">
      <c r="A207" s="63" t="s">
        <v>342</v>
      </c>
      <c r="B207" s="63" t="s">
        <v>343</v>
      </c>
      <c r="C207" s="36">
        <v>4301051408</v>
      </c>
      <c r="D207" s="621">
        <v>4680115881594</v>
      </c>
      <c r="E207" s="621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115</v>
      </c>
      <c r="L207" s="37" t="s">
        <v>45</v>
      </c>
      <c r="M207" s="38" t="s">
        <v>88</v>
      </c>
      <c r="N207" s="38"/>
      <c r="O207" s="37">
        <v>40</v>
      </c>
      <c r="P207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344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4301051411</v>
      </c>
      <c r="D208" s="621">
        <v>4680115881617</v>
      </c>
      <c r="E208" s="621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115</v>
      </c>
      <c r="L208" s="37" t="s">
        <v>45</v>
      </c>
      <c r="M208" s="38" t="s">
        <v>88</v>
      </c>
      <c r="N208" s="38"/>
      <c r="O208" s="37">
        <v>40</v>
      </c>
      <c r="P208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347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4301051656</v>
      </c>
      <c r="D209" s="621">
        <v>4680115880573</v>
      </c>
      <c r="E209" s="621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115</v>
      </c>
      <c r="L209" s="37" t="s">
        <v>116</v>
      </c>
      <c r="M209" s="38" t="s">
        <v>88</v>
      </c>
      <c r="N209" s="38"/>
      <c r="O209" s="37">
        <v>45</v>
      </c>
      <c r="P209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350</v>
      </c>
      <c r="AG209" s="78"/>
      <c r="AJ209" s="84" t="s">
        <v>117</v>
      </c>
      <c r="AK209" s="84">
        <v>69.599999999999994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4301051407</v>
      </c>
      <c r="D210" s="621">
        <v>4680115882195</v>
      </c>
      <c r="E210" s="621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227</v>
      </c>
      <c r="M210" s="38" t="s">
        <v>88</v>
      </c>
      <c r="N210" s="38"/>
      <c r="O210" s="37">
        <v>40</v>
      </c>
      <c r="P210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344</v>
      </c>
      <c r="AG210" s="78"/>
      <c r="AJ210" s="84" t="s">
        <v>117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4301051752</v>
      </c>
      <c r="D211" s="621">
        <v>4680115882607</v>
      </c>
      <c r="E211" s="621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96</v>
      </c>
      <c r="N211" s="38"/>
      <c r="O211" s="37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355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4301051666</v>
      </c>
      <c r="D212" s="621">
        <v>4680115880092</v>
      </c>
      <c r="E212" s="62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227</v>
      </c>
      <c r="M212" s="38" t="s">
        <v>88</v>
      </c>
      <c r="N212" s="38"/>
      <c r="O212" s="37">
        <v>45</v>
      </c>
      <c r="P212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350</v>
      </c>
      <c r="AG212" s="78"/>
      <c r="AJ212" s="84" t="s">
        <v>117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4301051668</v>
      </c>
      <c r="D213" s="621">
        <v>4680115880221</v>
      </c>
      <c r="E213" s="62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88</v>
      </c>
      <c r="N213" s="38"/>
      <c r="O213" s="37">
        <v>45</v>
      </c>
      <c r="P213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3"/>
      <c r="R213" s="623"/>
      <c r="S213" s="623"/>
      <c r="T213" s="6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350</v>
      </c>
      <c r="AG213" s="78"/>
      <c r="AJ213" s="84" t="s">
        <v>45</v>
      </c>
      <c r="AK213" s="84">
        <v>0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360</v>
      </c>
      <c r="B214" s="63" t="s">
        <v>361</v>
      </c>
      <c r="C214" s="36">
        <v>4301051945</v>
      </c>
      <c r="D214" s="621">
        <v>4680115880504</v>
      </c>
      <c r="E214" s="62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227</v>
      </c>
      <c r="M214" s="38" t="s">
        <v>96</v>
      </c>
      <c r="N214" s="38"/>
      <c r="O214" s="37">
        <v>40</v>
      </c>
      <c r="P214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3"/>
      <c r="R214" s="623"/>
      <c r="S214" s="623"/>
      <c r="T214" s="6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362</v>
      </c>
      <c r="AG214" s="78"/>
      <c r="AJ214" s="84" t="s">
        <v>117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4301051410</v>
      </c>
      <c r="D215" s="621">
        <v>4680115882164</v>
      </c>
      <c r="E215" s="621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227</v>
      </c>
      <c r="M215" s="38" t="s">
        <v>88</v>
      </c>
      <c r="N215" s="38"/>
      <c r="O215" s="37">
        <v>40</v>
      </c>
      <c r="P215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3"/>
      <c r="R215" s="623"/>
      <c r="S215" s="623"/>
      <c r="T215" s="6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347</v>
      </c>
      <c r="AG215" s="78"/>
      <c r="AJ215" s="84" t="s">
        <v>117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28"/>
      <c r="B216" s="628"/>
      <c r="C216" s="628"/>
      <c r="D216" s="628"/>
      <c r="E216" s="628"/>
      <c r="F216" s="628"/>
      <c r="G216" s="628"/>
      <c r="H216" s="628"/>
      <c r="I216" s="628"/>
      <c r="J216" s="628"/>
      <c r="K216" s="628"/>
      <c r="L216" s="628"/>
      <c r="M216" s="628"/>
      <c r="N216" s="628"/>
      <c r="O216" s="629"/>
      <c r="P216" s="625" t="s">
        <v>40</v>
      </c>
      <c r="Q216" s="626"/>
      <c r="R216" s="626"/>
      <c r="S216" s="626"/>
      <c r="T216" s="626"/>
      <c r="U216" s="626"/>
      <c r="V216" s="627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28"/>
      <c r="B217" s="628"/>
      <c r="C217" s="628"/>
      <c r="D217" s="628"/>
      <c r="E217" s="628"/>
      <c r="F217" s="628"/>
      <c r="G217" s="628"/>
      <c r="H217" s="628"/>
      <c r="I217" s="628"/>
      <c r="J217" s="628"/>
      <c r="K217" s="628"/>
      <c r="L217" s="628"/>
      <c r="M217" s="628"/>
      <c r="N217" s="628"/>
      <c r="O217" s="629"/>
      <c r="P217" s="625" t="s">
        <v>40</v>
      </c>
      <c r="Q217" s="626"/>
      <c r="R217" s="626"/>
      <c r="S217" s="626"/>
      <c r="T217" s="626"/>
      <c r="U217" s="626"/>
      <c r="V217" s="627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0" t="s">
        <v>176</v>
      </c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  <c r="X218" s="620"/>
      <c r="Y218" s="620"/>
      <c r="Z218" s="620"/>
      <c r="AA218" s="66"/>
      <c r="AB218" s="66"/>
      <c r="AC218" s="80"/>
    </row>
    <row r="219" spans="1:68" ht="27" customHeight="1" x14ac:dyDescent="0.25">
      <c r="A219" s="63" t="s">
        <v>365</v>
      </c>
      <c r="B219" s="63" t="s">
        <v>366</v>
      </c>
      <c r="C219" s="36">
        <v>4301060463</v>
      </c>
      <c r="D219" s="621">
        <v>4680115880818</v>
      </c>
      <c r="E219" s="6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227</v>
      </c>
      <c r="M219" s="38" t="s">
        <v>96</v>
      </c>
      <c r="N219" s="38"/>
      <c r="O219" s="37">
        <v>40</v>
      </c>
      <c r="P219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3"/>
      <c r="R219" s="623"/>
      <c r="S219" s="623"/>
      <c r="T219" s="62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367</v>
      </c>
      <c r="AG219" s="78"/>
      <c r="AJ219" s="84" t="s">
        <v>117</v>
      </c>
      <c r="AK219" s="84">
        <v>33.6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368</v>
      </c>
      <c r="B220" s="63" t="s">
        <v>369</v>
      </c>
      <c r="C220" s="36">
        <v>4301060389</v>
      </c>
      <c r="D220" s="621">
        <v>4680115880801</v>
      </c>
      <c r="E220" s="6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227</v>
      </c>
      <c r="M220" s="38" t="s">
        <v>88</v>
      </c>
      <c r="N220" s="38"/>
      <c r="O220" s="37">
        <v>40</v>
      </c>
      <c r="P220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3"/>
      <c r="R220" s="623"/>
      <c r="S220" s="623"/>
      <c r="T220" s="624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370</v>
      </c>
      <c r="AG220" s="78"/>
      <c r="AJ220" s="84" t="s">
        <v>117</v>
      </c>
      <c r="AK220" s="84">
        <v>33.6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8"/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9"/>
      <c r="P221" s="625" t="s">
        <v>40</v>
      </c>
      <c r="Q221" s="626"/>
      <c r="R221" s="626"/>
      <c r="S221" s="626"/>
      <c r="T221" s="626"/>
      <c r="U221" s="626"/>
      <c r="V221" s="627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28"/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9"/>
      <c r="P222" s="625" t="s">
        <v>40</v>
      </c>
      <c r="Q222" s="626"/>
      <c r="R222" s="626"/>
      <c r="S222" s="626"/>
      <c r="T222" s="626"/>
      <c r="U222" s="626"/>
      <c r="V222" s="627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19" t="s">
        <v>371</v>
      </c>
      <c r="B223" s="619"/>
      <c r="C223" s="619"/>
      <c r="D223" s="619"/>
      <c r="E223" s="619"/>
      <c r="F223" s="619"/>
      <c r="G223" s="619"/>
      <c r="H223" s="619"/>
      <c r="I223" s="619"/>
      <c r="J223" s="619"/>
      <c r="K223" s="619"/>
      <c r="L223" s="619"/>
      <c r="M223" s="619"/>
      <c r="N223" s="619"/>
      <c r="O223" s="619"/>
      <c r="P223" s="619"/>
      <c r="Q223" s="619"/>
      <c r="R223" s="619"/>
      <c r="S223" s="619"/>
      <c r="T223" s="619"/>
      <c r="U223" s="619"/>
      <c r="V223" s="619"/>
      <c r="W223" s="619"/>
      <c r="X223" s="619"/>
      <c r="Y223" s="619"/>
      <c r="Z223" s="619"/>
      <c r="AA223" s="65"/>
      <c r="AB223" s="65"/>
      <c r="AC223" s="79"/>
    </row>
    <row r="224" spans="1:68" ht="14.25" customHeight="1" x14ac:dyDescent="0.25">
      <c r="A224" s="620" t="s">
        <v>110</v>
      </c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  <c r="X224" s="620"/>
      <c r="Y224" s="620"/>
      <c r="Z224" s="620"/>
      <c r="AA224" s="66"/>
      <c r="AB224" s="66"/>
      <c r="AC224" s="80"/>
    </row>
    <row r="225" spans="1:68" ht="27" customHeight="1" x14ac:dyDescent="0.25">
      <c r="A225" s="63" t="s">
        <v>372</v>
      </c>
      <c r="B225" s="63" t="s">
        <v>373</v>
      </c>
      <c r="C225" s="36">
        <v>4301011826</v>
      </c>
      <c r="D225" s="621">
        <v>4680115884137</v>
      </c>
      <c r="E225" s="62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115</v>
      </c>
      <c r="L225" s="37" t="s">
        <v>116</v>
      </c>
      <c r="M225" s="38" t="s">
        <v>114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374</v>
      </c>
      <c r="AG225" s="78"/>
      <c r="AJ225" s="84" t="s">
        <v>117</v>
      </c>
      <c r="AK225" s="84">
        <v>92.8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375</v>
      </c>
      <c r="B226" s="63" t="s">
        <v>376</v>
      </c>
      <c r="C226" s="36">
        <v>4301011724</v>
      </c>
      <c r="D226" s="621">
        <v>4680115884236</v>
      </c>
      <c r="E226" s="62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115</v>
      </c>
      <c r="L226" s="37" t="s">
        <v>45</v>
      </c>
      <c r="M226" s="38" t="s">
        <v>114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377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4301011721</v>
      </c>
      <c r="D227" s="621">
        <v>4680115884175</v>
      </c>
      <c r="E227" s="621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115</v>
      </c>
      <c r="L227" s="37" t="s">
        <v>116</v>
      </c>
      <c r="M227" s="38" t="s">
        <v>114</v>
      </c>
      <c r="N227" s="38"/>
      <c r="O227" s="37">
        <v>55</v>
      </c>
      <c r="P227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380</v>
      </c>
      <c r="AG227" s="78"/>
      <c r="AJ227" s="84" t="s">
        <v>117</v>
      </c>
      <c r="AK227" s="84">
        <v>92.8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4301011824</v>
      </c>
      <c r="D228" s="621">
        <v>4680115884144</v>
      </c>
      <c r="E228" s="62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210</v>
      </c>
      <c r="M228" s="38" t="s">
        <v>114</v>
      </c>
      <c r="N228" s="38"/>
      <c r="O228" s="37">
        <v>55</v>
      </c>
      <c r="P228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374</v>
      </c>
      <c r="AG228" s="78"/>
      <c r="AJ228" s="84" t="s">
        <v>117</v>
      </c>
      <c r="AK228" s="84">
        <v>48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381</v>
      </c>
      <c r="B229" s="63" t="s">
        <v>383</v>
      </c>
      <c r="C229" s="36">
        <v>4301012196</v>
      </c>
      <c r="D229" s="621">
        <v>4680115884144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374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384</v>
      </c>
      <c r="B230" s="63" t="s">
        <v>385</v>
      </c>
      <c r="C230" s="36">
        <v>4301012149</v>
      </c>
      <c r="D230" s="621">
        <v>4680115886551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114</v>
      </c>
      <c r="N230" s="38"/>
      <c r="O230" s="37">
        <v>55</v>
      </c>
      <c r="P230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386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387</v>
      </c>
      <c r="B231" s="63" t="s">
        <v>388</v>
      </c>
      <c r="C231" s="36">
        <v>4301011726</v>
      </c>
      <c r="D231" s="621">
        <v>4680115884182</v>
      </c>
      <c r="E231" s="621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114</v>
      </c>
      <c r="N231" s="38"/>
      <c r="O231" s="37">
        <v>55</v>
      </c>
      <c r="P231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3"/>
      <c r="R231" s="623"/>
      <c r="S231" s="623"/>
      <c r="T231" s="62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377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389</v>
      </c>
      <c r="B232" s="63" t="s">
        <v>390</v>
      </c>
      <c r="C232" s="36">
        <v>4301012228</v>
      </c>
      <c r="D232" s="621">
        <v>4680115887282</v>
      </c>
      <c r="E232" s="621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114</v>
      </c>
      <c r="N232" s="38"/>
      <c r="O232" s="37">
        <v>55</v>
      </c>
      <c r="P232" s="73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3"/>
      <c r="R232" s="623"/>
      <c r="S232" s="623"/>
      <c r="T232" s="62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377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391</v>
      </c>
      <c r="B233" s="63" t="s">
        <v>392</v>
      </c>
      <c r="C233" s="36">
        <v>4301011722</v>
      </c>
      <c r="D233" s="621">
        <v>4680115884205</v>
      </c>
      <c r="E233" s="621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120</v>
      </c>
      <c r="L233" s="37" t="s">
        <v>210</v>
      </c>
      <c r="M233" s="38" t="s">
        <v>114</v>
      </c>
      <c r="N233" s="38"/>
      <c r="O233" s="37">
        <v>55</v>
      </c>
      <c r="P233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3"/>
      <c r="R233" s="623"/>
      <c r="S233" s="623"/>
      <c r="T233" s="62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380</v>
      </c>
      <c r="AG233" s="78"/>
      <c r="AJ233" s="84" t="s">
        <v>117</v>
      </c>
      <c r="AK233" s="84">
        <v>48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391</v>
      </c>
      <c r="B234" s="63" t="s">
        <v>393</v>
      </c>
      <c r="C234" s="36">
        <v>4301012195</v>
      </c>
      <c r="D234" s="621">
        <v>4680115884205</v>
      </c>
      <c r="E234" s="621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114</v>
      </c>
      <c r="N234" s="38"/>
      <c r="O234" s="37">
        <v>55</v>
      </c>
      <c r="P234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380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146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4301020377</v>
      </c>
      <c r="D238" s="621">
        <v>4680115885981</v>
      </c>
      <c r="E238" s="621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396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397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398</v>
      </c>
      <c r="B242" s="63" t="s">
        <v>399</v>
      </c>
      <c r="C242" s="36">
        <v>4301040362</v>
      </c>
      <c r="D242" s="621">
        <v>4680115886803</v>
      </c>
      <c r="E242" s="62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45</v>
      </c>
      <c r="P242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28"/>
      <c r="B243" s="628"/>
      <c r="C243" s="628"/>
      <c r="D243" s="628"/>
      <c r="E243" s="628"/>
      <c r="F243" s="628"/>
      <c r="G243" s="628"/>
      <c r="H243" s="628"/>
      <c r="I243" s="628"/>
      <c r="J243" s="628"/>
      <c r="K243" s="628"/>
      <c r="L243" s="628"/>
      <c r="M243" s="628"/>
      <c r="N243" s="628"/>
      <c r="O243" s="629"/>
      <c r="P243" s="625" t="s">
        <v>40</v>
      </c>
      <c r="Q243" s="626"/>
      <c r="R243" s="626"/>
      <c r="S243" s="626"/>
      <c r="T243" s="626"/>
      <c r="U243" s="626"/>
      <c r="V243" s="627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28"/>
      <c r="B244" s="628"/>
      <c r="C244" s="628"/>
      <c r="D244" s="628"/>
      <c r="E244" s="628"/>
      <c r="F244" s="628"/>
      <c r="G244" s="628"/>
      <c r="H244" s="628"/>
      <c r="I244" s="628"/>
      <c r="J244" s="628"/>
      <c r="K244" s="628"/>
      <c r="L244" s="628"/>
      <c r="M244" s="628"/>
      <c r="N244" s="628"/>
      <c r="O244" s="629"/>
      <c r="P244" s="625" t="s">
        <v>40</v>
      </c>
      <c r="Q244" s="626"/>
      <c r="R244" s="626"/>
      <c r="S244" s="626"/>
      <c r="T244" s="626"/>
      <c r="U244" s="626"/>
      <c r="V244" s="627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0" t="s">
        <v>401</v>
      </c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  <c r="X245" s="620"/>
      <c r="Y245" s="620"/>
      <c r="Z245" s="620"/>
      <c r="AA245" s="66"/>
      <c r="AB245" s="66"/>
      <c r="AC245" s="80"/>
    </row>
    <row r="246" spans="1:68" ht="27" customHeight="1" x14ac:dyDescent="0.25">
      <c r="A246" s="63" t="s">
        <v>402</v>
      </c>
      <c r="B246" s="63" t="s">
        <v>403</v>
      </c>
      <c r="C246" s="36">
        <v>4301041004</v>
      </c>
      <c r="D246" s="621">
        <v>4680115886704</v>
      </c>
      <c r="E246" s="62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3"/>
      <c r="R246" s="623"/>
      <c r="S246" s="623"/>
      <c r="T246" s="62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404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405</v>
      </c>
      <c r="B247" s="63" t="s">
        <v>406</v>
      </c>
      <c r="C247" s="36">
        <v>4301041008</v>
      </c>
      <c r="D247" s="621">
        <v>4680115886681</v>
      </c>
      <c r="E247" s="621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302</v>
      </c>
      <c r="L247" s="37" t="s">
        <v>45</v>
      </c>
      <c r="M247" s="38" t="s">
        <v>301</v>
      </c>
      <c r="N247" s="38"/>
      <c r="O247" s="37">
        <v>90</v>
      </c>
      <c r="P247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3"/>
      <c r="R247" s="623"/>
      <c r="S247" s="623"/>
      <c r="T247" s="62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404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407</v>
      </c>
      <c r="B248" s="63" t="s">
        <v>408</v>
      </c>
      <c r="C248" s="36">
        <v>4301041007</v>
      </c>
      <c r="D248" s="621">
        <v>4680115886735</v>
      </c>
      <c r="E248" s="621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302</v>
      </c>
      <c r="L248" s="37" t="s">
        <v>45</v>
      </c>
      <c r="M248" s="38" t="s">
        <v>301</v>
      </c>
      <c r="N248" s="38"/>
      <c r="O248" s="37">
        <v>90</v>
      </c>
      <c r="P248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3"/>
      <c r="R248" s="623"/>
      <c r="S248" s="623"/>
      <c r="T248" s="62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404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409</v>
      </c>
      <c r="B249" s="63" t="s">
        <v>410</v>
      </c>
      <c r="C249" s="36">
        <v>4301041006</v>
      </c>
      <c r="D249" s="621">
        <v>4680115886728</v>
      </c>
      <c r="E249" s="621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302</v>
      </c>
      <c r="L249" s="37" t="s">
        <v>45</v>
      </c>
      <c r="M249" s="38" t="s">
        <v>301</v>
      </c>
      <c r="N249" s="38"/>
      <c r="O249" s="37">
        <v>90</v>
      </c>
      <c r="P249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3"/>
      <c r="R249" s="623"/>
      <c r="S249" s="623"/>
      <c r="T249" s="62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404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411</v>
      </c>
      <c r="B250" s="63" t="s">
        <v>412</v>
      </c>
      <c r="C250" s="36">
        <v>4301041005</v>
      </c>
      <c r="D250" s="621">
        <v>4680115886711</v>
      </c>
      <c r="E250" s="621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302</v>
      </c>
      <c r="L250" s="37" t="s">
        <v>45</v>
      </c>
      <c r="M250" s="38" t="s">
        <v>301</v>
      </c>
      <c r="N250" s="38"/>
      <c r="O250" s="37">
        <v>90</v>
      </c>
      <c r="P250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404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28"/>
      <c r="B251" s="628"/>
      <c r="C251" s="628"/>
      <c r="D251" s="628"/>
      <c r="E251" s="628"/>
      <c r="F251" s="628"/>
      <c r="G251" s="628"/>
      <c r="H251" s="628"/>
      <c r="I251" s="628"/>
      <c r="J251" s="628"/>
      <c r="K251" s="628"/>
      <c r="L251" s="628"/>
      <c r="M251" s="628"/>
      <c r="N251" s="628"/>
      <c r="O251" s="629"/>
      <c r="P251" s="625" t="s">
        <v>40</v>
      </c>
      <c r="Q251" s="626"/>
      <c r="R251" s="626"/>
      <c r="S251" s="626"/>
      <c r="T251" s="626"/>
      <c r="U251" s="626"/>
      <c r="V251" s="627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28"/>
      <c r="B252" s="628"/>
      <c r="C252" s="628"/>
      <c r="D252" s="628"/>
      <c r="E252" s="628"/>
      <c r="F252" s="628"/>
      <c r="G252" s="628"/>
      <c r="H252" s="628"/>
      <c r="I252" s="628"/>
      <c r="J252" s="628"/>
      <c r="K252" s="628"/>
      <c r="L252" s="628"/>
      <c r="M252" s="628"/>
      <c r="N252" s="628"/>
      <c r="O252" s="629"/>
      <c r="P252" s="625" t="s">
        <v>40</v>
      </c>
      <c r="Q252" s="626"/>
      <c r="R252" s="626"/>
      <c r="S252" s="626"/>
      <c r="T252" s="626"/>
      <c r="U252" s="626"/>
      <c r="V252" s="627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19" t="s">
        <v>413</v>
      </c>
      <c r="B253" s="619"/>
      <c r="C253" s="619"/>
      <c r="D253" s="619"/>
      <c r="E253" s="619"/>
      <c r="F253" s="619"/>
      <c r="G253" s="619"/>
      <c r="H253" s="619"/>
      <c r="I253" s="619"/>
      <c r="J253" s="619"/>
      <c r="K253" s="619"/>
      <c r="L253" s="619"/>
      <c r="M253" s="619"/>
      <c r="N253" s="619"/>
      <c r="O253" s="619"/>
      <c r="P253" s="619"/>
      <c r="Q253" s="619"/>
      <c r="R253" s="619"/>
      <c r="S253" s="619"/>
      <c r="T253" s="619"/>
      <c r="U253" s="619"/>
      <c r="V253" s="619"/>
      <c r="W253" s="619"/>
      <c r="X253" s="619"/>
      <c r="Y253" s="619"/>
      <c r="Z253" s="619"/>
      <c r="AA253" s="65"/>
      <c r="AB253" s="65"/>
      <c r="AC253" s="79"/>
    </row>
    <row r="254" spans="1:68" ht="14.25" customHeight="1" x14ac:dyDescent="0.25">
      <c r="A254" s="620" t="s">
        <v>110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6"/>
      <c r="AB254" s="66"/>
      <c r="AC254" s="80"/>
    </row>
    <row r="255" spans="1:68" ht="27" customHeight="1" x14ac:dyDescent="0.25">
      <c r="A255" s="63" t="s">
        <v>414</v>
      </c>
      <c r="B255" s="63" t="s">
        <v>415</v>
      </c>
      <c r="C255" s="36">
        <v>4301011855</v>
      </c>
      <c r="D255" s="621">
        <v>4680115885837</v>
      </c>
      <c r="E255" s="621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115</v>
      </c>
      <c r="L255" s="37" t="s">
        <v>45</v>
      </c>
      <c r="M255" s="38" t="s">
        <v>114</v>
      </c>
      <c r="N255" s="38"/>
      <c r="O255" s="37">
        <v>55</v>
      </c>
      <c r="P255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3"/>
      <c r="R255" s="623"/>
      <c r="S255" s="623"/>
      <c r="T255" s="62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416</v>
      </c>
      <c r="AG255" s="78"/>
      <c r="AJ255" s="84" t="s">
        <v>45</v>
      </c>
      <c r="AK255" s="84">
        <v>0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417</v>
      </c>
      <c r="B256" s="63" t="s">
        <v>418</v>
      </c>
      <c r="C256" s="36">
        <v>4301011853</v>
      </c>
      <c r="D256" s="621">
        <v>4680115885851</v>
      </c>
      <c r="E256" s="621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115</v>
      </c>
      <c r="L256" s="37" t="s">
        <v>45</v>
      </c>
      <c r="M256" s="38" t="s">
        <v>114</v>
      </c>
      <c r="N256" s="38"/>
      <c r="O256" s="37">
        <v>55</v>
      </c>
      <c r="P25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3"/>
      <c r="R256" s="623"/>
      <c r="S256" s="623"/>
      <c r="T256" s="62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419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420</v>
      </c>
      <c r="B257" s="63" t="s">
        <v>421</v>
      </c>
      <c r="C257" s="36">
        <v>4301011850</v>
      </c>
      <c r="D257" s="621">
        <v>4680115885806</v>
      </c>
      <c r="E257" s="621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115</v>
      </c>
      <c r="L257" s="37" t="s">
        <v>45</v>
      </c>
      <c r="M257" s="38" t="s">
        <v>114</v>
      </c>
      <c r="N257" s="38"/>
      <c r="O257" s="37">
        <v>55</v>
      </c>
      <c r="P257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422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423</v>
      </c>
      <c r="B258" s="63" t="s">
        <v>424</v>
      </c>
      <c r="C258" s="36">
        <v>4301011852</v>
      </c>
      <c r="D258" s="621">
        <v>4680115885844</v>
      </c>
      <c r="E258" s="62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114</v>
      </c>
      <c r="N258" s="38"/>
      <c r="O258" s="37">
        <v>55</v>
      </c>
      <c r="P258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3"/>
      <c r="R258" s="623"/>
      <c r="S258" s="623"/>
      <c r="T258" s="62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425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426</v>
      </c>
      <c r="B259" s="63" t="s">
        <v>427</v>
      </c>
      <c r="C259" s="36">
        <v>4301011851</v>
      </c>
      <c r="D259" s="621">
        <v>4680115885820</v>
      </c>
      <c r="E259" s="62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114</v>
      </c>
      <c r="N259" s="38"/>
      <c r="O259" s="37">
        <v>55</v>
      </c>
      <c r="P259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428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8"/>
      <c r="B260" s="628"/>
      <c r="C260" s="628"/>
      <c r="D260" s="628"/>
      <c r="E260" s="628"/>
      <c r="F260" s="628"/>
      <c r="G260" s="628"/>
      <c r="H260" s="628"/>
      <c r="I260" s="628"/>
      <c r="J260" s="628"/>
      <c r="K260" s="628"/>
      <c r="L260" s="628"/>
      <c r="M260" s="628"/>
      <c r="N260" s="628"/>
      <c r="O260" s="629"/>
      <c r="P260" s="625" t="s">
        <v>40</v>
      </c>
      <c r="Q260" s="626"/>
      <c r="R260" s="626"/>
      <c r="S260" s="626"/>
      <c r="T260" s="626"/>
      <c r="U260" s="626"/>
      <c r="V260" s="627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28"/>
      <c r="B261" s="628"/>
      <c r="C261" s="628"/>
      <c r="D261" s="628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9"/>
      <c r="P261" s="625" t="s">
        <v>40</v>
      </c>
      <c r="Q261" s="626"/>
      <c r="R261" s="626"/>
      <c r="S261" s="626"/>
      <c r="T261" s="626"/>
      <c r="U261" s="626"/>
      <c r="V261" s="627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19" t="s">
        <v>429</v>
      </c>
      <c r="B262" s="619"/>
      <c r="C262" s="619"/>
      <c r="D262" s="619"/>
      <c r="E262" s="619"/>
      <c r="F262" s="619"/>
      <c r="G262" s="619"/>
      <c r="H262" s="619"/>
      <c r="I262" s="619"/>
      <c r="J262" s="619"/>
      <c r="K262" s="619"/>
      <c r="L262" s="619"/>
      <c r="M262" s="619"/>
      <c r="N262" s="619"/>
      <c r="O262" s="619"/>
      <c r="P262" s="619"/>
      <c r="Q262" s="619"/>
      <c r="R262" s="619"/>
      <c r="S262" s="619"/>
      <c r="T262" s="619"/>
      <c r="U262" s="619"/>
      <c r="V262" s="619"/>
      <c r="W262" s="619"/>
      <c r="X262" s="619"/>
      <c r="Y262" s="619"/>
      <c r="Z262" s="619"/>
      <c r="AA262" s="65"/>
      <c r="AB262" s="65"/>
      <c r="AC262" s="79"/>
    </row>
    <row r="263" spans="1:68" ht="14.25" customHeight="1" x14ac:dyDescent="0.25">
      <c r="A263" s="620" t="s">
        <v>110</v>
      </c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  <c r="X263" s="620"/>
      <c r="Y263" s="620"/>
      <c r="Z263" s="620"/>
      <c r="AA263" s="66"/>
      <c r="AB263" s="66"/>
      <c r="AC263" s="80"/>
    </row>
    <row r="264" spans="1:68" ht="27" customHeight="1" x14ac:dyDescent="0.25">
      <c r="A264" s="63" t="s">
        <v>430</v>
      </c>
      <c r="B264" s="63" t="s">
        <v>431</v>
      </c>
      <c r="C264" s="36">
        <v>4301011223</v>
      </c>
      <c r="D264" s="621">
        <v>4607091383423</v>
      </c>
      <c r="E264" s="621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115</v>
      </c>
      <c r="L264" s="37" t="s">
        <v>45</v>
      </c>
      <c r="M264" s="38" t="s">
        <v>88</v>
      </c>
      <c r="N264" s="38"/>
      <c r="O264" s="37">
        <v>35</v>
      </c>
      <c r="P264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3"/>
      <c r="R264" s="623"/>
      <c r="S264" s="623"/>
      <c r="T264" s="62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113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432</v>
      </c>
      <c r="B265" s="63" t="s">
        <v>433</v>
      </c>
      <c r="C265" s="36">
        <v>4301012199</v>
      </c>
      <c r="D265" s="621">
        <v>4680115886957</v>
      </c>
      <c r="E265" s="6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115</v>
      </c>
      <c r="L265" s="37" t="s">
        <v>45</v>
      </c>
      <c r="M265" s="38" t="s">
        <v>88</v>
      </c>
      <c r="N265" s="38"/>
      <c r="O265" s="37">
        <v>30</v>
      </c>
      <c r="P265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3"/>
      <c r="R265" s="623"/>
      <c r="S265" s="623"/>
      <c r="T265" s="624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434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435</v>
      </c>
      <c r="B266" s="63" t="s">
        <v>436</v>
      </c>
      <c r="C266" s="36">
        <v>4301012098</v>
      </c>
      <c r="D266" s="621">
        <v>4680115885660</v>
      </c>
      <c r="E266" s="6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115</v>
      </c>
      <c r="L266" s="37" t="s">
        <v>45</v>
      </c>
      <c r="M266" s="38" t="s">
        <v>88</v>
      </c>
      <c r="N266" s="38"/>
      <c r="O266" s="37">
        <v>35</v>
      </c>
      <c r="P266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3"/>
      <c r="R266" s="623"/>
      <c r="S266" s="623"/>
      <c r="T266" s="62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380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437</v>
      </c>
      <c r="B267" s="63" t="s">
        <v>438</v>
      </c>
      <c r="C267" s="36">
        <v>4301012176</v>
      </c>
      <c r="D267" s="621">
        <v>4680115886773</v>
      </c>
      <c r="E267" s="621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115</v>
      </c>
      <c r="L267" s="37" t="s">
        <v>45</v>
      </c>
      <c r="M267" s="38" t="s">
        <v>114</v>
      </c>
      <c r="N267" s="38"/>
      <c r="O267" s="37">
        <v>31</v>
      </c>
      <c r="P267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439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8"/>
      <c r="B268" s="628"/>
      <c r="C268" s="628"/>
      <c r="D268" s="628"/>
      <c r="E268" s="628"/>
      <c r="F268" s="628"/>
      <c r="G268" s="628"/>
      <c r="H268" s="628"/>
      <c r="I268" s="628"/>
      <c r="J268" s="628"/>
      <c r="K268" s="628"/>
      <c r="L268" s="628"/>
      <c r="M268" s="628"/>
      <c r="N268" s="628"/>
      <c r="O268" s="629"/>
      <c r="P268" s="625" t="s">
        <v>40</v>
      </c>
      <c r="Q268" s="626"/>
      <c r="R268" s="626"/>
      <c r="S268" s="626"/>
      <c r="T268" s="626"/>
      <c r="U268" s="626"/>
      <c r="V268" s="627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28"/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9"/>
      <c r="P269" s="625" t="s">
        <v>40</v>
      </c>
      <c r="Q269" s="626"/>
      <c r="R269" s="626"/>
      <c r="S269" s="626"/>
      <c r="T269" s="626"/>
      <c r="U269" s="626"/>
      <c r="V269" s="627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19" t="s">
        <v>440</v>
      </c>
      <c r="B270" s="619"/>
      <c r="C270" s="619"/>
      <c r="D270" s="619"/>
      <c r="E270" s="619"/>
      <c r="F270" s="619"/>
      <c r="G270" s="619"/>
      <c r="H270" s="619"/>
      <c r="I270" s="619"/>
      <c r="J270" s="619"/>
      <c r="K270" s="619"/>
      <c r="L270" s="619"/>
      <c r="M270" s="619"/>
      <c r="N270" s="619"/>
      <c r="O270" s="619"/>
      <c r="P270" s="619"/>
      <c r="Q270" s="619"/>
      <c r="R270" s="619"/>
      <c r="S270" s="619"/>
      <c r="T270" s="619"/>
      <c r="U270" s="619"/>
      <c r="V270" s="619"/>
      <c r="W270" s="619"/>
      <c r="X270" s="619"/>
      <c r="Y270" s="619"/>
      <c r="Z270" s="619"/>
      <c r="AA270" s="65"/>
      <c r="AB270" s="65"/>
      <c r="AC270" s="79"/>
    </row>
    <row r="271" spans="1:68" ht="14.25" customHeight="1" x14ac:dyDescent="0.25">
      <c r="A271" s="620" t="s">
        <v>84</v>
      </c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  <c r="X271" s="620"/>
      <c r="Y271" s="620"/>
      <c r="Z271" s="620"/>
      <c r="AA271" s="66"/>
      <c r="AB271" s="66"/>
      <c r="AC271" s="80"/>
    </row>
    <row r="272" spans="1:68" ht="27" customHeight="1" x14ac:dyDescent="0.25">
      <c r="A272" s="63" t="s">
        <v>441</v>
      </c>
      <c r="B272" s="63" t="s">
        <v>442</v>
      </c>
      <c r="C272" s="36">
        <v>4301051893</v>
      </c>
      <c r="D272" s="621">
        <v>4680115886186</v>
      </c>
      <c r="E272" s="621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3"/>
      <c r="R272" s="623"/>
      <c r="S272" s="623"/>
      <c r="T272" s="62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443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444</v>
      </c>
      <c r="B273" s="63" t="s">
        <v>445</v>
      </c>
      <c r="C273" s="36">
        <v>4301051795</v>
      </c>
      <c r="D273" s="621">
        <v>4680115881228</v>
      </c>
      <c r="E273" s="621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227</v>
      </c>
      <c r="M273" s="38" t="s">
        <v>96</v>
      </c>
      <c r="N273" s="38"/>
      <c r="O273" s="37">
        <v>40</v>
      </c>
      <c r="P273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3"/>
      <c r="R273" s="623"/>
      <c r="S273" s="623"/>
      <c r="T273" s="62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446</v>
      </c>
      <c r="AG273" s="78"/>
      <c r="AJ273" s="84" t="s">
        <v>117</v>
      </c>
      <c r="AK273" s="84">
        <v>33.6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447</v>
      </c>
      <c r="B274" s="63" t="s">
        <v>448</v>
      </c>
      <c r="C274" s="36">
        <v>4301051388</v>
      </c>
      <c r="D274" s="621">
        <v>4680115881211</v>
      </c>
      <c r="E274" s="621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45</v>
      </c>
      <c r="M274" s="38" t="s">
        <v>88</v>
      </c>
      <c r="N274" s="38"/>
      <c r="O274" s="37">
        <v>45</v>
      </c>
      <c r="P274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443</v>
      </c>
      <c r="AG274" s="78"/>
      <c r="AJ274" s="84" t="s">
        <v>117</v>
      </c>
      <c r="AK274" s="84">
        <v>2.4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19" t="s">
        <v>449</v>
      </c>
      <c r="B277" s="619"/>
      <c r="C277" s="619"/>
      <c r="D277" s="619"/>
      <c r="E277" s="619"/>
      <c r="F277" s="619"/>
      <c r="G277" s="619"/>
      <c r="H277" s="619"/>
      <c r="I277" s="619"/>
      <c r="J277" s="619"/>
      <c r="K277" s="619"/>
      <c r="L277" s="619"/>
      <c r="M277" s="619"/>
      <c r="N277" s="619"/>
      <c r="O277" s="619"/>
      <c r="P277" s="619"/>
      <c r="Q277" s="619"/>
      <c r="R277" s="619"/>
      <c r="S277" s="619"/>
      <c r="T277" s="619"/>
      <c r="U277" s="619"/>
      <c r="V277" s="619"/>
      <c r="W277" s="619"/>
      <c r="X277" s="619"/>
      <c r="Y277" s="619"/>
      <c r="Z277" s="619"/>
      <c r="AA277" s="65"/>
      <c r="AB277" s="65"/>
      <c r="AC277" s="79"/>
    </row>
    <row r="278" spans="1:68" ht="14.25" customHeight="1" x14ac:dyDescent="0.25">
      <c r="A278" s="620" t="s">
        <v>78</v>
      </c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  <c r="X278" s="620"/>
      <c r="Y278" s="620"/>
      <c r="Z278" s="620"/>
      <c r="AA278" s="66"/>
      <c r="AB278" s="66"/>
      <c r="AC278" s="80"/>
    </row>
    <row r="279" spans="1:68" ht="27" customHeight="1" x14ac:dyDescent="0.25">
      <c r="A279" s="63" t="s">
        <v>450</v>
      </c>
      <c r="B279" s="63" t="s">
        <v>451</v>
      </c>
      <c r="C279" s="36">
        <v>4301031307</v>
      </c>
      <c r="D279" s="621">
        <v>4680115880344</v>
      </c>
      <c r="E279" s="621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3"/>
      <c r="R279" s="623"/>
      <c r="S279" s="623"/>
      <c r="T279" s="62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453</v>
      </c>
      <c r="B280" s="63" t="s">
        <v>454</v>
      </c>
      <c r="C280" s="36">
        <v>4301031429</v>
      </c>
      <c r="D280" s="621">
        <v>4680115886919</v>
      </c>
      <c r="E280" s="62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3"/>
      <c r="R280" s="623"/>
      <c r="S280" s="623"/>
      <c r="T280" s="624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455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28"/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9"/>
      <c r="P281" s="625" t="s">
        <v>40</v>
      </c>
      <c r="Q281" s="626"/>
      <c r="R281" s="626"/>
      <c r="S281" s="626"/>
      <c r="T281" s="626"/>
      <c r="U281" s="626"/>
      <c r="V281" s="627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28"/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9"/>
      <c r="P282" s="625" t="s">
        <v>40</v>
      </c>
      <c r="Q282" s="626"/>
      <c r="R282" s="626"/>
      <c r="S282" s="626"/>
      <c r="T282" s="626"/>
      <c r="U282" s="626"/>
      <c r="V282" s="627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0" t="s">
        <v>84</v>
      </c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  <c r="X283" s="620"/>
      <c r="Y283" s="620"/>
      <c r="Z283" s="620"/>
      <c r="AA283" s="66"/>
      <c r="AB283" s="66"/>
      <c r="AC283" s="80"/>
    </row>
    <row r="284" spans="1:68" ht="37.5" customHeight="1" x14ac:dyDescent="0.25">
      <c r="A284" s="63" t="s">
        <v>456</v>
      </c>
      <c r="B284" s="63" t="s">
        <v>457</v>
      </c>
      <c r="C284" s="36">
        <v>4301051782</v>
      </c>
      <c r="D284" s="621">
        <v>4680115884618</v>
      </c>
      <c r="E284" s="621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88</v>
      </c>
      <c r="N284" s="38"/>
      <c r="O284" s="37">
        <v>45</v>
      </c>
      <c r="P284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3"/>
      <c r="R284" s="623"/>
      <c r="S284" s="623"/>
      <c r="T284" s="6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458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28"/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9"/>
      <c r="P286" s="625" t="s">
        <v>40</v>
      </c>
      <c r="Q286" s="626"/>
      <c r="R286" s="626"/>
      <c r="S286" s="626"/>
      <c r="T286" s="626"/>
      <c r="U286" s="626"/>
      <c r="V286" s="62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19" t="s">
        <v>459</v>
      </c>
      <c r="B287" s="619"/>
      <c r="C287" s="619"/>
      <c r="D287" s="619"/>
      <c r="E287" s="619"/>
      <c r="F287" s="619"/>
      <c r="G287" s="619"/>
      <c r="H287" s="619"/>
      <c r="I287" s="619"/>
      <c r="J287" s="619"/>
      <c r="K287" s="619"/>
      <c r="L287" s="619"/>
      <c r="M287" s="619"/>
      <c r="N287" s="619"/>
      <c r="O287" s="619"/>
      <c r="P287" s="619"/>
      <c r="Q287" s="619"/>
      <c r="R287" s="619"/>
      <c r="S287" s="619"/>
      <c r="T287" s="619"/>
      <c r="U287" s="619"/>
      <c r="V287" s="619"/>
      <c r="W287" s="619"/>
      <c r="X287" s="619"/>
      <c r="Y287" s="619"/>
      <c r="Z287" s="619"/>
      <c r="AA287" s="65"/>
      <c r="AB287" s="65"/>
      <c r="AC287" s="79"/>
    </row>
    <row r="288" spans="1:68" ht="14.25" customHeight="1" x14ac:dyDescent="0.25">
      <c r="A288" s="620" t="s">
        <v>110</v>
      </c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  <c r="X288" s="620"/>
      <c r="Y288" s="620"/>
      <c r="Z288" s="620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4301012024</v>
      </c>
      <c r="D289" s="621">
        <v>4680115885615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462</v>
      </c>
      <c r="AG289" s="78"/>
      <c r="AJ289" s="84" t="s">
        <v>45</v>
      </c>
      <c r="AK289" s="84">
        <v>0</v>
      </c>
      <c r="BB289" s="34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463</v>
      </c>
      <c r="B290" s="63" t="s">
        <v>464</v>
      </c>
      <c r="C290" s="36">
        <v>4301011858</v>
      </c>
      <c r="D290" s="621">
        <v>4680115885646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465</v>
      </c>
      <c r="AG290" s="78"/>
      <c r="AJ290" s="84" t="s">
        <v>45</v>
      </c>
      <c r="AK290" s="84">
        <v>0</v>
      </c>
      <c r="BB290" s="351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466</v>
      </c>
      <c r="B291" s="63" t="s">
        <v>467</v>
      </c>
      <c r="C291" s="36">
        <v>4301012016</v>
      </c>
      <c r="D291" s="621">
        <v>4680115885554</v>
      </c>
      <c r="E291" s="62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468</v>
      </c>
      <c r="AG291" s="78"/>
      <c r="AJ291" s="84" t="s">
        <v>45</v>
      </c>
      <c r="AK291" s="84">
        <v>0</v>
      </c>
      <c r="BB291" s="353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4301011857</v>
      </c>
      <c r="D292" s="621">
        <v>4680115885622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4" t="s">
        <v>462</v>
      </c>
      <c r="AG292" s="78"/>
      <c r="AJ292" s="84" t="s">
        <v>45</v>
      </c>
      <c r="AK292" s="84">
        <v>0</v>
      </c>
      <c r="BB292" s="35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471</v>
      </c>
      <c r="B293" s="63" t="s">
        <v>472</v>
      </c>
      <c r="C293" s="36">
        <v>4301011859</v>
      </c>
      <c r="D293" s="621">
        <v>4680115885608</v>
      </c>
      <c r="E293" s="62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3"/>
      <c r="R293" s="623"/>
      <c r="S293" s="623"/>
      <c r="T293" s="62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473</v>
      </c>
      <c r="AG293" s="78"/>
      <c r="AJ293" s="84" t="s">
        <v>45</v>
      </c>
      <c r="AK293" s="84">
        <v>0</v>
      </c>
      <c r="BB293" s="35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28"/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9"/>
      <c r="P295" s="625" t="s">
        <v>40</v>
      </c>
      <c r="Q295" s="626"/>
      <c r="R295" s="626"/>
      <c r="S295" s="626"/>
      <c r="T295" s="626"/>
      <c r="U295" s="626"/>
      <c r="V295" s="62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0" t="s">
        <v>78</v>
      </c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  <c r="X296" s="620"/>
      <c r="Y296" s="620"/>
      <c r="Z296" s="620"/>
      <c r="AA296" s="66"/>
      <c r="AB296" s="66"/>
      <c r="AC296" s="80"/>
    </row>
    <row r="297" spans="1:68" ht="27" customHeight="1" x14ac:dyDescent="0.25">
      <c r="A297" s="63" t="s">
        <v>474</v>
      </c>
      <c r="B297" s="63" t="s">
        <v>475</v>
      </c>
      <c r="C297" s="36">
        <v>4301030878</v>
      </c>
      <c r="D297" s="621">
        <v>4607091387193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6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8" t="s">
        <v>476</v>
      </c>
      <c r="AG297" s="78"/>
      <c r="AJ297" s="84" t="s">
        <v>45</v>
      </c>
      <c r="AK297" s="84">
        <v>0</v>
      </c>
      <c r="BB297" s="359" t="s">
        <v>66</v>
      </c>
      <c r="BM297" s="78">
        <f t="shared" ref="BM297:BM303" si="27">IFERROR(X297*I297/H297,"0")</f>
        <v>0</v>
      </c>
      <c r="BN297" s="78">
        <f t="shared" ref="BN297:BN303" si="28">IFERROR(Y297*I297/H297,"0")</f>
        <v>0</v>
      </c>
      <c r="BO297" s="78">
        <f t="shared" ref="BO297:BO303" si="29">IFERROR(1/J297*(X297/H297),"0")</f>
        <v>0</v>
      </c>
      <c r="BP297" s="78">
        <f t="shared" ref="BP297:BP303" si="30">IFERROR(1/J297*(Y297/H297),"0")</f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4301031153</v>
      </c>
      <c r="D298" s="621">
        <v>4607091387230</v>
      </c>
      <c r="E298" s="62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40</v>
      </c>
      <c r="P298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6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479</v>
      </c>
      <c r="AG298" s="78"/>
      <c r="AJ298" s="84" t="s">
        <v>45</v>
      </c>
      <c r="AK298" s="84">
        <v>0</v>
      </c>
      <c r="BB298" s="361" t="s">
        <v>66</v>
      </c>
      <c r="BM298" s="78">
        <f t="shared" si="27"/>
        <v>0</v>
      </c>
      <c r="BN298" s="78">
        <f t="shared" si="28"/>
        <v>0</v>
      </c>
      <c r="BO298" s="78">
        <f t="shared" si="29"/>
        <v>0</v>
      </c>
      <c r="BP298" s="78">
        <f t="shared" si="30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4301031154</v>
      </c>
      <c r="D299" s="621">
        <v>4607091387292</v>
      </c>
      <c r="E299" s="62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6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482</v>
      </c>
      <c r="AG299" s="78"/>
      <c r="AJ299" s="84" t="s">
        <v>45</v>
      </c>
      <c r="AK299" s="84">
        <v>0</v>
      </c>
      <c r="BB299" s="363" t="s">
        <v>66</v>
      </c>
      <c r="BM299" s="78">
        <f t="shared" si="27"/>
        <v>0</v>
      </c>
      <c r="BN299" s="78">
        <f t="shared" si="28"/>
        <v>0</v>
      </c>
      <c r="BO299" s="78">
        <f t="shared" si="29"/>
        <v>0</v>
      </c>
      <c r="BP299" s="78">
        <f t="shared" si="30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4301031152</v>
      </c>
      <c r="D300" s="621">
        <v>4607091387285</v>
      </c>
      <c r="E300" s="62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285</v>
      </c>
      <c r="M300" s="38" t="s">
        <v>82</v>
      </c>
      <c r="N300" s="38"/>
      <c r="O300" s="37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6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4" t="s">
        <v>479</v>
      </c>
      <c r="AG300" s="78"/>
      <c r="AJ300" s="84" t="s">
        <v>117</v>
      </c>
      <c r="AK300" s="84">
        <v>37.799999999999997</v>
      </c>
      <c r="BB300" s="365" t="s">
        <v>66</v>
      </c>
      <c r="BM300" s="78">
        <f t="shared" si="27"/>
        <v>0</v>
      </c>
      <c r="BN300" s="78">
        <f t="shared" si="28"/>
        <v>0</v>
      </c>
      <c r="BO300" s="78">
        <f t="shared" si="29"/>
        <v>0</v>
      </c>
      <c r="BP300" s="78">
        <f t="shared" si="30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4301031305</v>
      </c>
      <c r="D301" s="621">
        <v>4607091389845</v>
      </c>
      <c r="E301" s="62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285</v>
      </c>
      <c r="M301" s="38" t="s">
        <v>82</v>
      </c>
      <c r="N301" s="38"/>
      <c r="O301" s="37">
        <v>40</v>
      </c>
      <c r="P301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6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487</v>
      </c>
      <c r="AG301" s="78"/>
      <c r="AJ301" s="84" t="s">
        <v>117</v>
      </c>
      <c r="AK301" s="84">
        <v>37.799999999999997</v>
      </c>
      <c r="BB301" s="367" t="s">
        <v>66</v>
      </c>
      <c r="BM301" s="78">
        <f t="shared" si="27"/>
        <v>0</v>
      </c>
      <c r="BN301" s="78">
        <f t="shared" si="28"/>
        <v>0</v>
      </c>
      <c r="BO301" s="78">
        <f t="shared" si="29"/>
        <v>0</v>
      </c>
      <c r="BP301" s="78">
        <f t="shared" si="30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4301031306</v>
      </c>
      <c r="D302" s="621">
        <v>4680115882881</v>
      </c>
      <c r="E302" s="62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6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487</v>
      </c>
      <c r="AG302" s="78"/>
      <c r="AJ302" s="84" t="s">
        <v>45</v>
      </c>
      <c r="AK302" s="84">
        <v>0</v>
      </c>
      <c r="BB302" s="369" t="s">
        <v>66</v>
      </c>
      <c r="BM302" s="78">
        <f t="shared" si="27"/>
        <v>0</v>
      </c>
      <c r="BN302" s="78">
        <f t="shared" si="28"/>
        <v>0</v>
      </c>
      <c r="BO302" s="78">
        <f t="shared" si="29"/>
        <v>0</v>
      </c>
      <c r="BP302" s="78">
        <f t="shared" si="30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4301031066</v>
      </c>
      <c r="D303" s="621">
        <v>4607091383836</v>
      </c>
      <c r="E303" s="62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227</v>
      </c>
      <c r="M303" s="38" t="s">
        <v>82</v>
      </c>
      <c r="N303" s="38"/>
      <c r="O303" s="37">
        <v>40</v>
      </c>
      <c r="P303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3"/>
      <c r="R303" s="623"/>
      <c r="S303" s="623"/>
      <c r="T303" s="62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6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70" t="s">
        <v>492</v>
      </c>
      <c r="AG303" s="78"/>
      <c r="AJ303" s="84" t="s">
        <v>117</v>
      </c>
      <c r="AK303" s="84">
        <v>25.2</v>
      </c>
      <c r="BB303" s="371" t="s">
        <v>66</v>
      </c>
      <c r="BM303" s="78">
        <f t="shared" si="27"/>
        <v>0</v>
      </c>
      <c r="BN303" s="78">
        <f t="shared" si="28"/>
        <v>0</v>
      </c>
      <c r="BO303" s="78">
        <f t="shared" si="29"/>
        <v>0</v>
      </c>
      <c r="BP303" s="78">
        <f t="shared" si="30"/>
        <v>0</v>
      </c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28"/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9"/>
      <c r="P305" s="625" t="s">
        <v>40</v>
      </c>
      <c r="Q305" s="626"/>
      <c r="R305" s="626"/>
      <c r="S305" s="626"/>
      <c r="T305" s="626"/>
      <c r="U305" s="626"/>
      <c r="V305" s="62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0" t="s">
        <v>84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6"/>
      <c r="AB306" s="66"/>
      <c r="AC306" s="80"/>
    </row>
    <row r="307" spans="1:68" ht="27" customHeight="1" x14ac:dyDescent="0.25">
      <c r="A307" s="63" t="s">
        <v>493</v>
      </c>
      <c r="B307" s="63" t="s">
        <v>494</v>
      </c>
      <c r="C307" s="36">
        <v>4301051100</v>
      </c>
      <c r="D307" s="621">
        <v>4607091387766</v>
      </c>
      <c r="E307" s="62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2" t="s">
        <v>495</v>
      </c>
      <c r="AG307" s="78"/>
      <c r="AJ307" s="84" t="s">
        <v>45</v>
      </c>
      <c r="AK307" s="84">
        <v>0</v>
      </c>
      <c r="BB307" s="373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4301051818</v>
      </c>
      <c r="D308" s="621">
        <v>4607091387957</v>
      </c>
      <c r="E308" s="62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498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499</v>
      </c>
      <c r="B309" s="63" t="s">
        <v>500</v>
      </c>
      <c r="C309" s="36">
        <v>4301051819</v>
      </c>
      <c r="D309" s="621">
        <v>4607091387964</v>
      </c>
      <c r="E309" s="62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501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502</v>
      </c>
      <c r="B310" s="63" t="s">
        <v>503</v>
      </c>
      <c r="C310" s="36">
        <v>4301051734</v>
      </c>
      <c r="D310" s="621">
        <v>4680115884588</v>
      </c>
      <c r="E310" s="62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8" t="s">
        <v>504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505</v>
      </c>
      <c r="B311" s="63" t="s">
        <v>506</v>
      </c>
      <c r="C311" s="36">
        <v>4301051578</v>
      </c>
      <c r="D311" s="621">
        <v>4607091387513</v>
      </c>
      <c r="E311" s="62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3"/>
      <c r="R311" s="623"/>
      <c r="S311" s="623"/>
      <c r="T311" s="62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507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28"/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9"/>
      <c r="P313" s="625" t="s">
        <v>40</v>
      </c>
      <c r="Q313" s="626"/>
      <c r="R313" s="626"/>
      <c r="S313" s="626"/>
      <c r="T313" s="626"/>
      <c r="U313" s="626"/>
      <c r="V313" s="62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0" t="s">
        <v>176</v>
      </c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  <c r="X314" s="620"/>
      <c r="Y314" s="620"/>
      <c r="Z314" s="620"/>
      <c r="AA314" s="66"/>
      <c r="AB314" s="66"/>
      <c r="AC314" s="80"/>
    </row>
    <row r="315" spans="1:68" ht="27" customHeight="1" x14ac:dyDescent="0.25">
      <c r="A315" s="63" t="s">
        <v>508</v>
      </c>
      <c r="B315" s="63" t="s">
        <v>509</v>
      </c>
      <c r="C315" s="36">
        <v>4301060387</v>
      </c>
      <c r="D315" s="621">
        <v>4607091380880</v>
      </c>
      <c r="E315" s="62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2" t="s">
        <v>510</v>
      </c>
      <c r="AG315" s="78"/>
      <c r="AJ315" s="84" t="s">
        <v>117</v>
      </c>
      <c r="AK315" s="84">
        <v>67.2</v>
      </c>
      <c r="BB315" s="38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511</v>
      </c>
      <c r="B316" s="63" t="s">
        <v>512</v>
      </c>
      <c r="C316" s="36">
        <v>4301060406</v>
      </c>
      <c r="D316" s="621">
        <v>4607091384482</v>
      </c>
      <c r="E316" s="62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513</v>
      </c>
      <c r="AG316" s="78"/>
      <c r="AJ316" s="84" t="s">
        <v>117</v>
      </c>
      <c r="AK316" s="84">
        <v>62.4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514</v>
      </c>
      <c r="B317" s="63" t="s">
        <v>515</v>
      </c>
      <c r="C317" s="36">
        <v>4301060484</v>
      </c>
      <c r="D317" s="621">
        <v>4607091380897</v>
      </c>
      <c r="E317" s="62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116</v>
      </c>
      <c r="M317" s="38" t="s">
        <v>96</v>
      </c>
      <c r="N317" s="38"/>
      <c r="O317" s="37">
        <v>30</v>
      </c>
      <c r="P317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3"/>
      <c r="R317" s="623"/>
      <c r="S317" s="623"/>
      <c r="T317" s="6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516</v>
      </c>
      <c r="AG317" s="78"/>
      <c r="AJ317" s="84" t="s">
        <v>117</v>
      </c>
      <c r="AK317" s="84">
        <v>67.2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28"/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9"/>
      <c r="P319" s="625" t="s">
        <v>40</v>
      </c>
      <c r="Q319" s="626"/>
      <c r="R319" s="626"/>
      <c r="S319" s="626"/>
      <c r="T319" s="626"/>
      <c r="U319" s="626"/>
      <c r="V319" s="62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0" t="s">
        <v>102</v>
      </c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  <c r="X320" s="620"/>
      <c r="Y320" s="620"/>
      <c r="Z320" s="620"/>
      <c r="AA320" s="66"/>
      <c r="AB320" s="66"/>
      <c r="AC320" s="80"/>
    </row>
    <row r="321" spans="1:68" ht="27" customHeight="1" x14ac:dyDescent="0.25">
      <c r="A321" s="63" t="s">
        <v>517</v>
      </c>
      <c r="B321" s="63" t="s">
        <v>518</v>
      </c>
      <c r="C321" s="36">
        <v>4301030235</v>
      </c>
      <c r="D321" s="621">
        <v>4607091388381</v>
      </c>
      <c r="E321" s="62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519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4301030232</v>
      </c>
      <c r="D322" s="621">
        <v>4607091388374</v>
      </c>
      <c r="E322" s="62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1" t="s">
        <v>522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519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4301032015</v>
      </c>
      <c r="D323" s="621">
        <v>4607091383102</v>
      </c>
      <c r="E323" s="62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227</v>
      </c>
      <c r="M323" s="38" t="s">
        <v>107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2" t="s">
        <v>525</v>
      </c>
      <c r="AG323" s="78"/>
      <c r="AJ323" s="84" t="s">
        <v>117</v>
      </c>
      <c r="AK323" s="84">
        <v>35.700000000000003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4301030233</v>
      </c>
      <c r="D324" s="621">
        <v>4607091388404</v>
      </c>
      <c r="E324" s="62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227</v>
      </c>
      <c r="M324" s="38" t="s">
        <v>107</v>
      </c>
      <c r="N324" s="38"/>
      <c r="O324" s="37">
        <v>180</v>
      </c>
      <c r="P324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3"/>
      <c r="R324" s="623"/>
      <c r="S324" s="623"/>
      <c r="T324" s="62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519</v>
      </c>
      <c r="AG324" s="78"/>
      <c r="AJ324" s="84" t="s">
        <v>117</v>
      </c>
      <c r="AK324" s="84">
        <v>35.700000000000003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28"/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9"/>
      <c r="P326" s="625" t="s">
        <v>40</v>
      </c>
      <c r="Q326" s="626"/>
      <c r="R326" s="626"/>
      <c r="S326" s="626"/>
      <c r="T326" s="626"/>
      <c r="U326" s="626"/>
      <c r="V326" s="62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0" t="s">
        <v>528</v>
      </c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  <c r="X327" s="620"/>
      <c r="Y327" s="620"/>
      <c r="Z327" s="620"/>
      <c r="AA327" s="66"/>
      <c r="AB327" s="66"/>
      <c r="AC327" s="80"/>
    </row>
    <row r="328" spans="1:68" ht="16.5" customHeight="1" x14ac:dyDescent="0.25">
      <c r="A328" s="63" t="s">
        <v>529</v>
      </c>
      <c r="B328" s="63" t="s">
        <v>530</v>
      </c>
      <c r="C328" s="36">
        <v>4301180007</v>
      </c>
      <c r="D328" s="621">
        <v>4680115881808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227</v>
      </c>
      <c r="M328" s="38" t="s">
        <v>532</v>
      </c>
      <c r="N328" s="38"/>
      <c r="O328" s="37">
        <v>730</v>
      </c>
      <c r="P328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6" t="s">
        <v>531</v>
      </c>
      <c r="AG328" s="78"/>
      <c r="AJ328" s="84" t="s">
        <v>117</v>
      </c>
      <c r="AK328" s="84">
        <v>28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4301180006</v>
      </c>
      <c r="D329" s="621">
        <v>4680115881822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532</v>
      </c>
      <c r="N329" s="38"/>
      <c r="O329" s="37">
        <v>730</v>
      </c>
      <c r="P329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531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4301180001</v>
      </c>
      <c r="D330" s="621">
        <v>4680115880016</v>
      </c>
      <c r="E330" s="62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227</v>
      </c>
      <c r="M330" s="38" t="s">
        <v>532</v>
      </c>
      <c r="N330" s="38"/>
      <c r="O330" s="37">
        <v>730</v>
      </c>
      <c r="P330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3"/>
      <c r="R330" s="623"/>
      <c r="S330" s="623"/>
      <c r="T330" s="62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531</v>
      </c>
      <c r="AG330" s="78"/>
      <c r="AJ330" s="84" t="s">
        <v>117</v>
      </c>
      <c r="AK330" s="84">
        <v>28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28"/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9"/>
      <c r="P332" s="625" t="s">
        <v>40</v>
      </c>
      <c r="Q332" s="626"/>
      <c r="R332" s="626"/>
      <c r="S332" s="626"/>
      <c r="T332" s="626"/>
      <c r="U332" s="626"/>
      <c r="V332" s="62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19" t="s">
        <v>537</v>
      </c>
      <c r="B333" s="619"/>
      <c r="C333" s="619"/>
      <c r="D333" s="619"/>
      <c r="E333" s="619"/>
      <c r="F333" s="619"/>
      <c r="G333" s="619"/>
      <c r="H333" s="619"/>
      <c r="I333" s="619"/>
      <c r="J333" s="619"/>
      <c r="K333" s="619"/>
      <c r="L333" s="619"/>
      <c r="M333" s="619"/>
      <c r="N333" s="619"/>
      <c r="O333" s="619"/>
      <c r="P333" s="619"/>
      <c r="Q333" s="619"/>
      <c r="R333" s="619"/>
      <c r="S333" s="619"/>
      <c r="T333" s="619"/>
      <c r="U333" s="619"/>
      <c r="V333" s="619"/>
      <c r="W333" s="619"/>
      <c r="X333" s="619"/>
      <c r="Y333" s="619"/>
      <c r="Z333" s="619"/>
      <c r="AA333" s="65"/>
      <c r="AB333" s="65"/>
      <c r="AC333" s="79"/>
    </row>
    <row r="334" spans="1:68" ht="14.25" customHeight="1" x14ac:dyDescent="0.25">
      <c r="A334" s="620" t="s">
        <v>84</v>
      </c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  <c r="X334" s="620"/>
      <c r="Y334" s="620"/>
      <c r="Z334" s="620"/>
      <c r="AA334" s="66"/>
      <c r="AB334" s="66"/>
      <c r="AC334" s="80"/>
    </row>
    <row r="335" spans="1:68" ht="27" customHeight="1" x14ac:dyDescent="0.25">
      <c r="A335" s="63" t="s">
        <v>538</v>
      </c>
      <c r="B335" s="63" t="s">
        <v>539</v>
      </c>
      <c r="C335" s="36">
        <v>4301051489</v>
      </c>
      <c r="D335" s="621">
        <v>4607091387919</v>
      </c>
      <c r="E335" s="62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2" t="s">
        <v>540</v>
      </c>
      <c r="AG335" s="78"/>
      <c r="AJ335" s="84" t="s">
        <v>45</v>
      </c>
      <c r="AK335" s="84">
        <v>0</v>
      </c>
      <c r="BB335" s="40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541</v>
      </c>
      <c r="B336" s="63" t="s">
        <v>542</v>
      </c>
      <c r="C336" s="36">
        <v>4301051461</v>
      </c>
      <c r="D336" s="621">
        <v>4680115883604</v>
      </c>
      <c r="E336" s="62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227</v>
      </c>
      <c r="M336" s="38" t="s">
        <v>88</v>
      </c>
      <c r="N336" s="38"/>
      <c r="O336" s="37">
        <v>45</v>
      </c>
      <c r="P336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4" t="s">
        <v>543</v>
      </c>
      <c r="AG336" s="78"/>
      <c r="AJ336" s="84" t="s">
        <v>117</v>
      </c>
      <c r="AK336" s="84">
        <v>29.4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544</v>
      </c>
      <c r="B337" s="63" t="s">
        <v>545</v>
      </c>
      <c r="C337" s="36">
        <v>4301051864</v>
      </c>
      <c r="D337" s="621">
        <v>4680115883567</v>
      </c>
      <c r="E337" s="62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227</v>
      </c>
      <c r="M337" s="38" t="s">
        <v>96</v>
      </c>
      <c r="N337" s="38"/>
      <c r="O337" s="37">
        <v>40</v>
      </c>
      <c r="P337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3"/>
      <c r="R337" s="623"/>
      <c r="S337" s="623"/>
      <c r="T337" s="6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546</v>
      </c>
      <c r="AG337" s="78"/>
      <c r="AJ337" s="84" t="s">
        <v>117</v>
      </c>
      <c r="AK337" s="84">
        <v>29.4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28"/>
      <c r="B339" s="628"/>
      <c r="C339" s="628"/>
      <c r="D339" s="628"/>
      <c r="E339" s="628"/>
      <c r="F339" s="628"/>
      <c r="G339" s="628"/>
      <c r="H339" s="628"/>
      <c r="I339" s="628"/>
      <c r="J339" s="628"/>
      <c r="K339" s="628"/>
      <c r="L339" s="628"/>
      <c r="M339" s="628"/>
      <c r="N339" s="628"/>
      <c r="O339" s="629"/>
      <c r="P339" s="625" t="s">
        <v>40</v>
      </c>
      <c r="Q339" s="626"/>
      <c r="R339" s="626"/>
      <c r="S339" s="626"/>
      <c r="T339" s="626"/>
      <c r="U339" s="626"/>
      <c r="V339" s="62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18" t="s">
        <v>547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54"/>
      <c r="AB340" s="54"/>
      <c r="AC340" s="54"/>
    </row>
    <row r="341" spans="1:68" ht="16.5" customHeight="1" x14ac:dyDescent="0.25">
      <c r="A341" s="619" t="s">
        <v>548</v>
      </c>
      <c r="B341" s="619"/>
      <c r="C341" s="619"/>
      <c r="D341" s="619"/>
      <c r="E341" s="619"/>
      <c r="F341" s="619"/>
      <c r="G341" s="619"/>
      <c r="H341" s="619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19"/>
      <c r="Y341" s="619"/>
      <c r="Z341" s="619"/>
      <c r="AA341" s="65"/>
      <c r="AB341" s="65"/>
      <c r="AC341" s="79"/>
    </row>
    <row r="342" spans="1:68" ht="14.25" customHeight="1" x14ac:dyDescent="0.25">
      <c r="A342" s="620" t="s">
        <v>110</v>
      </c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  <c r="X342" s="620"/>
      <c r="Y342" s="620"/>
      <c r="Z342" s="620"/>
      <c r="AA342" s="66"/>
      <c r="AB342" s="66"/>
      <c r="AC342" s="80"/>
    </row>
    <row r="343" spans="1:68" ht="37.5" customHeight="1" x14ac:dyDescent="0.25">
      <c r="A343" s="63" t="s">
        <v>549</v>
      </c>
      <c r="B343" s="63" t="s">
        <v>550</v>
      </c>
      <c r="C343" s="36">
        <v>4301011869</v>
      </c>
      <c r="D343" s="621">
        <v>4680115884847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45</v>
      </c>
      <c r="M343" s="38" t="s">
        <v>82</v>
      </c>
      <c r="N343" s="38"/>
      <c r="O343" s="37">
        <v>60</v>
      </c>
      <c r="P343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1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8" t="s">
        <v>551</v>
      </c>
      <c r="AG343" s="78"/>
      <c r="AJ343" s="84" t="s">
        <v>117</v>
      </c>
      <c r="AK343" s="84">
        <v>15</v>
      </c>
      <c r="BB343" s="409" t="s">
        <v>66</v>
      </c>
      <c r="BM343" s="78">
        <f t="shared" ref="BM343:BM349" si="32">IFERROR(X343*I343/H343,"0")</f>
        <v>0</v>
      </c>
      <c r="BN343" s="78">
        <f t="shared" ref="BN343:BN349" si="33">IFERROR(Y343*I343/H343,"0")</f>
        <v>0</v>
      </c>
      <c r="BO343" s="78">
        <f t="shared" ref="BO343:BO349" si="34">IFERROR(1/J343*(X343/H343),"0")</f>
        <v>0</v>
      </c>
      <c r="BP343" s="78">
        <f t="shared" ref="BP343:BP349" si="35">IFERROR(1/J343*(Y343/H343),"0")</f>
        <v>0</v>
      </c>
    </row>
    <row r="344" spans="1:68" ht="27" customHeight="1" x14ac:dyDescent="0.25">
      <c r="A344" s="63" t="s">
        <v>552</v>
      </c>
      <c r="B344" s="63" t="s">
        <v>553</v>
      </c>
      <c r="C344" s="36">
        <v>4301011870</v>
      </c>
      <c r="D344" s="621">
        <v>4680115884854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45</v>
      </c>
      <c r="M344" s="38" t="s">
        <v>82</v>
      </c>
      <c r="N344" s="38"/>
      <c r="O344" s="37">
        <v>60</v>
      </c>
      <c r="P344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1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554</v>
      </c>
      <c r="AG344" s="78"/>
      <c r="AJ344" s="84" t="s">
        <v>117</v>
      </c>
      <c r="AK344" s="84">
        <v>15</v>
      </c>
      <c r="BB344" s="411" t="s">
        <v>66</v>
      </c>
      <c r="BM344" s="78">
        <f t="shared" si="32"/>
        <v>0</v>
      </c>
      <c r="BN344" s="78">
        <f t="shared" si="33"/>
        <v>0</v>
      </c>
      <c r="BO344" s="78">
        <f t="shared" si="34"/>
        <v>0</v>
      </c>
      <c r="BP344" s="78">
        <f t="shared" si="35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621">
        <v>4607091383997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1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557</v>
      </c>
      <c r="AG345" s="78"/>
      <c r="AJ345" s="84" t="s">
        <v>117</v>
      </c>
      <c r="AK345" s="84">
        <v>120</v>
      </c>
      <c r="BB345" s="413" t="s">
        <v>66</v>
      </c>
      <c r="BM345" s="78">
        <f t="shared" si="32"/>
        <v>0</v>
      </c>
      <c r="BN345" s="78">
        <f t="shared" si="33"/>
        <v>0</v>
      </c>
      <c r="BO345" s="78">
        <f t="shared" si="34"/>
        <v>0</v>
      </c>
      <c r="BP345" s="78">
        <f t="shared" si="35"/>
        <v>0</v>
      </c>
    </row>
    <row r="346" spans="1:68" ht="37.5" customHeight="1" x14ac:dyDescent="0.25">
      <c r="A346" s="63" t="s">
        <v>558</v>
      </c>
      <c r="B346" s="63" t="s">
        <v>559</v>
      </c>
      <c r="C346" s="36">
        <v>4301011867</v>
      </c>
      <c r="D346" s="621">
        <v>4680115884830</v>
      </c>
      <c r="E346" s="62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45</v>
      </c>
      <c r="M346" s="38" t="s">
        <v>82</v>
      </c>
      <c r="N346" s="38"/>
      <c r="O346" s="37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1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560</v>
      </c>
      <c r="AG346" s="78"/>
      <c r="AJ346" s="84" t="s">
        <v>117</v>
      </c>
      <c r="AK346" s="84">
        <v>15</v>
      </c>
      <c r="BB346" s="415" t="s">
        <v>66</v>
      </c>
      <c r="BM346" s="78">
        <f t="shared" si="32"/>
        <v>0</v>
      </c>
      <c r="BN346" s="78">
        <f t="shared" si="33"/>
        <v>0</v>
      </c>
      <c r="BO346" s="78">
        <f t="shared" si="34"/>
        <v>0</v>
      </c>
      <c r="BP346" s="78">
        <f t="shared" si="35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4301011433</v>
      </c>
      <c r="D347" s="621">
        <v>4680115882638</v>
      </c>
      <c r="E347" s="62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6" t="s">
        <v>563</v>
      </c>
      <c r="AG347" s="78"/>
      <c r="AJ347" s="84" t="s">
        <v>45</v>
      </c>
      <c r="AK347" s="84">
        <v>0</v>
      </c>
      <c r="BB347" s="417" t="s">
        <v>66</v>
      </c>
      <c r="BM347" s="78">
        <f t="shared" si="32"/>
        <v>0</v>
      </c>
      <c r="BN347" s="78">
        <f t="shared" si="33"/>
        <v>0</v>
      </c>
      <c r="BO347" s="78">
        <f t="shared" si="34"/>
        <v>0</v>
      </c>
      <c r="BP347" s="78">
        <f t="shared" si="35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4301011952</v>
      </c>
      <c r="D348" s="621">
        <v>4680115884922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554</v>
      </c>
      <c r="AG348" s="78"/>
      <c r="AJ348" s="84" t="s">
        <v>45</v>
      </c>
      <c r="AK348" s="84">
        <v>0</v>
      </c>
      <c r="BB348" s="419" t="s">
        <v>66</v>
      </c>
      <c r="BM348" s="78">
        <f t="shared" si="32"/>
        <v>0</v>
      </c>
      <c r="BN348" s="78">
        <f t="shared" si="33"/>
        <v>0</v>
      </c>
      <c r="BO348" s="78">
        <f t="shared" si="34"/>
        <v>0</v>
      </c>
      <c r="BP348" s="78">
        <f t="shared" si="35"/>
        <v>0</v>
      </c>
    </row>
    <row r="349" spans="1:68" ht="37.5" customHeight="1" x14ac:dyDescent="0.25">
      <c r="A349" s="63" t="s">
        <v>566</v>
      </c>
      <c r="B349" s="63" t="s">
        <v>567</v>
      </c>
      <c r="C349" s="36">
        <v>4301011868</v>
      </c>
      <c r="D349" s="621">
        <v>4680115884861</v>
      </c>
      <c r="E349" s="62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3"/>
      <c r="R349" s="623"/>
      <c r="S349" s="623"/>
      <c r="T349" s="6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1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560</v>
      </c>
      <c r="AG349" s="78"/>
      <c r="AJ349" s="84" t="s">
        <v>45</v>
      </c>
      <c r="AK349" s="84">
        <v>0</v>
      </c>
      <c r="BB349" s="421" t="s">
        <v>66</v>
      </c>
      <c r="BM349" s="78">
        <f t="shared" si="32"/>
        <v>0</v>
      </c>
      <c r="BN349" s="78">
        <f t="shared" si="33"/>
        <v>0</v>
      </c>
      <c r="BO349" s="78">
        <f t="shared" si="34"/>
        <v>0</v>
      </c>
      <c r="BP349" s="78">
        <f t="shared" si="35"/>
        <v>0</v>
      </c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28"/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9"/>
      <c r="P351" s="625" t="s">
        <v>40</v>
      </c>
      <c r="Q351" s="626"/>
      <c r="R351" s="626"/>
      <c r="S351" s="626"/>
      <c r="T351" s="626"/>
      <c r="U351" s="626"/>
      <c r="V351" s="62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0" t="s">
        <v>146</v>
      </c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  <c r="X352" s="620"/>
      <c r="Y352" s="620"/>
      <c r="Z352" s="620"/>
      <c r="AA352" s="66"/>
      <c r="AB352" s="66"/>
      <c r="AC352" s="80"/>
    </row>
    <row r="353" spans="1:68" ht="27" customHeight="1" x14ac:dyDescent="0.25">
      <c r="A353" s="63" t="s">
        <v>568</v>
      </c>
      <c r="B353" s="63" t="s">
        <v>569</v>
      </c>
      <c r="C353" s="36">
        <v>4301020178</v>
      </c>
      <c r="D353" s="621">
        <v>4607091383980</v>
      </c>
      <c r="E353" s="62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45</v>
      </c>
      <c r="M353" s="38" t="s">
        <v>114</v>
      </c>
      <c r="N353" s="38"/>
      <c r="O353" s="37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2" t="s">
        <v>570</v>
      </c>
      <c r="AG353" s="78"/>
      <c r="AJ353" s="84" t="s">
        <v>117</v>
      </c>
      <c r="AK353" s="84">
        <v>15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571</v>
      </c>
      <c r="B354" s="63" t="s">
        <v>572</v>
      </c>
      <c r="C354" s="36">
        <v>4301020179</v>
      </c>
      <c r="D354" s="621">
        <v>4607091384178</v>
      </c>
      <c r="E354" s="6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3"/>
      <c r="R354" s="623"/>
      <c r="S354" s="623"/>
      <c r="T354" s="62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570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8"/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9"/>
      <c r="P356" s="625" t="s">
        <v>40</v>
      </c>
      <c r="Q356" s="626"/>
      <c r="R356" s="626"/>
      <c r="S356" s="626"/>
      <c r="T356" s="626"/>
      <c r="U356" s="626"/>
      <c r="V356" s="62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0" t="s">
        <v>84</v>
      </c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  <c r="X357" s="620"/>
      <c r="Y357" s="620"/>
      <c r="Z357" s="620"/>
      <c r="AA357" s="66"/>
      <c r="AB357" s="66"/>
      <c r="AC357" s="80"/>
    </row>
    <row r="358" spans="1:68" ht="27" customHeight="1" x14ac:dyDescent="0.25">
      <c r="A358" s="63" t="s">
        <v>573</v>
      </c>
      <c r="B358" s="63" t="s">
        <v>574</v>
      </c>
      <c r="C358" s="36">
        <v>4301051903</v>
      </c>
      <c r="D358" s="621">
        <v>4607091383928</v>
      </c>
      <c r="E358" s="62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6" t="s">
        <v>575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576</v>
      </c>
      <c r="B359" s="63" t="s">
        <v>577</v>
      </c>
      <c r="C359" s="36">
        <v>4301051897</v>
      </c>
      <c r="D359" s="621">
        <v>4607091384260</v>
      </c>
      <c r="E359" s="62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116</v>
      </c>
      <c r="M359" s="38" t="s">
        <v>88</v>
      </c>
      <c r="N359" s="38"/>
      <c r="O359" s="37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3"/>
      <c r="R359" s="623"/>
      <c r="S359" s="623"/>
      <c r="T359" s="6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578</v>
      </c>
      <c r="AG359" s="78"/>
      <c r="AJ359" s="84" t="s">
        <v>117</v>
      </c>
      <c r="AK359" s="84">
        <v>72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8"/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9"/>
      <c r="P361" s="625" t="s">
        <v>40</v>
      </c>
      <c r="Q361" s="626"/>
      <c r="R361" s="626"/>
      <c r="S361" s="626"/>
      <c r="T361" s="626"/>
      <c r="U361" s="626"/>
      <c r="V361" s="62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0" t="s">
        <v>176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6"/>
      <c r="AB362" s="66"/>
      <c r="AC362" s="80"/>
    </row>
    <row r="363" spans="1:68" ht="16.5" customHeight="1" x14ac:dyDescent="0.25">
      <c r="A363" s="63" t="s">
        <v>579</v>
      </c>
      <c r="B363" s="63" t="s">
        <v>580</v>
      </c>
      <c r="C363" s="36">
        <v>4301060524</v>
      </c>
      <c r="D363" s="621">
        <v>4607091384673</v>
      </c>
      <c r="E363" s="62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3"/>
      <c r="R363" s="623"/>
      <c r="S363" s="623"/>
      <c r="T363" s="62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581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28"/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9"/>
      <c r="P365" s="625" t="s">
        <v>40</v>
      </c>
      <c r="Q365" s="626"/>
      <c r="R365" s="626"/>
      <c r="S365" s="626"/>
      <c r="T365" s="626"/>
      <c r="U365" s="626"/>
      <c r="V365" s="62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19" t="s">
        <v>582</v>
      </c>
      <c r="B366" s="619"/>
      <c r="C366" s="619"/>
      <c r="D366" s="619"/>
      <c r="E366" s="619"/>
      <c r="F366" s="619"/>
      <c r="G366" s="619"/>
      <c r="H366" s="619"/>
      <c r="I366" s="619"/>
      <c r="J366" s="619"/>
      <c r="K366" s="619"/>
      <c r="L366" s="619"/>
      <c r="M366" s="619"/>
      <c r="N366" s="619"/>
      <c r="O366" s="619"/>
      <c r="P366" s="619"/>
      <c r="Q366" s="619"/>
      <c r="R366" s="619"/>
      <c r="S366" s="619"/>
      <c r="T366" s="619"/>
      <c r="U366" s="619"/>
      <c r="V366" s="619"/>
      <c r="W366" s="619"/>
      <c r="X366" s="619"/>
      <c r="Y366" s="619"/>
      <c r="Z366" s="619"/>
      <c r="AA366" s="65"/>
      <c r="AB366" s="65"/>
      <c r="AC366" s="79"/>
    </row>
    <row r="367" spans="1:68" ht="14.25" customHeight="1" x14ac:dyDescent="0.25">
      <c r="A367" s="620" t="s">
        <v>110</v>
      </c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  <c r="X367" s="620"/>
      <c r="Y367" s="620"/>
      <c r="Z367" s="620"/>
      <c r="AA367" s="66"/>
      <c r="AB367" s="66"/>
      <c r="AC367" s="80"/>
    </row>
    <row r="368" spans="1:68" ht="37.5" customHeight="1" x14ac:dyDescent="0.25">
      <c r="A368" s="63" t="s">
        <v>583</v>
      </c>
      <c r="B368" s="63" t="s">
        <v>584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585</v>
      </c>
      <c r="AG368" s="78"/>
      <c r="AJ368" s="84" t="s">
        <v>117</v>
      </c>
      <c r="AK368" s="84">
        <v>96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586</v>
      </c>
      <c r="B369" s="63" t="s">
        <v>587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4" t="s">
        <v>585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78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588</v>
      </c>
      <c r="B373" s="63" t="s">
        <v>589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6" t="s">
        <v>590</v>
      </c>
      <c r="AG373" s="78"/>
      <c r="AJ373" s="84" t="s">
        <v>45</v>
      </c>
      <c r="AK373" s="84">
        <v>0</v>
      </c>
      <c r="BB373" s="43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588</v>
      </c>
      <c r="B374" s="63" t="s">
        <v>591</v>
      </c>
      <c r="C374" s="36">
        <v>4301031457</v>
      </c>
      <c r="D374" s="621">
        <v>4607091384802</v>
      </c>
      <c r="E374" s="621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3"/>
      <c r="R374" s="623"/>
      <c r="S374" s="623"/>
      <c r="T374" s="6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592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28"/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9"/>
      <c r="P376" s="625" t="s">
        <v>40</v>
      </c>
      <c r="Q376" s="626"/>
      <c r="R376" s="626"/>
      <c r="S376" s="626"/>
      <c r="T376" s="626"/>
      <c r="U376" s="626"/>
      <c r="V376" s="627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0" t="s">
        <v>84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6"/>
      <c r="AB377" s="66"/>
      <c r="AC377" s="80"/>
    </row>
    <row r="378" spans="1:68" ht="27" customHeight="1" x14ac:dyDescent="0.25">
      <c r="A378" s="63" t="s">
        <v>593</v>
      </c>
      <c r="B378" s="63" t="s">
        <v>594</v>
      </c>
      <c r="C378" s="36">
        <v>4301051899</v>
      </c>
      <c r="D378" s="621">
        <v>4607091384246</v>
      </c>
      <c r="E378" s="62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0" t="s">
        <v>595</v>
      </c>
      <c r="AG378" s="78"/>
      <c r="AJ378" s="84" t="s">
        <v>117</v>
      </c>
      <c r="AK378" s="84">
        <v>72</v>
      </c>
      <c r="BB378" s="44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596</v>
      </c>
      <c r="B379" s="63" t="s">
        <v>597</v>
      </c>
      <c r="C379" s="36">
        <v>4301051660</v>
      </c>
      <c r="D379" s="621">
        <v>4607091384253</v>
      </c>
      <c r="E379" s="62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3"/>
      <c r="R379" s="623"/>
      <c r="S379" s="623"/>
      <c r="T379" s="62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2" t="s">
        <v>595</v>
      </c>
      <c r="AG379" s="78"/>
      <c r="AJ379" s="84" t="s">
        <v>45</v>
      </c>
      <c r="AK379" s="84">
        <v>0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28"/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9"/>
      <c r="P381" s="625" t="s">
        <v>40</v>
      </c>
      <c r="Q381" s="626"/>
      <c r="R381" s="626"/>
      <c r="S381" s="626"/>
      <c r="T381" s="626"/>
      <c r="U381" s="626"/>
      <c r="V381" s="62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18" t="s">
        <v>598</v>
      </c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8"/>
      <c r="P382" s="618"/>
      <c r="Q382" s="618"/>
      <c r="R382" s="618"/>
      <c r="S382" s="618"/>
      <c r="T382" s="618"/>
      <c r="U382" s="618"/>
      <c r="V382" s="618"/>
      <c r="W382" s="618"/>
      <c r="X382" s="618"/>
      <c r="Y382" s="618"/>
      <c r="Z382" s="618"/>
      <c r="AA382" s="54"/>
      <c r="AB382" s="54"/>
      <c r="AC382" s="54"/>
    </row>
    <row r="383" spans="1:68" ht="16.5" customHeight="1" x14ac:dyDescent="0.25">
      <c r="A383" s="619" t="s">
        <v>599</v>
      </c>
      <c r="B383" s="619"/>
      <c r="C383" s="619"/>
      <c r="D383" s="619"/>
      <c r="E383" s="619"/>
      <c r="F383" s="619"/>
      <c r="G383" s="619"/>
      <c r="H383" s="619"/>
      <c r="I383" s="619"/>
      <c r="J383" s="619"/>
      <c r="K383" s="619"/>
      <c r="L383" s="619"/>
      <c r="M383" s="619"/>
      <c r="N383" s="619"/>
      <c r="O383" s="619"/>
      <c r="P383" s="619"/>
      <c r="Q383" s="619"/>
      <c r="R383" s="619"/>
      <c r="S383" s="619"/>
      <c r="T383" s="619"/>
      <c r="U383" s="619"/>
      <c r="V383" s="619"/>
      <c r="W383" s="619"/>
      <c r="X383" s="619"/>
      <c r="Y383" s="619"/>
      <c r="Z383" s="619"/>
      <c r="AA383" s="65"/>
      <c r="AB383" s="65"/>
      <c r="AC383" s="79"/>
    </row>
    <row r="384" spans="1:68" ht="14.25" customHeight="1" x14ac:dyDescent="0.25">
      <c r="A384" s="620" t="s">
        <v>78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66"/>
      <c r="AB384" s="66"/>
      <c r="AC384" s="80"/>
    </row>
    <row r="385" spans="1:68" ht="27" customHeight="1" x14ac:dyDescent="0.25">
      <c r="A385" s="63" t="s">
        <v>600</v>
      </c>
      <c r="B385" s="63" t="s">
        <v>601</v>
      </c>
      <c r="C385" s="36">
        <v>4301031405</v>
      </c>
      <c r="D385" s="621">
        <v>4680115886100</v>
      </c>
      <c r="E385" s="621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45</v>
      </c>
      <c r="M385" s="38" t="s">
        <v>82</v>
      </c>
      <c r="N385" s="38"/>
      <c r="O385" s="37">
        <v>50</v>
      </c>
      <c r="P385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3"/>
      <c r="R385" s="623"/>
      <c r="S385" s="623"/>
      <c r="T385" s="62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3" si="36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4" t="s">
        <v>602</v>
      </c>
      <c r="AG385" s="78"/>
      <c r="AJ385" s="84" t="s">
        <v>45</v>
      </c>
      <c r="AK385" s="84">
        <v>0</v>
      </c>
      <c r="BB385" s="445" t="s">
        <v>66</v>
      </c>
      <c r="BM385" s="78">
        <f t="shared" ref="BM385:BM393" si="37">IFERROR(X385*I385/H385,"0")</f>
        <v>0</v>
      </c>
      <c r="BN385" s="78">
        <f t="shared" ref="BN385:BN393" si="38">IFERROR(Y385*I385/H385,"0")</f>
        <v>0</v>
      </c>
      <c r="BO385" s="78">
        <f t="shared" ref="BO385:BO393" si="39">IFERROR(1/J385*(X385/H385),"0")</f>
        <v>0</v>
      </c>
      <c r="BP385" s="78">
        <f t="shared" ref="BP385:BP393" si="40">IFERROR(1/J385*(Y385/H385),"0")</f>
        <v>0</v>
      </c>
    </row>
    <row r="386" spans="1:68" ht="27" customHeight="1" x14ac:dyDescent="0.25">
      <c r="A386" s="63" t="s">
        <v>603</v>
      </c>
      <c r="B386" s="63" t="s">
        <v>604</v>
      </c>
      <c r="C386" s="36">
        <v>4301031406</v>
      </c>
      <c r="D386" s="621">
        <v>4680115886117</v>
      </c>
      <c r="E386" s="621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3"/>
      <c r="R386" s="623"/>
      <c r="S386" s="623"/>
      <c r="T386" s="62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6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605</v>
      </c>
      <c r="AG386" s="78"/>
      <c r="AJ386" s="84" t="s">
        <v>45</v>
      </c>
      <c r="AK386" s="84">
        <v>0</v>
      </c>
      <c r="BB386" s="447" t="s">
        <v>66</v>
      </c>
      <c r="BM386" s="78">
        <f t="shared" si="37"/>
        <v>0</v>
      </c>
      <c r="BN386" s="78">
        <f t="shared" si="38"/>
        <v>0</v>
      </c>
      <c r="BO386" s="78">
        <f t="shared" si="39"/>
        <v>0</v>
      </c>
      <c r="BP386" s="78">
        <f t="shared" si="40"/>
        <v>0</v>
      </c>
    </row>
    <row r="387" spans="1:68" ht="27" customHeight="1" x14ac:dyDescent="0.25">
      <c r="A387" s="63" t="s">
        <v>606</v>
      </c>
      <c r="B387" s="63" t="s">
        <v>607</v>
      </c>
      <c r="C387" s="36">
        <v>4301031402</v>
      </c>
      <c r="D387" s="621">
        <v>4680115886124</v>
      </c>
      <c r="E387" s="621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623"/>
      <c r="R387" s="623"/>
      <c r="S387" s="623"/>
      <c r="T387" s="62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6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608</v>
      </c>
      <c r="AG387" s="78"/>
      <c r="AJ387" s="84" t="s">
        <v>45</v>
      </c>
      <c r="AK387" s="84">
        <v>0</v>
      </c>
      <c r="BB387" s="449" t="s">
        <v>66</v>
      </c>
      <c r="BM387" s="78">
        <f t="shared" si="37"/>
        <v>0</v>
      </c>
      <c r="BN387" s="78">
        <f t="shared" si="38"/>
        <v>0</v>
      </c>
      <c r="BO387" s="78">
        <f t="shared" si="39"/>
        <v>0</v>
      </c>
      <c r="BP387" s="78">
        <f t="shared" si="40"/>
        <v>0</v>
      </c>
    </row>
    <row r="388" spans="1:68" ht="27" customHeight="1" x14ac:dyDescent="0.25">
      <c r="A388" s="63" t="s">
        <v>609</v>
      </c>
      <c r="B388" s="63" t="s">
        <v>610</v>
      </c>
      <c r="C388" s="36">
        <v>4301031366</v>
      </c>
      <c r="D388" s="621">
        <v>4680115883147</v>
      </c>
      <c r="E388" s="621"/>
      <c r="F388" s="62">
        <v>0.28000000000000003</v>
      </c>
      <c r="G388" s="37">
        <v>6</v>
      </c>
      <c r="H388" s="62">
        <v>1.68</v>
      </c>
      <c r="I388" s="62">
        <v>1.81</v>
      </c>
      <c r="J388" s="37">
        <v>234</v>
      </c>
      <c r="K388" s="37" t="s">
        <v>83</v>
      </c>
      <c r="L388" s="37" t="s">
        <v>45</v>
      </c>
      <c r="M388" s="38" t="s">
        <v>82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6"/>
        <v>0</v>
      </c>
      <c r="Z388" s="41" t="str">
        <f t="shared" ref="Z388:Z393" si="41">IFERROR(IF(Y388=0,"",ROUNDUP(Y388/H388,0)*0.00502),"")</f>
        <v/>
      </c>
      <c r="AA388" s="68" t="s">
        <v>45</v>
      </c>
      <c r="AB388" s="69" t="s">
        <v>45</v>
      </c>
      <c r="AC388" s="450" t="s">
        <v>602</v>
      </c>
      <c r="AG388" s="78"/>
      <c r="AJ388" s="84" t="s">
        <v>45</v>
      </c>
      <c r="AK388" s="84">
        <v>0</v>
      </c>
      <c r="BB388" s="451" t="s">
        <v>66</v>
      </c>
      <c r="BM388" s="78">
        <f t="shared" si="37"/>
        <v>0</v>
      </c>
      <c r="BN388" s="78">
        <f t="shared" si="38"/>
        <v>0</v>
      </c>
      <c r="BO388" s="78">
        <f t="shared" si="39"/>
        <v>0</v>
      </c>
      <c r="BP388" s="78">
        <f t="shared" si="40"/>
        <v>0</v>
      </c>
    </row>
    <row r="389" spans="1:68" ht="27" customHeight="1" x14ac:dyDescent="0.25">
      <c r="A389" s="63" t="s">
        <v>611</v>
      </c>
      <c r="B389" s="63" t="s">
        <v>612</v>
      </c>
      <c r="C389" s="36">
        <v>4301031362</v>
      </c>
      <c r="D389" s="621">
        <v>4607091384338</v>
      </c>
      <c r="E389" s="621"/>
      <c r="F389" s="62">
        <v>0.35</v>
      </c>
      <c r="G389" s="37">
        <v>6</v>
      </c>
      <c r="H389" s="62">
        <v>2.1</v>
      </c>
      <c r="I389" s="62">
        <v>2.23</v>
      </c>
      <c r="J389" s="37">
        <v>234</v>
      </c>
      <c r="K389" s="37" t="s">
        <v>83</v>
      </c>
      <c r="L389" s="37" t="s">
        <v>285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6"/>
        <v>0</v>
      </c>
      <c r="Z389" s="41" t="str">
        <f t="shared" si="41"/>
        <v/>
      </c>
      <c r="AA389" s="68" t="s">
        <v>45</v>
      </c>
      <c r="AB389" s="69" t="s">
        <v>45</v>
      </c>
      <c r="AC389" s="452" t="s">
        <v>602</v>
      </c>
      <c r="AG389" s="78"/>
      <c r="AJ389" s="84" t="s">
        <v>117</v>
      </c>
      <c r="AK389" s="84">
        <v>37.799999999999997</v>
      </c>
      <c r="BB389" s="453" t="s">
        <v>66</v>
      </c>
      <c r="BM389" s="78">
        <f t="shared" si="37"/>
        <v>0</v>
      </c>
      <c r="BN389" s="78">
        <f t="shared" si="38"/>
        <v>0</v>
      </c>
      <c r="BO389" s="78">
        <f t="shared" si="39"/>
        <v>0</v>
      </c>
      <c r="BP389" s="78">
        <f t="shared" si="40"/>
        <v>0</v>
      </c>
    </row>
    <row r="390" spans="1:68" ht="37.5" customHeight="1" x14ac:dyDescent="0.25">
      <c r="A390" s="63" t="s">
        <v>613</v>
      </c>
      <c r="B390" s="63" t="s">
        <v>614</v>
      </c>
      <c r="C390" s="36">
        <v>4301031361</v>
      </c>
      <c r="D390" s="621">
        <v>4607091389524</v>
      </c>
      <c r="E390" s="621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285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6"/>
        <v>0</v>
      </c>
      <c r="Z390" s="41" t="str">
        <f t="shared" si="41"/>
        <v/>
      </c>
      <c r="AA390" s="68" t="s">
        <v>45</v>
      </c>
      <c r="AB390" s="69" t="s">
        <v>45</v>
      </c>
      <c r="AC390" s="454" t="s">
        <v>615</v>
      </c>
      <c r="AG390" s="78"/>
      <c r="AJ390" s="84" t="s">
        <v>117</v>
      </c>
      <c r="AK390" s="84">
        <v>37.799999999999997</v>
      </c>
      <c r="BB390" s="455" t="s">
        <v>66</v>
      </c>
      <c r="BM390" s="78">
        <f t="shared" si="37"/>
        <v>0</v>
      </c>
      <c r="BN390" s="78">
        <f t="shared" si="38"/>
        <v>0</v>
      </c>
      <c r="BO390" s="78">
        <f t="shared" si="39"/>
        <v>0</v>
      </c>
      <c r="BP390" s="78">
        <f t="shared" si="40"/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4301031364</v>
      </c>
      <c r="D391" s="621">
        <v>4680115883161</v>
      </c>
      <c r="E391" s="621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6"/>
        <v>0</v>
      </c>
      <c r="Z391" s="41" t="str">
        <f t="shared" si="41"/>
        <v/>
      </c>
      <c r="AA391" s="68" t="s">
        <v>45</v>
      </c>
      <c r="AB391" s="69" t="s">
        <v>45</v>
      </c>
      <c r="AC391" s="456" t="s">
        <v>618</v>
      </c>
      <c r="AG391" s="78"/>
      <c r="AJ391" s="84" t="s">
        <v>45</v>
      </c>
      <c r="AK391" s="84">
        <v>0</v>
      </c>
      <c r="BB391" s="457" t="s">
        <v>66</v>
      </c>
      <c r="BM391" s="78">
        <f t="shared" si="37"/>
        <v>0</v>
      </c>
      <c r="BN391" s="78">
        <f t="shared" si="38"/>
        <v>0</v>
      </c>
      <c r="BO391" s="78">
        <f t="shared" si="39"/>
        <v>0</v>
      </c>
      <c r="BP391" s="78">
        <f t="shared" si="40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4301031358</v>
      </c>
      <c r="D392" s="621">
        <v>4607091389531</v>
      </c>
      <c r="E392" s="621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285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6"/>
        <v>0</v>
      </c>
      <c r="Z392" s="41" t="str">
        <f t="shared" si="41"/>
        <v/>
      </c>
      <c r="AA392" s="68" t="s">
        <v>45</v>
      </c>
      <c r="AB392" s="69" t="s">
        <v>45</v>
      </c>
      <c r="AC392" s="458" t="s">
        <v>621</v>
      </c>
      <c r="AG392" s="78"/>
      <c r="AJ392" s="84" t="s">
        <v>117</v>
      </c>
      <c r="AK392" s="84">
        <v>37.799999999999997</v>
      </c>
      <c r="BB392" s="459" t="s">
        <v>66</v>
      </c>
      <c r="BM392" s="78">
        <f t="shared" si="37"/>
        <v>0</v>
      </c>
      <c r="BN392" s="78">
        <f t="shared" si="38"/>
        <v>0</v>
      </c>
      <c r="BO392" s="78">
        <f t="shared" si="39"/>
        <v>0</v>
      </c>
      <c r="BP392" s="78">
        <f t="shared" si="40"/>
        <v>0</v>
      </c>
    </row>
    <row r="393" spans="1:68" ht="37.5" customHeight="1" x14ac:dyDescent="0.25">
      <c r="A393" s="63" t="s">
        <v>622</v>
      </c>
      <c r="B393" s="63" t="s">
        <v>623</v>
      </c>
      <c r="C393" s="36">
        <v>4301031360</v>
      </c>
      <c r="D393" s="621">
        <v>4607091384345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6"/>
        <v>0</v>
      </c>
      <c r="Z393" s="41" t="str">
        <f t="shared" si="41"/>
        <v/>
      </c>
      <c r="AA393" s="68" t="s">
        <v>45</v>
      </c>
      <c r="AB393" s="69" t="s">
        <v>45</v>
      </c>
      <c r="AC393" s="460" t="s">
        <v>618</v>
      </c>
      <c r="AG393" s="78"/>
      <c r="AJ393" s="84" t="s">
        <v>45</v>
      </c>
      <c r="AK393" s="84">
        <v>0</v>
      </c>
      <c r="BB393" s="461" t="s">
        <v>66</v>
      </c>
      <c r="BM393" s="78">
        <f t="shared" si="37"/>
        <v>0</v>
      </c>
      <c r="BN393" s="78">
        <f t="shared" si="38"/>
        <v>0</v>
      </c>
      <c r="BO393" s="78">
        <f t="shared" si="39"/>
        <v>0</v>
      </c>
      <c r="BP393" s="78">
        <f t="shared" si="40"/>
        <v>0</v>
      </c>
    </row>
    <row r="394" spans="1:68" x14ac:dyDescent="0.2">
      <c r="A394" s="628"/>
      <c r="B394" s="628"/>
      <c r="C394" s="628"/>
      <c r="D394" s="628"/>
      <c r="E394" s="628"/>
      <c r="F394" s="628"/>
      <c r="G394" s="628"/>
      <c r="H394" s="628"/>
      <c r="I394" s="628"/>
      <c r="J394" s="628"/>
      <c r="K394" s="628"/>
      <c r="L394" s="628"/>
      <c r="M394" s="628"/>
      <c r="N394" s="628"/>
      <c r="O394" s="629"/>
      <c r="P394" s="625" t="s">
        <v>40</v>
      </c>
      <c r="Q394" s="626"/>
      <c r="R394" s="626"/>
      <c r="S394" s="626"/>
      <c r="T394" s="626"/>
      <c r="U394" s="626"/>
      <c r="V394" s="627"/>
      <c r="W394" s="42" t="s">
        <v>39</v>
      </c>
      <c r="X394" s="43">
        <f>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628"/>
      <c r="B395" s="628"/>
      <c r="C395" s="628"/>
      <c r="D395" s="628"/>
      <c r="E395" s="628"/>
      <c r="F395" s="628"/>
      <c r="G395" s="628"/>
      <c r="H395" s="628"/>
      <c r="I395" s="628"/>
      <c r="J395" s="628"/>
      <c r="K395" s="628"/>
      <c r="L395" s="628"/>
      <c r="M395" s="628"/>
      <c r="N395" s="628"/>
      <c r="O395" s="629"/>
      <c r="P395" s="625" t="s">
        <v>40</v>
      </c>
      <c r="Q395" s="626"/>
      <c r="R395" s="626"/>
      <c r="S395" s="626"/>
      <c r="T395" s="626"/>
      <c r="U395" s="626"/>
      <c r="V395" s="627"/>
      <c r="W395" s="42" t="s">
        <v>0</v>
      </c>
      <c r="X395" s="43">
        <f>IFERROR(SUM(X385:X393),"0")</f>
        <v>0</v>
      </c>
      <c r="Y395" s="43">
        <f>IFERROR(SUM(Y385:Y393),"0")</f>
        <v>0</v>
      </c>
      <c r="Z395" s="42"/>
      <c r="AA395" s="67"/>
      <c r="AB395" s="67"/>
      <c r="AC395" s="67"/>
    </row>
    <row r="396" spans="1:68" ht="14.25" customHeight="1" x14ac:dyDescent="0.25">
      <c r="A396" s="620" t="s">
        <v>84</v>
      </c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  <c r="X396" s="620"/>
      <c r="Y396" s="620"/>
      <c r="Z396" s="620"/>
      <c r="AA396" s="66"/>
      <c r="AB396" s="66"/>
      <c r="AC396" s="80"/>
    </row>
    <row r="397" spans="1:68" ht="27" customHeight="1" x14ac:dyDescent="0.25">
      <c r="A397" s="63" t="s">
        <v>624</v>
      </c>
      <c r="B397" s="63" t="s">
        <v>625</v>
      </c>
      <c r="C397" s="36">
        <v>4301051284</v>
      </c>
      <c r="D397" s="621">
        <v>4607091384352</v>
      </c>
      <c r="E397" s="621"/>
      <c r="F397" s="62">
        <v>0.6</v>
      </c>
      <c r="G397" s="37">
        <v>4</v>
      </c>
      <c r="H397" s="62">
        <v>2.4</v>
      </c>
      <c r="I397" s="62">
        <v>2.6459999999999999</v>
      </c>
      <c r="J397" s="37">
        <v>132</v>
      </c>
      <c r="K397" s="37" t="s">
        <v>120</v>
      </c>
      <c r="L397" s="37" t="s">
        <v>45</v>
      </c>
      <c r="M397" s="38" t="s">
        <v>88</v>
      </c>
      <c r="N397" s="38"/>
      <c r="O397" s="37">
        <v>45</v>
      </c>
      <c r="P397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623"/>
      <c r="R397" s="623"/>
      <c r="S397" s="623"/>
      <c r="T397" s="62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2" t="s">
        <v>626</v>
      </c>
      <c r="AG397" s="78"/>
      <c r="AJ397" s="84" t="s">
        <v>45</v>
      </c>
      <c r="AK397" s="84">
        <v>0</v>
      </c>
      <c r="BB397" s="463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627</v>
      </c>
      <c r="B398" s="63" t="s">
        <v>628</v>
      </c>
      <c r="C398" s="36">
        <v>4301051431</v>
      </c>
      <c r="D398" s="621">
        <v>4607091389654</v>
      </c>
      <c r="E398" s="621"/>
      <c r="F398" s="62">
        <v>0.33</v>
      </c>
      <c r="G398" s="37">
        <v>6</v>
      </c>
      <c r="H398" s="62">
        <v>1.98</v>
      </c>
      <c r="I398" s="62">
        <v>2.238</v>
      </c>
      <c r="J398" s="37">
        <v>182</v>
      </c>
      <c r="K398" s="37" t="s">
        <v>89</v>
      </c>
      <c r="L398" s="37" t="s">
        <v>45</v>
      </c>
      <c r="M398" s="38" t="s">
        <v>88</v>
      </c>
      <c r="N398" s="38"/>
      <c r="O398" s="37">
        <v>45</v>
      </c>
      <c r="P398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623"/>
      <c r="R398" s="623"/>
      <c r="S398" s="623"/>
      <c r="T398" s="6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64" t="s">
        <v>629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8"/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9"/>
      <c r="P399" s="625" t="s">
        <v>40</v>
      </c>
      <c r="Q399" s="626"/>
      <c r="R399" s="626"/>
      <c r="S399" s="626"/>
      <c r="T399" s="626"/>
      <c r="U399" s="626"/>
      <c r="V399" s="627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628"/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9"/>
      <c r="P400" s="625" t="s">
        <v>40</v>
      </c>
      <c r="Q400" s="626"/>
      <c r="R400" s="626"/>
      <c r="S400" s="626"/>
      <c r="T400" s="626"/>
      <c r="U400" s="626"/>
      <c r="V400" s="627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6.5" customHeight="1" x14ac:dyDescent="0.25">
      <c r="A401" s="619" t="s">
        <v>630</v>
      </c>
      <c r="B401" s="619"/>
      <c r="C401" s="619"/>
      <c r="D401" s="619"/>
      <c r="E401" s="619"/>
      <c r="F401" s="619"/>
      <c r="G401" s="619"/>
      <c r="H401" s="619"/>
      <c r="I401" s="619"/>
      <c r="J401" s="619"/>
      <c r="K401" s="619"/>
      <c r="L401" s="619"/>
      <c r="M401" s="619"/>
      <c r="N401" s="619"/>
      <c r="O401" s="619"/>
      <c r="P401" s="619"/>
      <c r="Q401" s="619"/>
      <c r="R401" s="619"/>
      <c r="S401" s="619"/>
      <c r="T401" s="619"/>
      <c r="U401" s="619"/>
      <c r="V401" s="619"/>
      <c r="W401" s="619"/>
      <c r="X401" s="619"/>
      <c r="Y401" s="619"/>
      <c r="Z401" s="619"/>
      <c r="AA401" s="65"/>
      <c r="AB401" s="65"/>
      <c r="AC401" s="79"/>
    </row>
    <row r="402" spans="1:68" ht="14.25" customHeight="1" x14ac:dyDescent="0.25">
      <c r="A402" s="620" t="s">
        <v>146</v>
      </c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  <c r="X402" s="620"/>
      <c r="Y402" s="620"/>
      <c r="Z402" s="620"/>
      <c r="AA402" s="66"/>
      <c r="AB402" s="66"/>
      <c r="AC402" s="80"/>
    </row>
    <row r="403" spans="1:68" ht="27" customHeight="1" x14ac:dyDescent="0.25">
      <c r="A403" s="63" t="s">
        <v>631</v>
      </c>
      <c r="B403" s="63" t="s">
        <v>632</v>
      </c>
      <c r="C403" s="36">
        <v>4301020319</v>
      </c>
      <c r="D403" s="621">
        <v>4680115885240</v>
      </c>
      <c r="E403" s="621"/>
      <c r="F403" s="62">
        <v>0.35</v>
      </c>
      <c r="G403" s="37">
        <v>6</v>
      </c>
      <c r="H403" s="62">
        <v>2.1</v>
      </c>
      <c r="I403" s="62">
        <v>2.31</v>
      </c>
      <c r="J403" s="37">
        <v>182</v>
      </c>
      <c r="K403" s="37" t="s">
        <v>89</v>
      </c>
      <c r="L403" s="37" t="s">
        <v>45</v>
      </c>
      <c r="M403" s="38" t="s">
        <v>82</v>
      </c>
      <c r="N403" s="38"/>
      <c r="O403" s="37">
        <v>40</v>
      </c>
      <c r="P403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623"/>
      <c r="R403" s="623"/>
      <c r="S403" s="623"/>
      <c r="T403" s="62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8"/>
      <c r="B404" s="628"/>
      <c r="C404" s="628"/>
      <c r="D404" s="628"/>
      <c r="E404" s="628"/>
      <c r="F404" s="628"/>
      <c r="G404" s="628"/>
      <c r="H404" s="628"/>
      <c r="I404" s="628"/>
      <c r="J404" s="628"/>
      <c r="K404" s="628"/>
      <c r="L404" s="628"/>
      <c r="M404" s="628"/>
      <c r="N404" s="628"/>
      <c r="O404" s="629"/>
      <c r="P404" s="625" t="s">
        <v>40</v>
      </c>
      <c r="Q404" s="626"/>
      <c r="R404" s="626"/>
      <c r="S404" s="626"/>
      <c r="T404" s="626"/>
      <c r="U404" s="626"/>
      <c r="V404" s="62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8"/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9"/>
      <c r="P405" s="625" t="s">
        <v>40</v>
      </c>
      <c r="Q405" s="626"/>
      <c r="R405" s="626"/>
      <c r="S405" s="626"/>
      <c r="T405" s="626"/>
      <c r="U405" s="626"/>
      <c r="V405" s="62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620" t="s">
        <v>78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6"/>
      <c r="AB406" s="66"/>
      <c r="AC406" s="80"/>
    </row>
    <row r="407" spans="1:68" ht="27" customHeight="1" x14ac:dyDescent="0.25">
      <c r="A407" s="63" t="s">
        <v>634</v>
      </c>
      <c r="B407" s="63" t="s">
        <v>635</v>
      </c>
      <c r="C407" s="36">
        <v>4301031403</v>
      </c>
      <c r="D407" s="621">
        <v>4680115886094</v>
      </c>
      <c r="E407" s="621"/>
      <c r="F407" s="62">
        <v>0.9</v>
      </c>
      <c r="G407" s="37">
        <v>6</v>
      </c>
      <c r="H407" s="62">
        <v>5.4</v>
      </c>
      <c r="I407" s="62">
        <v>5.61</v>
      </c>
      <c r="J407" s="37">
        <v>132</v>
      </c>
      <c r="K407" s="37" t="s">
        <v>120</v>
      </c>
      <c r="L407" s="37" t="s">
        <v>45</v>
      </c>
      <c r="M407" s="38" t="s">
        <v>114</v>
      </c>
      <c r="N407" s="38"/>
      <c r="O407" s="37">
        <v>50</v>
      </c>
      <c r="P407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623"/>
      <c r="R407" s="623"/>
      <c r="S407" s="623"/>
      <c r="T407" s="62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68" t="s">
        <v>636</v>
      </c>
      <c r="AG407" s="78"/>
      <c r="AJ407" s="84" t="s">
        <v>45</v>
      </c>
      <c r="AK407" s="84">
        <v>0</v>
      </c>
      <c r="BB407" s="469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637</v>
      </c>
      <c r="B408" s="63" t="s">
        <v>638</v>
      </c>
      <c r="C408" s="36">
        <v>4301031363</v>
      </c>
      <c r="D408" s="621">
        <v>4607091389425</v>
      </c>
      <c r="E408" s="621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83</v>
      </c>
      <c r="L408" s="37" t="s">
        <v>45</v>
      </c>
      <c r="M408" s="38" t="s">
        <v>82</v>
      </c>
      <c r="N408" s="38"/>
      <c r="O408" s="37">
        <v>50</v>
      </c>
      <c r="P408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623"/>
      <c r="R408" s="623"/>
      <c r="S408" s="623"/>
      <c r="T408" s="62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IFERROR(IF(Y408=0,"",ROUNDUP(Y408/H408,0)*0.00502),"")</f>
        <v/>
      </c>
      <c r="AA408" s="68" t="s">
        <v>45</v>
      </c>
      <c r="AB408" s="69" t="s">
        <v>45</v>
      </c>
      <c r="AC408" s="470" t="s">
        <v>639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640</v>
      </c>
      <c r="B409" s="63" t="s">
        <v>641</v>
      </c>
      <c r="C409" s="36">
        <v>4301031373</v>
      </c>
      <c r="D409" s="621">
        <v>4680115880771</v>
      </c>
      <c r="E409" s="621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623"/>
      <c r="R409" s="623"/>
      <c r="S409" s="623"/>
      <c r="T409" s="62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642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643</v>
      </c>
      <c r="B410" s="63" t="s">
        <v>644</v>
      </c>
      <c r="C410" s="36">
        <v>4301031359</v>
      </c>
      <c r="D410" s="621">
        <v>4607091389500</v>
      </c>
      <c r="E410" s="621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642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28"/>
      <c r="B411" s="628"/>
      <c r="C411" s="628"/>
      <c r="D411" s="628"/>
      <c r="E411" s="628"/>
      <c r="F411" s="628"/>
      <c r="G411" s="628"/>
      <c r="H411" s="628"/>
      <c r="I411" s="628"/>
      <c r="J411" s="628"/>
      <c r="K411" s="628"/>
      <c r="L411" s="628"/>
      <c r="M411" s="628"/>
      <c r="N411" s="628"/>
      <c r="O411" s="629"/>
      <c r="P411" s="625" t="s">
        <v>40</v>
      </c>
      <c r="Q411" s="626"/>
      <c r="R411" s="626"/>
      <c r="S411" s="626"/>
      <c r="T411" s="626"/>
      <c r="U411" s="626"/>
      <c r="V411" s="627"/>
      <c r="W411" s="42" t="s">
        <v>39</v>
      </c>
      <c r="X411" s="43">
        <f>IFERROR(X407/H407,"0")+IFERROR(X408/H408,"0")+IFERROR(X409/H409,"0")+IFERROR(X410/H410,"0")</f>
        <v>0</v>
      </c>
      <c r="Y411" s="43">
        <f>IFERROR(Y407/H407,"0")+IFERROR(Y408/H408,"0")+IFERROR(Y409/H409,"0")+IFERROR(Y410/H410,"0")</f>
        <v>0</v>
      </c>
      <c r="Z411" s="43">
        <f>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28"/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9"/>
      <c r="P412" s="625" t="s">
        <v>40</v>
      </c>
      <c r="Q412" s="626"/>
      <c r="R412" s="626"/>
      <c r="S412" s="626"/>
      <c r="T412" s="626"/>
      <c r="U412" s="626"/>
      <c r="V412" s="627"/>
      <c r="W412" s="42" t="s">
        <v>0</v>
      </c>
      <c r="X412" s="43">
        <f>IFERROR(SUM(X407:X410),"0")</f>
        <v>0</v>
      </c>
      <c r="Y412" s="43">
        <f>IFERROR(SUM(Y407:Y410),"0")</f>
        <v>0</v>
      </c>
      <c r="Z412" s="42"/>
      <c r="AA412" s="67"/>
      <c r="AB412" s="67"/>
      <c r="AC412" s="67"/>
    </row>
    <row r="413" spans="1:68" ht="16.5" customHeight="1" x14ac:dyDescent="0.25">
      <c r="A413" s="619" t="s">
        <v>645</v>
      </c>
      <c r="B413" s="619"/>
      <c r="C413" s="619"/>
      <c r="D413" s="619"/>
      <c r="E413" s="619"/>
      <c r="F413" s="619"/>
      <c r="G413" s="619"/>
      <c r="H413" s="619"/>
      <c r="I413" s="619"/>
      <c r="J413" s="619"/>
      <c r="K413" s="619"/>
      <c r="L413" s="619"/>
      <c r="M413" s="619"/>
      <c r="N413" s="619"/>
      <c r="O413" s="619"/>
      <c r="P413" s="619"/>
      <c r="Q413" s="619"/>
      <c r="R413" s="619"/>
      <c r="S413" s="619"/>
      <c r="T413" s="619"/>
      <c r="U413" s="619"/>
      <c r="V413" s="619"/>
      <c r="W413" s="619"/>
      <c r="X413" s="619"/>
      <c r="Y413" s="619"/>
      <c r="Z413" s="619"/>
      <c r="AA413" s="65"/>
      <c r="AB413" s="65"/>
      <c r="AC413" s="79"/>
    </row>
    <row r="414" spans="1:68" ht="14.25" customHeight="1" x14ac:dyDescent="0.25">
      <c r="A414" s="620" t="s">
        <v>78</v>
      </c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  <c r="X414" s="620"/>
      <c r="Y414" s="620"/>
      <c r="Z414" s="620"/>
      <c r="AA414" s="66"/>
      <c r="AB414" s="66"/>
      <c r="AC414" s="80"/>
    </row>
    <row r="415" spans="1:68" ht="27" customHeight="1" x14ac:dyDescent="0.25">
      <c r="A415" s="63" t="s">
        <v>646</v>
      </c>
      <c r="B415" s="63" t="s">
        <v>647</v>
      </c>
      <c r="C415" s="36">
        <v>4301031347</v>
      </c>
      <c r="D415" s="621">
        <v>4680115885110</v>
      </c>
      <c r="E415" s="621"/>
      <c r="F415" s="62">
        <v>0.2</v>
      </c>
      <c r="G415" s="37">
        <v>6</v>
      </c>
      <c r="H415" s="62">
        <v>1.2</v>
      </c>
      <c r="I415" s="62">
        <v>2.1</v>
      </c>
      <c r="J415" s="37">
        <v>182</v>
      </c>
      <c r="K415" s="37" t="s">
        <v>89</v>
      </c>
      <c r="L415" s="37" t="s">
        <v>227</v>
      </c>
      <c r="M415" s="38" t="s">
        <v>82</v>
      </c>
      <c r="N415" s="38"/>
      <c r="O415" s="37">
        <v>50</v>
      </c>
      <c r="P415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623"/>
      <c r="R415" s="623"/>
      <c r="S415" s="623"/>
      <c r="T415" s="62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76" t="s">
        <v>648</v>
      </c>
      <c r="AG415" s="78"/>
      <c r="AJ415" s="84" t="s">
        <v>117</v>
      </c>
      <c r="AK415" s="84">
        <v>16.8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28"/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9"/>
      <c r="P416" s="625" t="s">
        <v>40</v>
      </c>
      <c r="Q416" s="626"/>
      <c r="R416" s="626"/>
      <c r="S416" s="626"/>
      <c r="T416" s="626"/>
      <c r="U416" s="626"/>
      <c r="V416" s="627"/>
      <c r="W416" s="42" t="s">
        <v>39</v>
      </c>
      <c r="X416" s="43">
        <f>IFERROR(X415/H415,"0")</f>
        <v>0</v>
      </c>
      <c r="Y416" s="43">
        <f>IFERROR(Y415/H415,"0")</f>
        <v>0</v>
      </c>
      <c r="Z416" s="43">
        <f>IFERROR(IF(Z415="",0,Z415),"0")</f>
        <v>0</v>
      </c>
      <c r="AA416" s="67"/>
      <c r="AB416" s="67"/>
      <c r="AC416" s="67"/>
    </row>
    <row r="417" spans="1:68" x14ac:dyDescent="0.2">
      <c r="A417" s="628"/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9"/>
      <c r="P417" s="625" t="s">
        <v>40</v>
      </c>
      <c r="Q417" s="626"/>
      <c r="R417" s="626"/>
      <c r="S417" s="626"/>
      <c r="T417" s="626"/>
      <c r="U417" s="626"/>
      <c r="V417" s="627"/>
      <c r="W417" s="42" t="s">
        <v>0</v>
      </c>
      <c r="X417" s="43">
        <f>IFERROR(SUM(X415:X415),"0")</f>
        <v>0</v>
      </c>
      <c r="Y417" s="43">
        <f>IFERROR(SUM(Y415:Y415),"0")</f>
        <v>0</v>
      </c>
      <c r="Z417" s="42"/>
      <c r="AA417" s="67"/>
      <c r="AB417" s="67"/>
      <c r="AC417" s="67"/>
    </row>
    <row r="418" spans="1:68" ht="27.75" customHeight="1" x14ac:dyDescent="0.2">
      <c r="A418" s="618" t="s">
        <v>649</v>
      </c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8"/>
      <c r="P418" s="618"/>
      <c r="Q418" s="618"/>
      <c r="R418" s="618"/>
      <c r="S418" s="618"/>
      <c r="T418" s="618"/>
      <c r="U418" s="618"/>
      <c r="V418" s="618"/>
      <c r="W418" s="618"/>
      <c r="X418" s="618"/>
      <c r="Y418" s="618"/>
      <c r="Z418" s="618"/>
      <c r="AA418" s="54"/>
      <c r="AB418" s="54"/>
      <c r="AC418" s="54"/>
    </row>
    <row r="419" spans="1:68" ht="16.5" customHeight="1" x14ac:dyDescent="0.25">
      <c r="A419" s="619" t="s">
        <v>649</v>
      </c>
      <c r="B419" s="619"/>
      <c r="C419" s="619"/>
      <c r="D419" s="619"/>
      <c r="E419" s="619"/>
      <c r="F419" s="619"/>
      <c r="G419" s="619"/>
      <c r="H419" s="619"/>
      <c r="I419" s="619"/>
      <c r="J419" s="619"/>
      <c r="K419" s="619"/>
      <c r="L419" s="619"/>
      <c r="M419" s="619"/>
      <c r="N419" s="619"/>
      <c r="O419" s="619"/>
      <c r="P419" s="619"/>
      <c r="Q419" s="619"/>
      <c r="R419" s="619"/>
      <c r="S419" s="619"/>
      <c r="T419" s="619"/>
      <c r="U419" s="619"/>
      <c r="V419" s="619"/>
      <c r="W419" s="619"/>
      <c r="X419" s="619"/>
      <c r="Y419" s="619"/>
      <c r="Z419" s="619"/>
      <c r="AA419" s="65"/>
      <c r="AB419" s="65"/>
      <c r="AC419" s="79"/>
    </row>
    <row r="420" spans="1:68" ht="14.25" customHeight="1" x14ac:dyDescent="0.25">
      <c r="A420" s="620" t="s">
        <v>110</v>
      </c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  <c r="X420" s="620"/>
      <c r="Y420" s="620"/>
      <c r="Z420" s="620"/>
      <c r="AA420" s="66"/>
      <c r="AB420" s="66"/>
      <c r="AC420" s="80"/>
    </row>
    <row r="421" spans="1:68" ht="27" customHeight="1" x14ac:dyDescent="0.25">
      <c r="A421" s="63" t="s">
        <v>650</v>
      </c>
      <c r="B421" s="63" t="s">
        <v>651</v>
      </c>
      <c r="C421" s="36">
        <v>4301011795</v>
      </c>
      <c r="D421" s="621">
        <v>4607091389067</v>
      </c>
      <c r="E421" s="621"/>
      <c r="F421" s="62">
        <v>0.88</v>
      </c>
      <c r="G421" s="37">
        <v>6</v>
      </c>
      <c r="H421" s="62">
        <v>5.28</v>
      </c>
      <c r="I421" s="62">
        <v>5.64</v>
      </c>
      <c r="J421" s="37">
        <v>104</v>
      </c>
      <c r="K421" s="37" t="s">
        <v>115</v>
      </c>
      <c r="L421" s="37" t="s">
        <v>116</v>
      </c>
      <c r="M421" s="38" t="s">
        <v>114</v>
      </c>
      <c r="N421" s="38"/>
      <c r="O421" s="37">
        <v>60</v>
      </c>
      <c r="P421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623"/>
      <c r="R421" s="623"/>
      <c r="S421" s="623"/>
      <c r="T421" s="62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42">IFERROR(IF(X421="",0,CEILING((X421/$H421),1)*$H421),"")</f>
        <v>0</v>
      </c>
      <c r="Z421" s="41" t="str">
        <f t="shared" ref="Z421:Z426" si="43">IFERROR(IF(Y421=0,"",ROUNDUP(Y421/H421,0)*0.01196),"")</f>
        <v/>
      </c>
      <c r="AA421" s="68" t="s">
        <v>45</v>
      </c>
      <c r="AB421" s="69" t="s">
        <v>45</v>
      </c>
      <c r="AC421" s="478" t="s">
        <v>113</v>
      </c>
      <c r="AG421" s="78"/>
      <c r="AJ421" s="84" t="s">
        <v>117</v>
      </c>
      <c r="AK421" s="84">
        <v>42.24</v>
      </c>
      <c r="BB421" s="479" t="s">
        <v>66</v>
      </c>
      <c r="BM421" s="78">
        <f t="shared" ref="BM421:BM431" si="44">IFERROR(X421*I421/H421,"0")</f>
        <v>0</v>
      </c>
      <c r="BN421" s="78">
        <f t="shared" ref="BN421:BN431" si="45">IFERROR(Y421*I421/H421,"0")</f>
        <v>0</v>
      </c>
      <c r="BO421" s="78">
        <f t="shared" ref="BO421:BO431" si="46">IFERROR(1/J421*(X421/H421),"0")</f>
        <v>0</v>
      </c>
      <c r="BP421" s="78">
        <f t="shared" ref="BP421:BP431" si="47">IFERROR(1/J421*(Y421/H421),"0")</f>
        <v>0</v>
      </c>
    </row>
    <row r="422" spans="1:68" ht="27" customHeight="1" x14ac:dyDescent="0.25">
      <c r="A422" s="63" t="s">
        <v>652</v>
      </c>
      <c r="B422" s="63" t="s">
        <v>653</v>
      </c>
      <c r="C422" s="36">
        <v>4301011961</v>
      </c>
      <c r="D422" s="621">
        <v>4680115885271</v>
      </c>
      <c r="E422" s="621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45</v>
      </c>
      <c r="M422" s="38" t="s">
        <v>114</v>
      </c>
      <c r="N422" s="38"/>
      <c r="O422" s="37">
        <v>60</v>
      </c>
      <c r="P422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623"/>
      <c r="R422" s="623"/>
      <c r="S422" s="623"/>
      <c r="T422" s="62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2"/>
        <v>0</v>
      </c>
      <c r="Z422" s="41" t="str">
        <f t="shared" si="43"/>
        <v/>
      </c>
      <c r="AA422" s="68" t="s">
        <v>45</v>
      </c>
      <c r="AB422" s="69" t="s">
        <v>45</v>
      </c>
      <c r="AC422" s="480" t="s">
        <v>654</v>
      </c>
      <c r="AG422" s="78"/>
      <c r="AJ422" s="84" t="s">
        <v>45</v>
      </c>
      <c r="AK422" s="84">
        <v>0</v>
      </c>
      <c r="BB422" s="481" t="s">
        <v>66</v>
      </c>
      <c r="BM422" s="78">
        <f t="shared" si="44"/>
        <v>0</v>
      </c>
      <c r="BN422" s="78">
        <f t="shared" si="45"/>
        <v>0</v>
      </c>
      <c r="BO422" s="78">
        <f t="shared" si="46"/>
        <v>0</v>
      </c>
      <c r="BP422" s="78">
        <f t="shared" si="47"/>
        <v>0</v>
      </c>
    </row>
    <row r="423" spans="1:68" ht="27" customHeight="1" x14ac:dyDescent="0.25">
      <c r="A423" s="63" t="s">
        <v>655</v>
      </c>
      <c r="B423" s="63" t="s">
        <v>656</v>
      </c>
      <c r="C423" s="36">
        <v>4301011376</v>
      </c>
      <c r="D423" s="621">
        <v>4680115885226</v>
      </c>
      <c r="E423" s="621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88</v>
      </c>
      <c r="N423" s="38"/>
      <c r="O423" s="37">
        <v>60</v>
      </c>
      <c r="P423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2"/>
        <v>0</v>
      </c>
      <c r="Z423" s="41" t="str">
        <f t="shared" si="43"/>
        <v/>
      </c>
      <c r="AA423" s="68" t="s">
        <v>45</v>
      </c>
      <c r="AB423" s="69" t="s">
        <v>45</v>
      </c>
      <c r="AC423" s="482" t="s">
        <v>657</v>
      </c>
      <c r="AG423" s="78"/>
      <c r="AJ423" s="84" t="s">
        <v>117</v>
      </c>
      <c r="AK423" s="84">
        <v>42.24</v>
      </c>
      <c r="BB423" s="483" t="s">
        <v>66</v>
      </c>
      <c r="BM423" s="78">
        <f t="shared" si="44"/>
        <v>0</v>
      </c>
      <c r="BN423" s="78">
        <f t="shared" si="45"/>
        <v>0</v>
      </c>
      <c r="BO423" s="78">
        <f t="shared" si="46"/>
        <v>0</v>
      </c>
      <c r="BP423" s="78">
        <f t="shared" si="47"/>
        <v>0</v>
      </c>
    </row>
    <row r="424" spans="1:68" ht="27" customHeight="1" x14ac:dyDescent="0.25">
      <c r="A424" s="63" t="s">
        <v>658</v>
      </c>
      <c r="B424" s="63" t="s">
        <v>659</v>
      </c>
      <c r="C424" s="36">
        <v>4301012145</v>
      </c>
      <c r="D424" s="621">
        <v>4607091383522</v>
      </c>
      <c r="E424" s="621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3"/>
      <c r="R424" s="623"/>
      <c r="S424" s="623"/>
      <c r="T424" s="62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2"/>
        <v>0</v>
      </c>
      <c r="Z424" s="41" t="str">
        <f t="shared" si="43"/>
        <v/>
      </c>
      <c r="AA424" s="68" t="s">
        <v>45</v>
      </c>
      <c r="AB424" s="69" t="s">
        <v>45</v>
      </c>
      <c r="AC424" s="484" t="s">
        <v>660</v>
      </c>
      <c r="AG424" s="78"/>
      <c r="AJ424" s="84" t="s">
        <v>45</v>
      </c>
      <c r="AK424" s="84">
        <v>0</v>
      </c>
      <c r="BB424" s="485" t="s">
        <v>66</v>
      </c>
      <c r="BM424" s="78">
        <f t="shared" si="44"/>
        <v>0</v>
      </c>
      <c r="BN424" s="78">
        <f t="shared" si="45"/>
        <v>0</v>
      </c>
      <c r="BO424" s="78">
        <f t="shared" si="46"/>
        <v>0</v>
      </c>
      <c r="BP424" s="78">
        <f t="shared" si="47"/>
        <v>0</v>
      </c>
    </row>
    <row r="425" spans="1:68" ht="16.5" customHeight="1" x14ac:dyDescent="0.25">
      <c r="A425" s="63" t="s">
        <v>661</v>
      </c>
      <c r="B425" s="63" t="s">
        <v>662</v>
      </c>
      <c r="C425" s="36">
        <v>4301011774</v>
      </c>
      <c r="D425" s="621">
        <v>4680115884502</v>
      </c>
      <c r="E425" s="621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623"/>
      <c r="R425" s="623"/>
      <c r="S425" s="623"/>
      <c r="T425" s="62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2"/>
        <v>0</v>
      </c>
      <c r="Z425" s="41" t="str">
        <f t="shared" si="43"/>
        <v/>
      </c>
      <c r="AA425" s="68" t="s">
        <v>45</v>
      </c>
      <c r="AB425" s="69" t="s">
        <v>45</v>
      </c>
      <c r="AC425" s="486" t="s">
        <v>663</v>
      </c>
      <c r="AG425" s="78"/>
      <c r="AJ425" s="84" t="s">
        <v>45</v>
      </c>
      <c r="AK425" s="84">
        <v>0</v>
      </c>
      <c r="BB425" s="487" t="s">
        <v>66</v>
      </c>
      <c r="BM425" s="78">
        <f t="shared" si="44"/>
        <v>0</v>
      </c>
      <c r="BN425" s="78">
        <f t="shared" si="45"/>
        <v>0</v>
      </c>
      <c r="BO425" s="78">
        <f t="shared" si="46"/>
        <v>0</v>
      </c>
      <c r="BP425" s="78">
        <f t="shared" si="47"/>
        <v>0</v>
      </c>
    </row>
    <row r="426" spans="1:68" ht="27" customHeight="1" x14ac:dyDescent="0.25">
      <c r="A426" s="63" t="s">
        <v>664</v>
      </c>
      <c r="B426" s="63" t="s">
        <v>665</v>
      </c>
      <c r="C426" s="36">
        <v>4301011771</v>
      </c>
      <c r="D426" s="621">
        <v>4607091389104</v>
      </c>
      <c r="E426" s="62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623"/>
      <c r="R426" s="623"/>
      <c r="S426" s="623"/>
      <c r="T426" s="62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2"/>
        <v>0</v>
      </c>
      <c r="Z426" s="41" t="str">
        <f t="shared" si="43"/>
        <v/>
      </c>
      <c r="AA426" s="68" t="s">
        <v>45</v>
      </c>
      <c r="AB426" s="69" t="s">
        <v>45</v>
      </c>
      <c r="AC426" s="488" t="s">
        <v>666</v>
      </c>
      <c r="AG426" s="78"/>
      <c r="AJ426" s="84" t="s">
        <v>117</v>
      </c>
      <c r="AK426" s="84">
        <v>42.24</v>
      </c>
      <c r="BB426" s="489" t="s">
        <v>66</v>
      </c>
      <c r="BM426" s="78">
        <f t="shared" si="44"/>
        <v>0</v>
      </c>
      <c r="BN426" s="78">
        <f t="shared" si="45"/>
        <v>0</v>
      </c>
      <c r="BO426" s="78">
        <f t="shared" si="46"/>
        <v>0</v>
      </c>
      <c r="BP426" s="78">
        <f t="shared" si="47"/>
        <v>0</v>
      </c>
    </row>
    <row r="427" spans="1:68" ht="27" customHeight="1" x14ac:dyDescent="0.25">
      <c r="A427" s="63" t="s">
        <v>667</v>
      </c>
      <c r="B427" s="63" t="s">
        <v>668</v>
      </c>
      <c r="C427" s="36">
        <v>4301012125</v>
      </c>
      <c r="D427" s="621">
        <v>4680115886391</v>
      </c>
      <c r="E427" s="621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89</v>
      </c>
      <c r="L427" s="37" t="s">
        <v>45</v>
      </c>
      <c r="M427" s="38" t="s">
        <v>88</v>
      </c>
      <c r="N427" s="38"/>
      <c r="O427" s="37">
        <v>60</v>
      </c>
      <c r="P427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623"/>
      <c r="R427" s="623"/>
      <c r="S427" s="623"/>
      <c r="T427" s="62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2"/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0" t="s">
        <v>113</v>
      </c>
      <c r="AG427" s="78"/>
      <c r="AJ427" s="84" t="s">
        <v>45</v>
      </c>
      <c r="AK427" s="84">
        <v>0</v>
      </c>
      <c r="BB427" s="491" t="s">
        <v>66</v>
      </c>
      <c r="BM427" s="78">
        <f t="shared" si="44"/>
        <v>0</v>
      </c>
      <c r="BN427" s="78">
        <f t="shared" si="45"/>
        <v>0</v>
      </c>
      <c r="BO427" s="78">
        <f t="shared" si="46"/>
        <v>0</v>
      </c>
      <c r="BP427" s="78">
        <f t="shared" si="47"/>
        <v>0</v>
      </c>
    </row>
    <row r="428" spans="1:68" ht="27" customHeight="1" x14ac:dyDescent="0.25">
      <c r="A428" s="63" t="s">
        <v>669</v>
      </c>
      <c r="B428" s="63" t="s">
        <v>670</v>
      </c>
      <c r="C428" s="36">
        <v>4301012035</v>
      </c>
      <c r="D428" s="621">
        <v>4680115880603</v>
      </c>
      <c r="E428" s="621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120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623"/>
      <c r="R428" s="623"/>
      <c r="S428" s="623"/>
      <c r="T428" s="62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2" t="s">
        <v>113</v>
      </c>
      <c r="AG428" s="78"/>
      <c r="AJ428" s="84" t="s">
        <v>45</v>
      </c>
      <c r="AK428" s="84">
        <v>0</v>
      </c>
      <c r="BB428" s="493" t="s">
        <v>66</v>
      </c>
      <c r="BM428" s="78">
        <f t="shared" si="44"/>
        <v>0</v>
      </c>
      <c r="BN428" s="78">
        <f t="shared" si="45"/>
        <v>0</v>
      </c>
      <c r="BO428" s="78">
        <f t="shared" si="46"/>
        <v>0</v>
      </c>
      <c r="BP428" s="78">
        <f t="shared" si="47"/>
        <v>0</v>
      </c>
    </row>
    <row r="429" spans="1:68" ht="27" customHeight="1" x14ac:dyDescent="0.25">
      <c r="A429" s="63" t="s">
        <v>671</v>
      </c>
      <c r="B429" s="63" t="s">
        <v>672</v>
      </c>
      <c r="C429" s="36">
        <v>4301012036</v>
      </c>
      <c r="D429" s="621">
        <v>4680115882782</v>
      </c>
      <c r="E429" s="621"/>
      <c r="F429" s="62">
        <v>0.6</v>
      </c>
      <c r="G429" s="37">
        <v>8</v>
      </c>
      <c r="H429" s="62">
        <v>4.8</v>
      </c>
      <c r="I429" s="62">
        <v>6.96</v>
      </c>
      <c r="J429" s="37">
        <v>120</v>
      </c>
      <c r="K429" s="37" t="s">
        <v>120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2"/>
        <v>0</v>
      </c>
      <c r="Z429" s="41" t="str">
        <f>IFERROR(IF(Y429=0,"",ROUNDUP(Y429/H429,0)*0.00937),"")</f>
        <v/>
      </c>
      <c r="AA429" s="68" t="s">
        <v>45</v>
      </c>
      <c r="AB429" s="69" t="s">
        <v>45</v>
      </c>
      <c r="AC429" s="494" t="s">
        <v>654</v>
      </c>
      <c r="AG429" s="78"/>
      <c r="AJ429" s="84" t="s">
        <v>45</v>
      </c>
      <c r="AK429" s="84">
        <v>0</v>
      </c>
      <c r="BB429" s="495" t="s">
        <v>66</v>
      </c>
      <c r="BM429" s="78">
        <f t="shared" si="44"/>
        <v>0</v>
      </c>
      <c r="BN429" s="78">
        <f t="shared" si="45"/>
        <v>0</v>
      </c>
      <c r="BO429" s="78">
        <f t="shared" si="46"/>
        <v>0</v>
      </c>
      <c r="BP429" s="78">
        <f t="shared" si="47"/>
        <v>0</v>
      </c>
    </row>
    <row r="430" spans="1:68" ht="27" customHeight="1" x14ac:dyDescent="0.25">
      <c r="A430" s="63" t="s">
        <v>673</v>
      </c>
      <c r="B430" s="63" t="s">
        <v>674</v>
      </c>
      <c r="C430" s="36">
        <v>4301012050</v>
      </c>
      <c r="D430" s="621">
        <v>4680115885479</v>
      </c>
      <c r="E430" s="621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2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6" t="s">
        <v>675</v>
      </c>
      <c r="AG430" s="78"/>
      <c r="AJ430" s="84" t="s">
        <v>45</v>
      </c>
      <c r="AK430" s="84">
        <v>0</v>
      </c>
      <c r="BB430" s="497" t="s">
        <v>66</v>
      </c>
      <c r="BM430" s="78">
        <f t="shared" si="44"/>
        <v>0</v>
      </c>
      <c r="BN430" s="78">
        <f t="shared" si="45"/>
        <v>0</v>
      </c>
      <c r="BO430" s="78">
        <f t="shared" si="46"/>
        <v>0</v>
      </c>
      <c r="BP430" s="78">
        <f t="shared" si="47"/>
        <v>0</v>
      </c>
    </row>
    <row r="431" spans="1:68" ht="27" customHeight="1" x14ac:dyDescent="0.25">
      <c r="A431" s="63" t="s">
        <v>676</v>
      </c>
      <c r="B431" s="63" t="s">
        <v>677</v>
      </c>
      <c r="C431" s="36">
        <v>4301012034</v>
      </c>
      <c r="D431" s="621">
        <v>4607091389982</v>
      </c>
      <c r="E431" s="621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2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8" t="s">
        <v>666</v>
      </c>
      <c r="AG431" s="78"/>
      <c r="AJ431" s="84" t="s">
        <v>45</v>
      </c>
      <c r="AK431" s="84">
        <v>0</v>
      </c>
      <c r="BB431" s="499" t="s">
        <v>66</v>
      </c>
      <c r="BM431" s="78">
        <f t="shared" si="44"/>
        <v>0</v>
      </c>
      <c r="BN431" s="78">
        <f t="shared" si="45"/>
        <v>0</v>
      </c>
      <c r="BO431" s="78">
        <f t="shared" si="46"/>
        <v>0</v>
      </c>
      <c r="BP431" s="78">
        <f t="shared" si="47"/>
        <v>0</v>
      </c>
    </row>
    <row r="432" spans="1:68" x14ac:dyDescent="0.2">
      <c r="A432" s="628"/>
      <c r="B432" s="628"/>
      <c r="C432" s="628"/>
      <c r="D432" s="628"/>
      <c r="E432" s="628"/>
      <c r="F432" s="628"/>
      <c r="G432" s="628"/>
      <c r="H432" s="628"/>
      <c r="I432" s="628"/>
      <c r="J432" s="628"/>
      <c r="K432" s="628"/>
      <c r="L432" s="628"/>
      <c r="M432" s="628"/>
      <c r="N432" s="628"/>
      <c r="O432" s="629"/>
      <c r="P432" s="625" t="s">
        <v>40</v>
      </c>
      <c r="Q432" s="626"/>
      <c r="R432" s="626"/>
      <c r="S432" s="626"/>
      <c r="T432" s="626"/>
      <c r="U432" s="626"/>
      <c r="V432" s="62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8"/>
      <c r="B433" s="628"/>
      <c r="C433" s="628"/>
      <c r="D433" s="628"/>
      <c r="E433" s="628"/>
      <c r="F433" s="628"/>
      <c r="G433" s="628"/>
      <c r="H433" s="628"/>
      <c r="I433" s="628"/>
      <c r="J433" s="628"/>
      <c r="K433" s="628"/>
      <c r="L433" s="628"/>
      <c r="M433" s="628"/>
      <c r="N433" s="628"/>
      <c r="O433" s="629"/>
      <c r="P433" s="625" t="s">
        <v>40</v>
      </c>
      <c r="Q433" s="626"/>
      <c r="R433" s="626"/>
      <c r="S433" s="626"/>
      <c r="T433" s="626"/>
      <c r="U433" s="626"/>
      <c r="V433" s="62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620" t="s">
        <v>146</v>
      </c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  <c r="X434" s="620"/>
      <c r="Y434" s="620"/>
      <c r="Z434" s="620"/>
      <c r="AA434" s="66"/>
      <c r="AB434" s="66"/>
      <c r="AC434" s="80"/>
    </row>
    <row r="435" spans="1:68" ht="16.5" customHeight="1" x14ac:dyDescent="0.25">
      <c r="A435" s="63" t="s">
        <v>678</v>
      </c>
      <c r="B435" s="63" t="s">
        <v>679</v>
      </c>
      <c r="C435" s="36">
        <v>4301020334</v>
      </c>
      <c r="D435" s="621">
        <v>4607091388930</v>
      </c>
      <c r="E435" s="62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115</v>
      </c>
      <c r="L435" s="37" t="s">
        <v>116</v>
      </c>
      <c r="M435" s="38" t="s">
        <v>88</v>
      </c>
      <c r="N435" s="38"/>
      <c r="O435" s="37">
        <v>70</v>
      </c>
      <c r="P435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500" t="s">
        <v>680</v>
      </c>
      <c r="AG435" s="78"/>
      <c r="AJ435" s="84" t="s">
        <v>117</v>
      </c>
      <c r="AK435" s="84">
        <v>42.24</v>
      </c>
      <c r="BB435" s="50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681</v>
      </c>
      <c r="B436" s="63" t="s">
        <v>682</v>
      </c>
      <c r="C436" s="36">
        <v>4301020384</v>
      </c>
      <c r="D436" s="621">
        <v>4680115886407</v>
      </c>
      <c r="E436" s="621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88</v>
      </c>
      <c r="N436" s="38"/>
      <c r="O436" s="37">
        <v>70</v>
      </c>
      <c r="P43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680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683</v>
      </c>
      <c r="B437" s="63" t="s">
        <v>684</v>
      </c>
      <c r="C437" s="36">
        <v>4301020385</v>
      </c>
      <c r="D437" s="621">
        <v>4680115880054</v>
      </c>
      <c r="E437" s="62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45</v>
      </c>
      <c r="M437" s="38" t="s">
        <v>114</v>
      </c>
      <c r="N437" s="38"/>
      <c r="O437" s="37">
        <v>70</v>
      </c>
      <c r="P437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4" t="s">
        <v>680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28"/>
      <c r="B438" s="628"/>
      <c r="C438" s="628"/>
      <c r="D438" s="628"/>
      <c r="E438" s="628"/>
      <c r="F438" s="628"/>
      <c r="G438" s="628"/>
      <c r="H438" s="628"/>
      <c r="I438" s="628"/>
      <c r="J438" s="628"/>
      <c r="K438" s="628"/>
      <c r="L438" s="628"/>
      <c r="M438" s="628"/>
      <c r="N438" s="628"/>
      <c r="O438" s="629"/>
      <c r="P438" s="625" t="s">
        <v>40</v>
      </c>
      <c r="Q438" s="626"/>
      <c r="R438" s="626"/>
      <c r="S438" s="626"/>
      <c r="T438" s="626"/>
      <c r="U438" s="626"/>
      <c r="V438" s="62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8"/>
      <c r="B439" s="628"/>
      <c r="C439" s="628"/>
      <c r="D439" s="628"/>
      <c r="E439" s="628"/>
      <c r="F439" s="628"/>
      <c r="G439" s="628"/>
      <c r="H439" s="628"/>
      <c r="I439" s="628"/>
      <c r="J439" s="628"/>
      <c r="K439" s="628"/>
      <c r="L439" s="628"/>
      <c r="M439" s="628"/>
      <c r="N439" s="628"/>
      <c r="O439" s="629"/>
      <c r="P439" s="625" t="s">
        <v>40</v>
      </c>
      <c r="Q439" s="626"/>
      <c r="R439" s="626"/>
      <c r="S439" s="626"/>
      <c r="T439" s="626"/>
      <c r="U439" s="626"/>
      <c r="V439" s="62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14.25" customHeight="1" x14ac:dyDescent="0.25">
      <c r="A440" s="620" t="s">
        <v>78</v>
      </c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  <c r="X440" s="620"/>
      <c r="Y440" s="620"/>
      <c r="Z440" s="620"/>
      <c r="AA440" s="66"/>
      <c r="AB440" s="66"/>
      <c r="AC440" s="80"/>
    </row>
    <row r="441" spans="1:68" ht="27" customHeight="1" x14ac:dyDescent="0.25">
      <c r="A441" s="63" t="s">
        <v>685</v>
      </c>
      <c r="B441" s="63" t="s">
        <v>686</v>
      </c>
      <c r="C441" s="36">
        <v>4301031349</v>
      </c>
      <c r="D441" s="621">
        <v>4680115883116</v>
      </c>
      <c r="E441" s="621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114</v>
      </c>
      <c r="N441" s="38"/>
      <c r="O441" s="37">
        <v>70</v>
      </c>
      <c r="P441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623"/>
      <c r="R441" s="623"/>
      <c r="S441" s="623"/>
      <c r="T441" s="6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6" si="48"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6" t="s">
        <v>687</v>
      </c>
      <c r="AG441" s="78"/>
      <c r="AJ441" s="84" t="s">
        <v>117</v>
      </c>
      <c r="AK441" s="84">
        <v>42.24</v>
      </c>
      <c r="BB441" s="507" t="s">
        <v>66</v>
      </c>
      <c r="BM441" s="78">
        <f t="shared" ref="BM441:BM446" si="49">IFERROR(X441*I441/H441,"0")</f>
        <v>0</v>
      </c>
      <c r="BN441" s="78">
        <f t="shared" ref="BN441:BN446" si="50">IFERROR(Y441*I441/H441,"0")</f>
        <v>0</v>
      </c>
      <c r="BO441" s="78">
        <f t="shared" ref="BO441:BO446" si="51">IFERROR(1/J441*(X441/H441),"0")</f>
        <v>0</v>
      </c>
      <c r="BP441" s="78">
        <f t="shared" ref="BP441:BP446" si="52">IFERROR(1/J441*(Y441/H441),"0")</f>
        <v>0</v>
      </c>
    </row>
    <row r="442" spans="1:68" ht="27" customHeight="1" x14ac:dyDescent="0.25">
      <c r="A442" s="63" t="s">
        <v>688</v>
      </c>
      <c r="B442" s="63" t="s">
        <v>689</v>
      </c>
      <c r="C442" s="36">
        <v>4301031350</v>
      </c>
      <c r="D442" s="621">
        <v>4680115883093</v>
      </c>
      <c r="E442" s="62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115</v>
      </c>
      <c r="L442" s="37" t="s">
        <v>116</v>
      </c>
      <c r="M442" s="38" t="s">
        <v>82</v>
      </c>
      <c r="N442" s="38"/>
      <c r="O442" s="37">
        <v>70</v>
      </c>
      <c r="P442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623"/>
      <c r="R442" s="623"/>
      <c r="S442" s="623"/>
      <c r="T442" s="62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8"/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690</v>
      </c>
      <c r="AG442" s="78"/>
      <c r="AJ442" s="84" t="s">
        <v>117</v>
      </c>
      <c r="AK442" s="84">
        <v>42.24</v>
      </c>
      <c r="BB442" s="509" t="s">
        <v>66</v>
      </c>
      <c r="BM442" s="78">
        <f t="shared" si="49"/>
        <v>0</v>
      </c>
      <c r="BN442" s="78">
        <f t="shared" si="50"/>
        <v>0</v>
      </c>
      <c r="BO442" s="78">
        <f t="shared" si="51"/>
        <v>0</v>
      </c>
      <c r="BP442" s="78">
        <f t="shared" si="52"/>
        <v>0</v>
      </c>
    </row>
    <row r="443" spans="1:68" ht="27" customHeight="1" x14ac:dyDescent="0.25">
      <c r="A443" s="63" t="s">
        <v>691</v>
      </c>
      <c r="B443" s="63" t="s">
        <v>692</v>
      </c>
      <c r="C443" s="36">
        <v>4301031353</v>
      </c>
      <c r="D443" s="621">
        <v>4680115883109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82</v>
      </c>
      <c r="N443" s="38"/>
      <c r="O443" s="37">
        <v>70</v>
      </c>
      <c r="P443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48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693</v>
      </c>
      <c r="AG443" s="78"/>
      <c r="AJ443" s="84" t="s">
        <v>117</v>
      </c>
      <c r="AK443" s="84">
        <v>42.24</v>
      </c>
      <c r="BB443" s="511" t="s">
        <v>66</v>
      </c>
      <c r="BM443" s="78">
        <f t="shared" si="49"/>
        <v>0</v>
      </c>
      <c r="BN443" s="78">
        <f t="shared" si="50"/>
        <v>0</v>
      </c>
      <c r="BO443" s="78">
        <f t="shared" si="51"/>
        <v>0</v>
      </c>
      <c r="BP443" s="78">
        <f t="shared" si="52"/>
        <v>0</v>
      </c>
    </row>
    <row r="444" spans="1:68" ht="27" customHeight="1" x14ac:dyDescent="0.25">
      <c r="A444" s="63" t="s">
        <v>694</v>
      </c>
      <c r="B444" s="63" t="s">
        <v>695</v>
      </c>
      <c r="C444" s="36">
        <v>4301031419</v>
      </c>
      <c r="D444" s="621">
        <v>4680115882072</v>
      </c>
      <c r="E444" s="62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210</v>
      </c>
      <c r="M444" s="38" t="s">
        <v>114</v>
      </c>
      <c r="N444" s="38"/>
      <c r="O444" s="37">
        <v>70</v>
      </c>
      <c r="P444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687</v>
      </c>
      <c r="AG444" s="78"/>
      <c r="AJ444" s="84" t="s">
        <v>117</v>
      </c>
      <c r="AK444" s="84">
        <v>57.6</v>
      </c>
      <c r="BB444" s="513" t="s">
        <v>66</v>
      </c>
      <c r="BM444" s="78">
        <f t="shared" si="49"/>
        <v>0</v>
      </c>
      <c r="BN444" s="78">
        <f t="shared" si="50"/>
        <v>0</v>
      </c>
      <c r="BO444" s="78">
        <f t="shared" si="51"/>
        <v>0</v>
      </c>
      <c r="BP444" s="78">
        <f t="shared" si="52"/>
        <v>0</v>
      </c>
    </row>
    <row r="445" spans="1:68" ht="27" customHeight="1" x14ac:dyDescent="0.25">
      <c r="A445" s="63" t="s">
        <v>696</v>
      </c>
      <c r="B445" s="63" t="s">
        <v>697</v>
      </c>
      <c r="C445" s="36">
        <v>4301031418</v>
      </c>
      <c r="D445" s="621">
        <v>4680115882102</v>
      </c>
      <c r="E445" s="621"/>
      <c r="F445" s="62">
        <v>0.6</v>
      </c>
      <c r="G445" s="37">
        <v>8</v>
      </c>
      <c r="H445" s="62">
        <v>4.8</v>
      </c>
      <c r="I445" s="62">
        <v>6.69</v>
      </c>
      <c r="J445" s="37">
        <v>132</v>
      </c>
      <c r="K445" s="37" t="s">
        <v>120</v>
      </c>
      <c r="L445" s="37" t="s">
        <v>210</v>
      </c>
      <c r="M445" s="38" t="s">
        <v>82</v>
      </c>
      <c r="N445" s="38"/>
      <c r="O445" s="37">
        <v>70</v>
      </c>
      <c r="P445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690</v>
      </c>
      <c r="AG445" s="78"/>
      <c r="AJ445" s="84" t="s">
        <v>117</v>
      </c>
      <c r="AK445" s="84">
        <v>57.6</v>
      </c>
      <c r="BB445" s="515" t="s">
        <v>66</v>
      </c>
      <c r="BM445" s="78">
        <f t="shared" si="49"/>
        <v>0</v>
      </c>
      <c r="BN445" s="78">
        <f t="shared" si="50"/>
        <v>0</v>
      </c>
      <c r="BO445" s="78">
        <f t="shared" si="51"/>
        <v>0</v>
      </c>
      <c r="BP445" s="78">
        <f t="shared" si="52"/>
        <v>0</v>
      </c>
    </row>
    <row r="446" spans="1:68" ht="27" customHeight="1" x14ac:dyDescent="0.25">
      <c r="A446" s="63" t="s">
        <v>698</v>
      </c>
      <c r="B446" s="63" t="s">
        <v>699</v>
      </c>
      <c r="C446" s="36">
        <v>4301031417</v>
      </c>
      <c r="D446" s="621">
        <v>4680115882096</v>
      </c>
      <c r="E446" s="621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120</v>
      </c>
      <c r="L446" s="37" t="s">
        <v>210</v>
      </c>
      <c r="M446" s="38" t="s">
        <v>82</v>
      </c>
      <c r="N446" s="38"/>
      <c r="O446" s="37">
        <v>70</v>
      </c>
      <c r="P446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623"/>
      <c r="R446" s="623"/>
      <c r="S446" s="623"/>
      <c r="T446" s="62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693</v>
      </c>
      <c r="AG446" s="78"/>
      <c r="AJ446" s="84" t="s">
        <v>117</v>
      </c>
      <c r="AK446" s="84">
        <v>57.6</v>
      </c>
      <c r="BB446" s="517" t="s">
        <v>66</v>
      </c>
      <c r="BM446" s="78">
        <f t="shared" si="49"/>
        <v>0</v>
      </c>
      <c r="BN446" s="78">
        <f t="shared" si="50"/>
        <v>0</v>
      </c>
      <c r="BO446" s="78">
        <f t="shared" si="51"/>
        <v>0</v>
      </c>
      <c r="BP446" s="78">
        <f t="shared" si="52"/>
        <v>0</v>
      </c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39</v>
      </c>
      <c r="X447" s="43">
        <f>IFERROR(X441/H441,"0")+IFERROR(X442/H442,"0")+IFERROR(X443/H443,"0")+IFERROR(X444/H444,"0")+IFERROR(X445/H445,"0")+IFERROR(X446/H446,"0")</f>
        <v>0</v>
      </c>
      <c r="Y447" s="43">
        <f>IFERROR(Y441/H441,"0")+IFERROR(Y442/H442,"0")+IFERROR(Y443/H443,"0")+IFERROR(Y444/H444,"0")+IFERROR(Y445/H445,"0")+IFERROR(Y446/H446,"0")</f>
        <v>0</v>
      </c>
      <c r="Z447" s="43">
        <f>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8"/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9"/>
      <c r="P448" s="625" t="s">
        <v>40</v>
      </c>
      <c r="Q448" s="626"/>
      <c r="R448" s="626"/>
      <c r="S448" s="626"/>
      <c r="T448" s="626"/>
      <c r="U448" s="626"/>
      <c r="V448" s="627"/>
      <c r="W448" s="42" t="s">
        <v>0</v>
      </c>
      <c r="X448" s="43">
        <f>IFERROR(SUM(X441:X446),"0")</f>
        <v>0</v>
      </c>
      <c r="Y448" s="43">
        <f>IFERROR(SUM(Y441:Y446),"0")</f>
        <v>0</v>
      </c>
      <c r="Z448" s="42"/>
      <c r="AA448" s="67"/>
      <c r="AB448" s="67"/>
      <c r="AC448" s="67"/>
    </row>
    <row r="449" spans="1:68" ht="14.25" customHeight="1" x14ac:dyDescent="0.25">
      <c r="A449" s="620" t="s">
        <v>84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6"/>
      <c r="AB449" s="66"/>
      <c r="AC449" s="80"/>
    </row>
    <row r="450" spans="1:68" ht="16.5" customHeight="1" x14ac:dyDescent="0.25">
      <c r="A450" s="63" t="s">
        <v>700</v>
      </c>
      <c r="B450" s="63" t="s">
        <v>701</v>
      </c>
      <c r="C450" s="36">
        <v>4301051232</v>
      </c>
      <c r="D450" s="621">
        <v>4607091383409</v>
      </c>
      <c r="E450" s="621"/>
      <c r="F450" s="62">
        <v>1.3</v>
      </c>
      <c r="G450" s="37">
        <v>6</v>
      </c>
      <c r="H450" s="62">
        <v>7.8</v>
      </c>
      <c r="I450" s="62">
        <v>8.3010000000000002</v>
      </c>
      <c r="J450" s="37">
        <v>64</v>
      </c>
      <c r="K450" s="37" t="s">
        <v>115</v>
      </c>
      <c r="L450" s="37" t="s">
        <v>45</v>
      </c>
      <c r="M450" s="38" t="s">
        <v>88</v>
      </c>
      <c r="N450" s="38"/>
      <c r="O450" s="37">
        <v>45</v>
      </c>
      <c r="P450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18" t="s">
        <v>702</v>
      </c>
      <c r="AG450" s="78"/>
      <c r="AJ450" s="84" t="s">
        <v>45</v>
      </c>
      <c r="AK450" s="84">
        <v>0</v>
      </c>
      <c r="BB450" s="51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703</v>
      </c>
      <c r="B451" s="63" t="s">
        <v>704</v>
      </c>
      <c r="C451" s="36">
        <v>4301051233</v>
      </c>
      <c r="D451" s="621">
        <v>4607091383416</v>
      </c>
      <c r="E451" s="621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115</v>
      </c>
      <c r="L451" s="37" t="s">
        <v>45</v>
      </c>
      <c r="M451" s="38" t="s">
        <v>88</v>
      </c>
      <c r="N451" s="38"/>
      <c r="O451" s="37">
        <v>45</v>
      </c>
      <c r="P451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705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706</v>
      </c>
      <c r="B452" s="63" t="s">
        <v>707</v>
      </c>
      <c r="C452" s="36">
        <v>4301051064</v>
      </c>
      <c r="D452" s="621">
        <v>4680115883536</v>
      </c>
      <c r="E452" s="621"/>
      <c r="F452" s="62">
        <v>0.3</v>
      </c>
      <c r="G452" s="37">
        <v>6</v>
      </c>
      <c r="H452" s="62">
        <v>1.8</v>
      </c>
      <c r="I452" s="62">
        <v>2.0459999999999998</v>
      </c>
      <c r="J452" s="37">
        <v>182</v>
      </c>
      <c r="K452" s="37" t="s">
        <v>89</v>
      </c>
      <c r="L452" s="37" t="s">
        <v>45</v>
      </c>
      <c r="M452" s="38" t="s">
        <v>88</v>
      </c>
      <c r="N452" s="38"/>
      <c r="O452" s="37">
        <v>45</v>
      </c>
      <c r="P452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708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8"/>
      <c r="B453" s="628"/>
      <c r="C453" s="628"/>
      <c r="D453" s="628"/>
      <c r="E453" s="628"/>
      <c r="F453" s="628"/>
      <c r="G453" s="628"/>
      <c r="H453" s="628"/>
      <c r="I453" s="628"/>
      <c r="J453" s="628"/>
      <c r="K453" s="628"/>
      <c r="L453" s="628"/>
      <c r="M453" s="628"/>
      <c r="N453" s="628"/>
      <c r="O453" s="629"/>
      <c r="P453" s="625" t="s">
        <v>40</v>
      </c>
      <c r="Q453" s="626"/>
      <c r="R453" s="626"/>
      <c r="S453" s="626"/>
      <c r="T453" s="626"/>
      <c r="U453" s="626"/>
      <c r="V453" s="62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8"/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9"/>
      <c r="P454" s="625" t="s">
        <v>40</v>
      </c>
      <c r="Q454" s="626"/>
      <c r="R454" s="626"/>
      <c r="S454" s="626"/>
      <c r="T454" s="626"/>
      <c r="U454" s="626"/>
      <c r="V454" s="62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27.75" customHeight="1" x14ac:dyDescent="0.2">
      <c r="A455" s="618" t="s">
        <v>709</v>
      </c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8"/>
      <c r="P455" s="618"/>
      <c r="Q455" s="618"/>
      <c r="R455" s="618"/>
      <c r="S455" s="618"/>
      <c r="T455" s="618"/>
      <c r="U455" s="618"/>
      <c r="V455" s="618"/>
      <c r="W455" s="618"/>
      <c r="X455" s="618"/>
      <c r="Y455" s="618"/>
      <c r="Z455" s="618"/>
      <c r="AA455" s="54"/>
      <c r="AB455" s="54"/>
      <c r="AC455" s="54"/>
    </row>
    <row r="456" spans="1:68" ht="16.5" customHeight="1" x14ac:dyDescent="0.25">
      <c r="A456" s="619" t="s">
        <v>709</v>
      </c>
      <c r="B456" s="619"/>
      <c r="C456" s="619"/>
      <c r="D456" s="619"/>
      <c r="E456" s="619"/>
      <c r="F456" s="619"/>
      <c r="G456" s="619"/>
      <c r="H456" s="619"/>
      <c r="I456" s="619"/>
      <c r="J456" s="619"/>
      <c r="K456" s="619"/>
      <c r="L456" s="619"/>
      <c r="M456" s="619"/>
      <c r="N456" s="619"/>
      <c r="O456" s="619"/>
      <c r="P456" s="619"/>
      <c r="Q456" s="619"/>
      <c r="R456" s="619"/>
      <c r="S456" s="619"/>
      <c r="T456" s="619"/>
      <c r="U456" s="619"/>
      <c r="V456" s="619"/>
      <c r="W456" s="619"/>
      <c r="X456" s="619"/>
      <c r="Y456" s="619"/>
      <c r="Z456" s="619"/>
      <c r="AA456" s="65"/>
      <c r="AB456" s="65"/>
      <c r="AC456" s="79"/>
    </row>
    <row r="457" spans="1:68" ht="14.25" customHeight="1" x14ac:dyDescent="0.25">
      <c r="A457" s="620" t="s">
        <v>110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27" customHeight="1" x14ac:dyDescent="0.25">
      <c r="A458" s="63" t="s">
        <v>710</v>
      </c>
      <c r="B458" s="63" t="s">
        <v>711</v>
      </c>
      <c r="C458" s="36">
        <v>4301011763</v>
      </c>
      <c r="D458" s="621">
        <v>4640242181011</v>
      </c>
      <c r="E458" s="621"/>
      <c r="F458" s="62">
        <v>1.35</v>
      </c>
      <c r="G458" s="37">
        <v>8</v>
      </c>
      <c r="H458" s="62">
        <v>10.8</v>
      </c>
      <c r="I458" s="62">
        <v>11.234999999999999</v>
      </c>
      <c r="J458" s="37">
        <v>64</v>
      </c>
      <c r="K458" s="37" t="s">
        <v>115</v>
      </c>
      <c r="L458" s="37" t="s">
        <v>45</v>
      </c>
      <c r="M458" s="38" t="s">
        <v>88</v>
      </c>
      <c r="N458" s="38"/>
      <c r="O458" s="37">
        <v>55</v>
      </c>
      <c r="P458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713</v>
      </c>
      <c r="B459" s="63" t="s">
        <v>714</v>
      </c>
      <c r="C459" s="36">
        <v>4301011585</v>
      </c>
      <c r="D459" s="621">
        <v>4640242180441</v>
      </c>
      <c r="E459" s="621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115</v>
      </c>
      <c r="L459" s="37" t="s">
        <v>45</v>
      </c>
      <c r="M459" s="38" t="s">
        <v>114</v>
      </c>
      <c r="N459" s="38"/>
      <c r="O459" s="37">
        <v>50</v>
      </c>
      <c r="P459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715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716</v>
      </c>
      <c r="B460" s="63" t="s">
        <v>717</v>
      </c>
      <c r="C460" s="36">
        <v>4301011584</v>
      </c>
      <c r="D460" s="621">
        <v>4640242180564</v>
      </c>
      <c r="E460" s="621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115</v>
      </c>
      <c r="L460" s="37" t="s">
        <v>45</v>
      </c>
      <c r="M460" s="38" t="s">
        <v>114</v>
      </c>
      <c r="N460" s="38"/>
      <c r="O460" s="37">
        <v>50</v>
      </c>
      <c r="P460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4301011764</v>
      </c>
      <c r="D461" s="621">
        <v>4640242181189</v>
      </c>
      <c r="E461" s="62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120</v>
      </c>
      <c r="L461" s="37" t="s">
        <v>45</v>
      </c>
      <c r="M461" s="38" t="s">
        <v>88</v>
      </c>
      <c r="N461" s="38"/>
      <c r="O461" s="37">
        <v>55</v>
      </c>
      <c r="P461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623"/>
      <c r="R461" s="623"/>
      <c r="S461" s="623"/>
      <c r="T461" s="62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712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39</v>
      </c>
      <c r="X462" s="43">
        <f>IFERROR(X458/H458,"0")+IFERROR(X459/H459,"0")+IFERROR(X460/H460,"0")+IFERROR(X461/H461,"0")</f>
        <v>0</v>
      </c>
      <c r="Y462" s="43">
        <f>IFERROR(Y458/H458,"0")+IFERROR(Y459/H459,"0")+IFERROR(Y460/H460,"0")+IFERROR(Y461/H461,"0")</f>
        <v>0</v>
      </c>
      <c r="Z462" s="43">
        <f>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8"/>
      <c r="B463" s="628"/>
      <c r="C463" s="628"/>
      <c r="D463" s="628"/>
      <c r="E463" s="628"/>
      <c r="F463" s="628"/>
      <c r="G463" s="628"/>
      <c r="H463" s="628"/>
      <c r="I463" s="628"/>
      <c r="J463" s="628"/>
      <c r="K463" s="628"/>
      <c r="L463" s="628"/>
      <c r="M463" s="628"/>
      <c r="N463" s="628"/>
      <c r="O463" s="629"/>
      <c r="P463" s="625" t="s">
        <v>40</v>
      </c>
      <c r="Q463" s="626"/>
      <c r="R463" s="626"/>
      <c r="S463" s="626"/>
      <c r="T463" s="626"/>
      <c r="U463" s="626"/>
      <c r="V463" s="627"/>
      <c r="W463" s="42" t="s">
        <v>0</v>
      </c>
      <c r="X463" s="43">
        <f>IFERROR(SUM(X458:X461),"0")</f>
        <v>0</v>
      </c>
      <c r="Y463" s="43">
        <f>IFERROR(SUM(Y458:Y461),"0")</f>
        <v>0</v>
      </c>
      <c r="Z463" s="42"/>
      <c r="AA463" s="67"/>
      <c r="AB463" s="67"/>
      <c r="AC463" s="67"/>
    </row>
    <row r="464" spans="1:68" ht="14.25" customHeight="1" x14ac:dyDescent="0.25">
      <c r="A464" s="620" t="s">
        <v>146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6"/>
      <c r="AB464" s="66"/>
      <c r="AC464" s="80"/>
    </row>
    <row r="465" spans="1:68" ht="27" customHeight="1" x14ac:dyDescent="0.25">
      <c r="A465" s="63" t="s">
        <v>721</v>
      </c>
      <c r="B465" s="63" t="s">
        <v>722</v>
      </c>
      <c r="C465" s="36">
        <v>4301020400</v>
      </c>
      <c r="D465" s="621">
        <v>4640242180519</v>
      </c>
      <c r="E465" s="621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623"/>
      <c r="R465" s="623"/>
      <c r="S465" s="623"/>
      <c r="T465" s="62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723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4301020260</v>
      </c>
      <c r="D466" s="621">
        <v>4640242180526</v>
      </c>
      <c r="E466" s="621"/>
      <c r="F466" s="62">
        <v>1.8</v>
      </c>
      <c r="G466" s="37">
        <v>6</v>
      </c>
      <c r="H466" s="62">
        <v>10.8</v>
      </c>
      <c r="I466" s="62">
        <v>11.234999999999999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726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4301020295</v>
      </c>
      <c r="D467" s="621">
        <v>4640242181363</v>
      </c>
      <c r="E467" s="621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114</v>
      </c>
      <c r="N467" s="38"/>
      <c r="O467" s="37">
        <v>50</v>
      </c>
      <c r="P467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6" t="s">
        <v>729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8"/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9"/>
      <c r="P468" s="625" t="s">
        <v>40</v>
      </c>
      <c r="Q468" s="626"/>
      <c r="R468" s="626"/>
      <c r="S468" s="626"/>
      <c r="T468" s="626"/>
      <c r="U468" s="626"/>
      <c r="V468" s="62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28"/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9"/>
      <c r="P469" s="625" t="s">
        <v>40</v>
      </c>
      <c r="Q469" s="626"/>
      <c r="R469" s="626"/>
      <c r="S469" s="626"/>
      <c r="T469" s="626"/>
      <c r="U469" s="626"/>
      <c r="V469" s="62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14.25" customHeight="1" x14ac:dyDescent="0.25">
      <c r="A470" s="620" t="s">
        <v>78</v>
      </c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  <c r="X470" s="620"/>
      <c r="Y470" s="620"/>
      <c r="Z470" s="620"/>
      <c r="AA470" s="66"/>
      <c r="AB470" s="66"/>
      <c r="AC470" s="80"/>
    </row>
    <row r="471" spans="1:68" ht="27" customHeight="1" x14ac:dyDescent="0.25">
      <c r="A471" s="63" t="s">
        <v>730</v>
      </c>
      <c r="B471" s="63" t="s">
        <v>731</v>
      </c>
      <c r="C471" s="36">
        <v>4301031280</v>
      </c>
      <c r="D471" s="621">
        <v>4640242180816</v>
      </c>
      <c r="E471" s="621"/>
      <c r="F471" s="62">
        <v>0.7</v>
      </c>
      <c r="G471" s="37">
        <v>6</v>
      </c>
      <c r="H471" s="62">
        <v>4.2</v>
      </c>
      <c r="I471" s="62">
        <v>4.47</v>
      </c>
      <c r="J471" s="37">
        <v>132</v>
      </c>
      <c r="K471" s="37" t="s">
        <v>120</v>
      </c>
      <c r="L471" s="37" t="s">
        <v>45</v>
      </c>
      <c r="M471" s="38" t="s">
        <v>82</v>
      </c>
      <c r="N471" s="38"/>
      <c r="O471" s="37">
        <v>40</v>
      </c>
      <c r="P471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623"/>
      <c r="R471" s="623"/>
      <c r="S471" s="623"/>
      <c r="T471" s="62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8" t="s">
        <v>732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733</v>
      </c>
      <c r="B472" s="63" t="s">
        <v>734</v>
      </c>
      <c r="C472" s="36">
        <v>4301031244</v>
      </c>
      <c r="D472" s="621">
        <v>4640242180595</v>
      </c>
      <c r="E472" s="621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120</v>
      </c>
      <c r="L472" s="37" t="s">
        <v>45</v>
      </c>
      <c r="M472" s="38" t="s">
        <v>82</v>
      </c>
      <c r="N472" s="38"/>
      <c r="O472" s="37">
        <v>40</v>
      </c>
      <c r="P472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623"/>
      <c r="R472" s="623"/>
      <c r="S472" s="623"/>
      <c r="T472" s="62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735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8"/>
      <c r="B473" s="628"/>
      <c r="C473" s="628"/>
      <c r="D473" s="628"/>
      <c r="E473" s="628"/>
      <c r="F473" s="628"/>
      <c r="G473" s="628"/>
      <c r="H473" s="628"/>
      <c r="I473" s="628"/>
      <c r="J473" s="628"/>
      <c r="K473" s="628"/>
      <c r="L473" s="628"/>
      <c r="M473" s="628"/>
      <c r="N473" s="628"/>
      <c r="O473" s="629"/>
      <c r="P473" s="625" t="s">
        <v>40</v>
      </c>
      <c r="Q473" s="626"/>
      <c r="R473" s="626"/>
      <c r="S473" s="626"/>
      <c r="T473" s="626"/>
      <c r="U473" s="626"/>
      <c r="V473" s="627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8"/>
      <c r="B474" s="628"/>
      <c r="C474" s="628"/>
      <c r="D474" s="628"/>
      <c r="E474" s="628"/>
      <c r="F474" s="628"/>
      <c r="G474" s="628"/>
      <c r="H474" s="628"/>
      <c r="I474" s="628"/>
      <c r="J474" s="628"/>
      <c r="K474" s="628"/>
      <c r="L474" s="628"/>
      <c r="M474" s="628"/>
      <c r="N474" s="628"/>
      <c r="O474" s="629"/>
      <c r="P474" s="625" t="s">
        <v>40</v>
      </c>
      <c r="Q474" s="626"/>
      <c r="R474" s="626"/>
      <c r="S474" s="626"/>
      <c r="T474" s="626"/>
      <c r="U474" s="626"/>
      <c r="V474" s="627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4.25" customHeight="1" x14ac:dyDescent="0.25">
      <c r="A475" s="620" t="s">
        <v>84</v>
      </c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  <c r="X475" s="620"/>
      <c r="Y475" s="620"/>
      <c r="Z475" s="620"/>
      <c r="AA475" s="66"/>
      <c r="AB475" s="66"/>
      <c r="AC475" s="80"/>
    </row>
    <row r="476" spans="1:68" ht="27" customHeight="1" x14ac:dyDescent="0.25">
      <c r="A476" s="63" t="s">
        <v>736</v>
      </c>
      <c r="B476" s="63" t="s">
        <v>737</v>
      </c>
      <c r="C476" s="36">
        <v>4301052046</v>
      </c>
      <c r="D476" s="621">
        <v>4640242180533</v>
      </c>
      <c r="E476" s="621"/>
      <c r="F476" s="62">
        <v>1.5</v>
      </c>
      <c r="G476" s="37">
        <v>6</v>
      </c>
      <c r="H476" s="62">
        <v>9</v>
      </c>
      <c r="I476" s="62">
        <v>9.5190000000000001</v>
      </c>
      <c r="J476" s="37">
        <v>64</v>
      </c>
      <c r="K476" s="37" t="s">
        <v>115</v>
      </c>
      <c r="L476" s="37" t="s">
        <v>116</v>
      </c>
      <c r="M476" s="38" t="s">
        <v>96</v>
      </c>
      <c r="N476" s="38"/>
      <c r="O476" s="37">
        <v>45</v>
      </c>
      <c r="P476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623"/>
      <c r="R476" s="623"/>
      <c r="S476" s="623"/>
      <c r="T476" s="62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2" t="s">
        <v>738</v>
      </c>
      <c r="AG476" s="78"/>
      <c r="AJ476" s="84" t="s">
        <v>117</v>
      </c>
      <c r="AK476" s="84">
        <v>72</v>
      </c>
      <c r="BB476" s="543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628"/>
      <c r="B478" s="628"/>
      <c r="C478" s="628"/>
      <c r="D478" s="628"/>
      <c r="E478" s="628"/>
      <c r="F478" s="628"/>
      <c r="G478" s="628"/>
      <c r="H478" s="628"/>
      <c r="I478" s="628"/>
      <c r="J478" s="628"/>
      <c r="K478" s="628"/>
      <c r="L478" s="628"/>
      <c r="M478" s="628"/>
      <c r="N478" s="628"/>
      <c r="O478" s="629"/>
      <c r="P478" s="625" t="s">
        <v>40</v>
      </c>
      <c r="Q478" s="626"/>
      <c r="R478" s="626"/>
      <c r="S478" s="626"/>
      <c r="T478" s="626"/>
      <c r="U478" s="626"/>
      <c r="V478" s="62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620" t="s">
        <v>176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4301060491</v>
      </c>
      <c r="D480" s="621">
        <v>4640242180120</v>
      </c>
      <c r="E480" s="621"/>
      <c r="F480" s="62">
        <v>1.5</v>
      </c>
      <c r="G480" s="37">
        <v>6</v>
      </c>
      <c r="H480" s="62">
        <v>9</v>
      </c>
      <c r="I480" s="62">
        <v>9.4350000000000005</v>
      </c>
      <c r="J480" s="37">
        <v>64</v>
      </c>
      <c r="K480" s="37" t="s">
        <v>115</v>
      </c>
      <c r="L480" s="37" t="s">
        <v>45</v>
      </c>
      <c r="M480" s="38" t="s">
        <v>88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4" t="s">
        <v>741</v>
      </c>
      <c r="AG480" s="78"/>
      <c r="AJ480" s="84" t="s">
        <v>45</v>
      </c>
      <c r="AK480" s="84">
        <v>0</v>
      </c>
      <c r="BB480" s="545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4301060493</v>
      </c>
      <c r="D481" s="621">
        <v>4640242180137</v>
      </c>
      <c r="E481" s="621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115</v>
      </c>
      <c r="L481" s="37" t="s">
        <v>45</v>
      </c>
      <c r="M481" s="38" t="s">
        <v>88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623"/>
      <c r="R481" s="623"/>
      <c r="S481" s="623"/>
      <c r="T481" s="62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744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28"/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9"/>
      <c r="P483" s="625" t="s">
        <v>40</v>
      </c>
      <c r="Q483" s="626"/>
      <c r="R483" s="626"/>
      <c r="S483" s="626"/>
      <c r="T483" s="626"/>
      <c r="U483" s="626"/>
      <c r="V483" s="62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6.5" customHeight="1" x14ac:dyDescent="0.25">
      <c r="A484" s="619" t="s">
        <v>745</v>
      </c>
      <c r="B484" s="619"/>
      <c r="C484" s="619"/>
      <c r="D484" s="619"/>
      <c r="E484" s="619"/>
      <c r="F484" s="619"/>
      <c r="G484" s="619"/>
      <c r="H484" s="619"/>
      <c r="I484" s="619"/>
      <c r="J484" s="619"/>
      <c r="K484" s="619"/>
      <c r="L484" s="619"/>
      <c r="M484" s="619"/>
      <c r="N484" s="619"/>
      <c r="O484" s="619"/>
      <c r="P484" s="619"/>
      <c r="Q484" s="619"/>
      <c r="R484" s="619"/>
      <c r="S484" s="619"/>
      <c r="T484" s="619"/>
      <c r="U484" s="619"/>
      <c r="V484" s="619"/>
      <c r="W484" s="619"/>
      <c r="X484" s="619"/>
      <c r="Y484" s="619"/>
      <c r="Z484" s="619"/>
      <c r="AA484" s="65"/>
      <c r="AB484" s="65"/>
      <c r="AC484" s="79"/>
    </row>
    <row r="485" spans="1:68" ht="14.25" customHeight="1" x14ac:dyDescent="0.25">
      <c r="A485" s="620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6"/>
      <c r="AB485" s="66"/>
      <c r="AC485" s="80"/>
    </row>
    <row r="486" spans="1:68" ht="27" customHeight="1" x14ac:dyDescent="0.25">
      <c r="A486" s="63" t="s">
        <v>746</v>
      </c>
      <c r="B486" s="63" t="s">
        <v>747</v>
      </c>
      <c r="C486" s="36">
        <v>4301020314</v>
      </c>
      <c r="D486" s="621">
        <v>4640242180090</v>
      </c>
      <c r="E486" s="621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115</v>
      </c>
      <c r="L486" s="37" t="s">
        <v>45</v>
      </c>
      <c r="M486" s="38" t="s">
        <v>114</v>
      </c>
      <c r="N486" s="38"/>
      <c r="O486" s="37">
        <v>50</v>
      </c>
      <c r="P486" s="86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623"/>
      <c r="R486" s="623"/>
      <c r="S486" s="623"/>
      <c r="T486" s="62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748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28"/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9"/>
      <c r="P487" s="625" t="s">
        <v>40</v>
      </c>
      <c r="Q487" s="626"/>
      <c r="R487" s="626"/>
      <c r="S487" s="626"/>
      <c r="T487" s="626"/>
      <c r="U487" s="626"/>
      <c r="V487" s="62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28"/>
      <c r="B488" s="628"/>
      <c r="C488" s="628"/>
      <c r="D488" s="628"/>
      <c r="E488" s="628"/>
      <c r="F488" s="628"/>
      <c r="G488" s="628"/>
      <c r="H488" s="628"/>
      <c r="I488" s="628"/>
      <c r="J488" s="628"/>
      <c r="K488" s="628"/>
      <c r="L488" s="628"/>
      <c r="M488" s="628"/>
      <c r="N488" s="628"/>
      <c r="O488" s="629"/>
      <c r="P488" s="625" t="s">
        <v>40</v>
      </c>
      <c r="Q488" s="626"/>
      <c r="R488" s="626"/>
      <c r="S488" s="626"/>
      <c r="T488" s="626"/>
      <c r="U488" s="626"/>
      <c r="V488" s="62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5" customHeight="1" x14ac:dyDescent="0.2">
      <c r="A489" s="628"/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864"/>
      <c r="P489" s="861" t="s">
        <v>33</v>
      </c>
      <c r="Q489" s="862"/>
      <c r="R489" s="862"/>
      <c r="S489" s="862"/>
      <c r="T489" s="862"/>
      <c r="U489" s="862"/>
      <c r="V489" s="863"/>
      <c r="W489" s="42" t="s">
        <v>0</v>
      </c>
      <c r="X489" s="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0</v>
      </c>
      <c r="Y489" s="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0</v>
      </c>
      <c r="Z489" s="42"/>
      <c r="AA489" s="67"/>
      <c r="AB489" s="67"/>
      <c r="AC489" s="67"/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864"/>
      <c r="P490" s="861" t="s">
        <v>34</v>
      </c>
      <c r="Q490" s="862"/>
      <c r="R490" s="862"/>
      <c r="S490" s="862"/>
      <c r="T490" s="862"/>
      <c r="U490" s="862"/>
      <c r="V490" s="863"/>
      <c r="W490" s="42" t="s">
        <v>0</v>
      </c>
      <c r="X490" s="43">
        <f>IFERROR(SUM(BM22:BM486),"0")</f>
        <v>0</v>
      </c>
      <c r="Y490" s="43">
        <f>IFERROR(SUM(BN22:BN486),"0")</f>
        <v>0</v>
      </c>
      <c r="Z490" s="42"/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864"/>
      <c r="P491" s="861" t="s">
        <v>35</v>
      </c>
      <c r="Q491" s="862"/>
      <c r="R491" s="862"/>
      <c r="S491" s="862"/>
      <c r="T491" s="862"/>
      <c r="U491" s="862"/>
      <c r="V491" s="863"/>
      <c r="W491" s="42" t="s">
        <v>20</v>
      </c>
      <c r="X491" s="44">
        <f>ROUNDUP(SUM(BO22:BO486),0)</f>
        <v>0</v>
      </c>
      <c r="Y491" s="44">
        <f>ROUNDUP(SUM(BP22:BP486),0)</f>
        <v>0</v>
      </c>
      <c r="Z491" s="42"/>
      <c r="AA491" s="67"/>
      <c r="AB491" s="67"/>
      <c r="AC491" s="67"/>
    </row>
    <row r="492" spans="1:68" x14ac:dyDescent="0.2">
      <c r="A492" s="628"/>
      <c r="B492" s="628"/>
      <c r="C492" s="628"/>
      <c r="D492" s="628"/>
      <c r="E492" s="628"/>
      <c r="F492" s="628"/>
      <c r="G492" s="628"/>
      <c r="H492" s="628"/>
      <c r="I492" s="628"/>
      <c r="J492" s="628"/>
      <c r="K492" s="628"/>
      <c r="L492" s="628"/>
      <c r="M492" s="628"/>
      <c r="N492" s="628"/>
      <c r="O492" s="864"/>
      <c r="P492" s="861" t="s">
        <v>36</v>
      </c>
      <c r="Q492" s="862"/>
      <c r="R492" s="862"/>
      <c r="S492" s="862"/>
      <c r="T492" s="862"/>
      <c r="U492" s="862"/>
      <c r="V492" s="863"/>
      <c r="W492" s="42" t="s">
        <v>0</v>
      </c>
      <c r="X492" s="43">
        <f>GrossWeightTotal+PalletQtyTotal*25</f>
        <v>0</v>
      </c>
      <c r="Y492" s="43">
        <f>GrossWeightTotalR+PalletQtyTotalR*25</f>
        <v>0</v>
      </c>
      <c r="Z492" s="42"/>
      <c r="AA492" s="67"/>
      <c r="AB492" s="67"/>
      <c r="AC492" s="67"/>
    </row>
    <row r="493" spans="1:68" x14ac:dyDescent="0.2">
      <c r="A493" s="628"/>
      <c r="B493" s="628"/>
      <c r="C493" s="628"/>
      <c r="D493" s="628"/>
      <c r="E493" s="628"/>
      <c r="F493" s="628"/>
      <c r="G493" s="628"/>
      <c r="H493" s="628"/>
      <c r="I493" s="628"/>
      <c r="J493" s="628"/>
      <c r="K493" s="628"/>
      <c r="L493" s="628"/>
      <c r="M493" s="628"/>
      <c r="N493" s="628"/>
      <c r="O493" s="864"/>
      <c r="P493" s="861" t="s">
        <v>37</v>
      </c>
      <c r="Q493" s="862"/>
      <c r="R493" s="862"/>
      <c r="S493" s="862"/>
      <c r="T493" s="862"/>
      <c r="U493" s="862"/>
      <c r="V493" s="863"/>
      <c r="W493" s="42" t="s">
        <v>20</v>
      </c>
      <c r="X493" s="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0</v>
      </c>
      <c r="Y493" s="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0</v>
      </c>
      <c r="Z493" s="42"/>
      <c r="AA493" s="67"/>
      <c r="AB493" s="67"/>
      <c r="AC493" s="67"/>
    </row>
    <row r="494" spans="1:68" ht="14.25" x14ac:dyDescent="0.2">
      <c r="A494" s="628"/>
      <c r="B494" s="628"/>
      <c r="C494" s="628"/>
      <c r="D494" s="628"/>
      <c r="E494" s="628"/>
      <c r="F494" s="628"/>
      <c r="G494" s="628"/>
      <c r="H494" s="628"/>
      <c r="I494" s="628"/>
      <c r="J494" s="628"/>
      <c r="K494" s="628"/>
      <c r="L494" s="628"/>
      <c r="M494" s="628"/>
      <c r="N494" s="628"/>
      <c r="O494" s="864"/>
      <c r="P494" s="861" t="s">
        <v>38</v>
      </c>
      <c r="Q494" s="862"/>
      <c r="R494" s="862"/>
      <c r="S494" s="862"/>
      <c r="T494" s="862"/>
      <c r="U494" s="862"/>
      <c r="V494" s="863"/>
      <c r="W494" s="45" t="s">
        <v>51</v>
      </c>
      <c r="X494" s="42"/>
      <c r="Y494" s="42"/>
      <c r="Z494" s="42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0</v>
      </c>
      <c r="AA494" s="67"/>
      <c r="AB494" s="67"/>
      <c r="AC494" s="67"/>
    </row>
    <row r="495" spans="1:68" ht="13.5" thickBot="1" x14ac:dyDescent="0.25"/>
    <row r="496" spans="1:68" ht="27" thickTop="1" thickBot="1" x14ac:dyDescent="0.25">
      <c r="A496" s="46" t="s">
        <v>9</v>
      </c>
      <c r="B496" s="85" t="s">
        <v>77</v>
      </c>
      <c r="C496" s="867" t="s">
        <v>108</v>
      </c>
      <c r="D496" s="867" t="s">
        <v>108</v>
      </c>
      <c r="E496" s="867" t="s">
        <v>108</v>
      </c>
      <c r="F496" s="867" t="s">
        <v>108</v>
      </c>
      <c r="G496" s="867" t="s">
        <v>108</v>
      </c>
      <c r="H496" s="867" t="s">
        <v>108</v>
      </c>
      <c r="I496" s="867" t="s">
        <v>269</v>
      </c>
      <c r="J496" s="867" t="s">
        <v>269</v>
      </c>
      <c r="K496" s="867" t="s">
        <v>269</v>
      </c>
      <c r="L496" s="867" t="s">
        <v>269</v>
      </c>
      <c r="M496" s="867" t="s">
        <v>269</v>
      </c>
      <c r="N496" s="868"/>
      <c r="O496" s="867" t="s">
        <v>269</v>
      </c>
      <c r="P496" s="867" t="s">
        <v>269</v>
      </c>
      <c r="Q496" s="867" t="s">
        <v>269</v>
      </c>
      <c r="R496" s="867" t="s">
        <v>269</v>
      </c>
      <c r="S496" s="867" t="s">
        <v>547</v>
      </c>
      <c r="T496" s="867" t="s">
        <v>547</v>
      </c>
      <c r="U496" s="867" t="s">
        <v>598</v>
      </c>
      <c r="V496" s="867" t="s">
        <v>598</v>
      </c>
      <c r="W496" s="867" t="s">
        <v>598</v>
      </c>
      <c r="X496" s="85" t="s">
        <v>649</v>
      </c>
      <c r="Y496" s="867" t="s">
        <v>709</v>
      </c>
      <c r="Z496" s="867" t="s">
        <v>709</v>
      </c>
      <c r="AB496" s="60"/>
      <c r="AC496" s="60"/>
      <c r="AF496" s="1"/>
    </row>
    <row r="497" spans="1:32" ht="14.25" customHeight="1" thickTop="1" x14ac:dyDescent="0.2">
      <c r="A497" s="865" t="s">
        <v>10</v>
      </c>
      <c r="B497" s="867" t="s">
        <v>77</v>
      </c>
      <c r="C497" s="867" t="s">
        <v>109</v>
      </c>
      <c r="D497" s="867" t="s">
        <v>127</v>
      </c>
      <c r="E497" s="867" t="s">
        <v>183</v>
      </c>
      <c r="F497" s="867" t="s">
        <v>202</v>
      </c>
      <c r="G497" s="867" t="s">
        <v>234</v>
      </c>
      <c r="H497" s="867" t="s">
        <v>108</v>
      </c>
      <c r="I497" s="867" t="s">
        <v>270</v>
      </c>
      <c r="J497" s="867" t="s">
        <v>311</v>
      </c>
      <c r="K497" s="867" t="s">
        <v>371</v>
      </c>
      <c r="L497" s="867" t="s">
        <v>413</v>
      </c>
      <c r="M497" s="867" t="s">
        <v>429</v>
      </c>
      <c r="N497" s="1"/>
      <c r="O497" s="867" t="s">
        <v>440</v>
      </c>
      <c r="P497" s="867" t="s">
        <v>449</v>
      </c>
      <c r="Q497" s="867" t="s">
        <v>459</v>
      </c>
      <c r="R497" s="867" t="s">
        <v>537</v>
      </c>
      <c r="S497" s="867" t="s">
        <v>548</v>
      </c>
      <c r="T497" s="867" t="s">
        <v>582</v>
      </c>
      <c r="U497" s="867" t="s">
        <v>599</v>
      </c>
      <c r="V497" s="867" t="s">
        <v>630</v>
      </c>
      <c r="W497" s="867" t="s">
        <v>645</v>
      </c>
      <c r="X497" s="867" t="s">
        <v>649</v>
      </c>
      <c r="Y497" s="867" t="s">
        <v>709</v>
      </c>
      <c r="Z497" s="867" t="s">
        <v>745</v>
      </c>
      <c r="AB497" s="60"/>
      <c r="AC497" s="60"/>
      <c r="AF497" s="1"/>
    </row>
    <row r="498" spans="1:32" ht="13.5" thickBot="1" x14ac:dyDescent="0.25">
      <c r="A498" s="866"/>
      <c r="B498" s="867"/>
      <c r="C498" s="867"/>
      <c r="D498" s="867"/>
      <c r="E498" s="867"/>
      <c r="F498" s="867"/>
      <c r="G498" s="867"/>
      <c r="H498" s="867"/>
      <c r="I498" s="867"/>
      <c r="J498" s="867"/>
      <c r="K498" s="867"/>
      <c r="L498" s="867"/>
      <c r="M498" s="867"/>
      <c r="N498" s="1"/>
      <c r="O498" s="867"/>
      <c r="P498" s="867"/>
      <c r="Q498" s="867"/>
      <c r="R498" s="867"/>
      <c r="S498" s="867"/>
      <c r="T498" s="867"/>
      <c r="U498" s="867"/>
      <c r="V498" s="867"/>
      <c r="W498" s="867"/>
      <c r="X498" s="867"/>
      <c r="Y498" s="867"/>
      <c r="Z498" s="867"/>
      <c r="AB498" s="60"/>
      <c r="AC498" s="60"/>
      <c r="AF498" s="1"/>
    </row>
    <row r="499" spans="1:32" ht="18" thickTop="1" thickBot="1" x14ac:dyDescent="0.25">
      <c r="A499" s="46" t="s">
        <v>13</v>
      </c>
      <c r="B499" s="52">
        <f>IFERROR(Y22*1,"0")+IFERROR(Y26*1,"0")+IFERROR(Y27*1,"0")+IFERROR(Y28*1,"0")+IFERROR(Y29*1,"0")+IFERROR(Y30*1,"0")+IFERROR(Y34*1,"0")</f>
        <v>0</v>
      </c>
      <c r="C499" s="52">
        <f>IFERROR(Y40*1,"0")+IFERROR(Y41*1,"0")+IFERROR(Y42*1,"0")+IFERROR(Y46*1,"0")</f>
        <v>0</v>
      </c>
      <c r="D49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9" s="52">
        <f>IFERROR(Y86*1,"0")+IFERROR(Y87*1,"0")+IFERROR(Y88*1,"0")+IFERROR(Y92*1,"0")+IFERROR(Y93*1,"0")+IFERROR(Y94*1,"0")+IFERROR(Y95*1,"0")</f>
        <v>0</v>
      </c>
      <c r="F49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9" s="52">
        <f>IFERROR(Y125*1,"0")+IFERROR(Y126*1,"0")+IFERROR(Y130*1,"0")+IFERROR(Y131*1,"0")+IFERROR(Y135*1,"0")+IFERROR(Y136*1,"0")</f>
        <v>0</v>
      </c>
      <c r="H499" s="52">
        <f>IFERROR(Y141*1,"0")+IFERROR(Y142*1,"0")+IFERROR(Y143*1,"0")+IFERROR(Y147*1,"0")+IFERROR(Y148*1,"0")+IFERROR(Y149*1,"0")+IFERROR(Y153*1,"0")</f>
        <v>0</v>
      </c>
      <c r="I499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52">
        <f>IFERROR(Y255*1,"0")+IFERROR(Y256*1,"0")+IFERROR(Y257*1,"0")+IFERROR(Y258*1,"0")+IFERROR(Y259*1,"0")</f>
        <v>0</v>
      </c>
      <c r="M499" s="52">
        <f>IFERROR(Y264*1,"0")+IFERROR(Y265*1,"0")+IFERROR(Y266*1,"0")+IFERROR(Y267*1,"0")</f>
        <v>0</v>
      </c>
      <c r="N499" s="1"/>
      <c r="O499" s="52">
        <f>IFERROR(Y272*1,"0")+IFERROR(Y273*1,"0")+IFERROR(Y274*1,"0")</f>
        <v>0</v>
      </c>
      <c r="P499" s="52">
        <f>IFERROR(Y279*1,"0")+IFERROR(Y280*1,"0")+IFERROR(Y284*1,"0")</f>
        <v>0</v>
      </c>
      <c r="Q499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R499" s="52">
        <f>IFERROR(Y335*1,"0")+IFERROR(Y336*1,"0")+IFERROR(Y337*1,"0")</f>
        <v>0</v>
      </c>
      <c r="S49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T499" s="52">
        <f>IFERROR(Y368*1,"0")+IFERROR(Y369*1,"0")+IFERROR(Y373*1,"0")+IFERROR(Y374*1,"0")+IFERROR(Y378*1,"0")+IFERROR(Y379*1,"0")</f>
        <v>0</v>
      </c>
      <c r="U499" s="52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52">
        <f>IFERROR(Y403*1,"0")+IFERROR(Y407*1,"0")+IFERROR(Y408*1,"0")+IFERROR(Y409*1,"0")+IFERROR(Y410*1,"0")</f>
        <v>0</v>
      </c>
      <c r="W499" s="52">
        <f>IFERROR(Y415*1,"0")</f>
        <v>0</v>
      </c>
      <c r="X499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0</v>
      </c>
      <c r="Y499" s="52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52">
        <f>IFERROR(Y486*1,"0")</f>
        <v>0</v>
      </c>
      <c r="AB499" s="60"/>
      <c r="AC499" s="60"/>
      <c r="AF499" s="1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4">
    <mergeCell ref="U497:U498"/>
    <mergeCell ref="V497:V498"/>
    <mergeCell ref="W497:W498"/>
    <mergeCell ref="X497:X498"/>
    <mergeCell ref="Y497:Y498"/>
    <mergeCell ref="Z497:Z498"/>
    <mergeCell ref="C496:H496"/>
    <mergeCell ref="I496:R496"/>
    <mergeCell ref="S496:T496"/>
    <mergeCell ref="U496:W496"/>
    <mergeCell ref="Y496:Z496"/>
    <mergeCell ref="J497:J498"/>
    <mergeCell ref="K497:K498"/>
    <mergeCell ref="L497:L498"/>
    <mergeCell ref="M497:M498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A485:Z485"/>
    <mergeCell ref="D486:E486"/>
    <mergeCell ref="P486:T486"/>
    <mergeCell ref="P487:V487"/>
    <mergeCell ref="A487:O488"/>
    <mergeCell ref="P488:V488"/>
    <mergeCell ref="P489:V489"/>
    <mergeCell ref="A489:O494"/>
    <mergeCell ref="P490:V490"/>
    <mergeCell ref="P491:V491"/>
    <mergeCell ref="P492:V492"/>
    <mergeCell ref="P493:V493"/>
    <mergeCell ref="P494:V494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77:V477"/>
    <mergeCell ref="A477:O478"/>
    <mergeCell ref="P478:V478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53:V453"/>
    <mergeCell ref="A453:O454"/>
    <mergeCell ref="P454:V454"/>
    <mergeCell ref="A455:Z455"/>
    <mergeCell ref="A456:Z456"/>
    <mergeCell ref="A457:Z457"/>
    <mergeCell ref="D458:E458"/>
    <mergeCell ref="P458:T458"/>
    <mergeCell ref="D459:E459"/>
    <mergeCell ref="P459:T459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A419:Z419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6 X441:X446 X435 X426 X423 X421 X415 X392 X389:X390 X378 X368 X359 X353 X343:X346 X336:X337 X330 X328 X323:X324 X315:X317 X303 X300:X301 X273:X274 X233 X227:X228 X225 X219:X220 X214:X215 X212 X209:X210 X196:X203 X169 X163:X167 X136 X131 X125 X120 X115:X116 X113 X107 X102 X100 X92 X88 X86 X80 X62 X60 X56 X52 X40:X41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3" t="s">
        <v>750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752</v>
      </c>
      <c r="D6" s="53" t="s">
        <v>753</v>
      </c>
      <c r="E6" s="53" t="s">
        <v>45</v>
      </c>
    </row>
    <row r="8" spans="2:8" x14ac:dyDescent="0.2">
      <c r="B8" s="53" t="s">
        <v>76</v>
      </c>
      <c r="C8" s="53" t="s">
        <v>752</v>
      </c>
      <c r="D8" s="53" t="s">
        <v>45</v>
      </c>
      <c r="E8" s="53" t="s">
        <v>45</v>
      </c>
    </row>
    <row r="10" spans="2:8" x14ac:dyDescent="0.2">
      <c r="B10" s="53" t="s">
        <v>754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764</v>
      </c>
      <c r="C20" s="53" t="s">
        <v>45</v>
      </c>
      <c r="D20" s="53" t="s">
        <v>45</v>
      </c>
      <c r="E20" s="53" t="s">
        <v>45</v>
      </c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970</vt:i4>
      </vt:variant>
    </vt:vector>
  </HeadingPairs>
  <TitlesOfParts>
    <vt:vector size="9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