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9"/>
  <sheetViews>
    <sheetView tabSelected="1" zoomScale="87" zoomScaleNormal="87" workbookViewId="0">
      <pane ySplit="9" topLeftCell="A168" activePane="bottomLeft" state="frozen"/>
      <selection pane="bottomLeft" activeCell="I182" sqref="I18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45812</v>
      </c>
      <c r="E3" s="7" t="inlineStr">
        <is>
          <t xml:space="preserve">Доставка: </t>
        </is>
      </c>
      <c r="F3" s="101" t="n"/>
      <c r="G3" s="101" t="n">
        <v>45815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RIGHT(D20:D180,4)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/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RIGHT(D37:D198,4)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RIGHT(D55:D217,4)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RIGHT(D56:D215,4)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RIGHT(D57:D216,4)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RIGHT(D58:D214,4)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RIGHT(D59:D215,4)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RIGHT(D60:D215,4)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700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RIGHT(D61:D216,4)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RIGHT(D62:D216,4)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RIGHT(D63:D217,4)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RIGHT(D64:D218,4)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RIGHT(D65:D220,4)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RIGHT(D66:D221,4)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RIGHT(D67:D221,4)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RIGHT(D68:D222,4)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RIGHT(D69:D223,4)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RIGHT(D70:D223,4)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RIGHT(D71:D223,4)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RIGHT(D72:D221,4)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RIGHT(D73:D222,4)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RIGHT(D74:D223,4)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RIGHT(D75:D224,4)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RIGHT(D76:D225,4)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RIGHT(D77:D221,4)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RIGHT(D78:D222,4)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RIGHT(D79:D225,4)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RIGHT(D80:D226,4)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RIGHT(D81:D226,4)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RIGHT(D82:D227,4)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/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RIGHT(D83:D227,4)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/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RIGHT(D84:D228,4)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RIGHT(D85:D229,4)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RIGHT(D86:D230,4)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RIGHT(D87:D231,4)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RIGHT(D88:D231,4)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RIGHT(D89:D232,4)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RIGHT(D90:D232,4)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RIGHT(D91:D230,4)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/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RIGHT(D92:D233,4)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RIGHT(D93:D234,4)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/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RIGHT(D94:D236,4)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RIGHT(D95:D237,4)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RIGHT(D96:D237,4)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RIGHT(D97:D237,4)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/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RIGHT(D98:D239,4)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RIGHT(D100:D241,4)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RIGHT(D101:D240,4)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/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RIGHT(D102:D241,4)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RIGHT(D103:D242,4)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/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RIGHT(D104:D243,4)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/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RIGHT(D105:D244,4)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RIGHT(D106:D242,4)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RIGHT(D107:D243,4)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/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RIGHT(D108:D242,4)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RIGHT(D109:D244,4)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/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RIGHT(D110:D245,4)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RIGHT(D111:D246,4)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RIGHT(D112:D247,4)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RIGHT(D113:D248,4)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RIGHT(D114:D249,4)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/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/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RIGHT(D116:D252,4)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RIGHT(D117:D252,4)</f>
        <v/>
      </c>
      <c r="B117" s="27" t="inlineStr">
        <is>
          <t>ПОСОЛЬСКАЯ ПМ с/к с/н в/у 1/100 10шт</t>
        </is>
      </c>
      <c r="C117" s="33" t="inlineStr">
        <is>
          <t>ШТ</t>
        </is>
      </c>
      <c r="D117" s="28" t="n">
        <v>1001203146834</v>
      </c>
      <c r="E117" s="24" t="n"/>
      <c r="F117" s="23" t="n"/>
      <c r="G117" s="23">
        <f>E117*0.1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СВИНИНА МАДЕРА с/к с/н в/у 1/100</t>
        </is>
      </c>
      <c r="C118" s="33" t="inlineStr">
        <is>
          <t>ШТ</t>
        </is>
      </c>
      <c r="D118" s="28" t="n">
        <v>1001234146448</v>
      </c>
      <c r="E118" s="24" t="n"/>
      <c r="F118" s="23" t="n">
        <v>0.1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НЕАПОЛИТАНСКИЙ ДУЭТ с/к с/н мгс 1/90</t>
        </is>
      </c>
      <c r="C119" s="33" t="inlineStr">
        <is>
          <t>ШТ</t>
        </is>
      </c>
      <c r="D119" s="28" t="n">
        <v>1001205376221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RIGHT(D120:D254,4)</f>
        <v/>
      </c>
      <c r="B120" s="27" t="inlineStr">
        <is>
          <t>САЛЯМИ ИТАЛЬЯНСКАЯ с/к в/у 1/150_60с</t>
        </is>
      </c>
      <c r="C120" s="33" t="inlineStr">
        <is>
          <t>ШТ</t>
        </is>
      </c>
      <c r="D120" s="28" t="n">
        <v>1001190765679</v>
      </c>
      <c r="E120" s="24" t="n"/>
      <c r="F120" s="23" t="n">
        <v>0.15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САЛЯМИ ИТАЛЬЯНСКАЯ с/к в/у 1/250*8_120c</t>
        </is>
      </c>
      <c r="C121" s="33" t="inlineStr">
        <is>
          <t>ШТ</t>
        </is>
      </c>
      <c r="D121" s="28" t="n">
        <v>1001060764993</v>
      </c>
      <c r="E121" s="24" t="n"/>
      <c r="F121" s="23" t="n">
        <v>0.25</v>
      </c>
      <c r="G121" s="23">
        <f>E121*0.25</f>
        <v/>
      </c>
      <c r="H121" s="14" t="n">
        <v>2</v>
      </c>
      <c r="I121" s="14" t="n">
        <v>120</v>
      </c>
      <c r="J121" s="39" t="n"/>
    </row>
    <row r="122" ht="16.5" customHeight="1">
      <c r="A122" s="93">
        <f>RIGHT(D122:D257,4)</f>
        <v/>
      </c>
      <c r="B122" s="27" t="inlineStr">
        <is>
          <t>МИЛАНО с/к с/н мгс 1/90 12шт.</t>
        </is>
      </c>
      <c r="C122" s="33" t="inlineStr">
        <is>
          <t>ШТ</t>
        </is>
      </c>
      <c r="D122" s="28" t="n">
        <v>1001203207105</v>
      </c>
      <c r="E122" s="24" t="n"/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ТОСКАНО с/к с/н мгс 1/90 12шт.</t>
        </is>
      </c>
      <c r="C123" s="33" t="inlineStr">
        <is>
          <t>ШТ</t>
        </is>
      </c>
      <c r="D123" s="28" t="n">
        <v>1001205447106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САН-РЕМО с/в с/н мгс 1/90 12шт.</t>
        </is>
      </c>
      <c r="C124" s="33" t="inlineStr">
        <is>
          <t>ШТ</t>
        </is>
      </c>
      <c r="D124" s="28" t="n">
        <v>1001205467107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САЛЬЧИЧОН Останкино с/к в/у 1/220 8шт.</t>
        </is>
      </c>
      <c r="C125" s="33" t="inlineStr">
        <is>
          <t>ШТ</t>
        </is>
      </c>
      <c r="D125" s="28" t="n">
        <v>1001063237147</v>
      </c>
      <c r="E125" s="24" t="n"/>
      <c r="F125" s="23" t="n">
        <v>0.22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1/180</t>
        </is>
      </c>
      <c r="C126" s="33" t="inlineStr">
        <is>
          <t>ШТ</t>
        </is>
      </c>
      <c r="D126" s="28" t="n">
        <v>1001063237229</v>
      </c>
      <c r="E126" s="24" t="n"/>
      <c r="F126" s="23" t="n">
        <v>0.18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RIGHT(D127:D261,4)</f>
        <v/>
      </c>
      <c r="B127" s="27" t="inlineStr">
        <is>
          <t>ТОСКАНО ПРЕМИУМ Останкино с/к в/у 1/180</t>
        </is>
      </c>
      <c r="C127" s="33" t="inlineStr">
        <is>
          <t>ШТ</t>
        </is>
      </c>
      <c r="D127" s="28" t="n">
        <v>1001066537225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САЛЯМИ ФИНСКАЯ Папа может с/к в/у 1/180</t>
        </is>
      </c>
      <c r="C128" s="33" t="inlineStr">
        <is>
          <t>ШТ</t>
        </is>
      </c>
      <c r="D128" s="28" t="n">
        <v>1001063097227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ЧОРИЗО ПРЕМИУМ Останкино с/к в/у 1/180</t>
        </is>
      </c>
      <c r="C129" s="33" t="inlineStr">
        <is>
          <t>ШТ</t>
        </is>
      </c>
      <c r="D129" s="28" t="n">
        <v>1001066527226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RIGHT(D130:D257,4)</f>
        <v/>
      </c>
      <c r="B130" s="27" t="inlineStr">
        <is>
          <t>ПРЕСИЖН с/к в/у 1/250 8шт.</t>
        </is>
      </c>
      <c r="C130" s="33" t="inlineStr">
        <is>
          <t>ШТ</t>
        </is>
      </c>
      <c r="D130" s="28" t="n">
        <v>1001062353684</v>
      </c>
      <c r="E130" s="24" t="n"/>
      <c r="F130" s="23" t="n">
        <v>0.25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RIGHT(D131:D257,4)</f>
        <v/>
      </c>
      <c r="B131" s="27" t="inlineStr">
        <is>
          <t>САЛЯМИ МЕЛКОЗЕРНЕНАЯ с/к в/у 1/120_60с</t>
        </is>
      </c>
      <c r="C131" s="33" t="inlineStr">
        <is>
          <t>ШТ</t>
        </is>
      </c>
      <c r="D131" s="28" t="n">
        <v>1001193115682</v>
      </c>
      <c r="E131" s="24" t="n"/>
      <c r="F131" s="23" t="n">
        <v>0.12</v>
      </c>
      <c r="G131" s="23">
        <f>E131*0.12</f>
        <v/>
      </c>
      <c r="H131" s="14" t="n">
        <v>0.96</v>
      </c>
      <c r="I131" s="14" t="n">
        <v>60</v>
      </c>
      <c r="J131" s="39" t="n"/>
    </row>
    <row r="132" ht="16.5" customHeight="1">
      <c r="A132" s="93">
        <f>RIGHT(D132:D260,4)</f>
        <v/>
      </c>
      <c r="B132" s="27" t="inlineStr">
        <is>
          <t>ЭКСТРА Папа может с/к в/у_Л</t>
        </is>
      </c>
      <c r="C132" s="30" t="inlineStr">
        <is>
          <t>КГ</t>
        </is>
      </c>
      <c r="D132" s="28" t="n">
        <v>1001062504117</v>
      </c>
      <c r="E132" s="24" t="n"/>
      <c r="F132" s="23" t="n">
        <v>0.4875</v>
      </c>
      <c r="G132" s="23">
        <f>E132*1</f>
        <v/>
      </c>
      <c r="H132" s="14" t="n">
        <v>3.9</v>
      </c>
      <c r="I132" s="14" t="n">
        <v>120</v>
      </c>
      <c r="J132" s="39" t="n"/>
    </row>
    <row r="133" ht="16.5" customHeight="1">
      <c r="A133" s="93">
        <f>RIGHT(D133:D261,4)</f>
        <v/>
      </c>
      <c r="B133" s="27" t="inlineStr">
        <is>
          <t>ПРЕСИЖН с/к дек.спец.мгс</t>
        </is>
      </c>
      <c r="C133" s="30" t="inlineStr">
        <is>
          <t>КГ</t>
        </is>
      </c>
      <c r="D133" s="28" t="n">
        <v>1001062353680</v>
      </c>
      <c r="E133" s="24" t="n"/>
      <c r="F133" s="23" t="n"/>
      <c r="G133" s="23">
        <f>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ЭКСТРА Папа может с/к в/у 1/250 8шт.</t>
        </is>
      </c>
      <c r="C134" s="33" t="inlineStr">
        <is>
          <t>ШТ</t>
        </is>
      </c>
      <c r="D134" s="28" t="n">
        <v>1001062505483</v>
      </c>
      <c r="E134" s="24" t="n"/>
      <c r="F134" s="23" t="n">
        <v>0.25</v>
      </c>
      <c r="G134" s="23">
        <f>E134*0.25</f>
        <v/>
      </c>
      <c r="H134" s="14" t="n">
        <v>2</v>
      </c>
      <c r="I134" s="14" t="n">
        <v>120</v>
      </c>
      <c r="J134" s="39" t="n"/>
    </row>
    <row r="135" ht="16.5" customHeight="1" thickBot="1">
      <c r="A135" s="93">
        <f>RIGHT(D135:D262,4)</f>
        <v/>
      </c>
      <c r="B135" s="27" t="inlineStr">
        <is>
          <t>ЭКСТРА Папа может с/к с/н в/у 1/100_60с</t>
        </is>
      </c>
      <c r="C135" s="33" t="inlineStr">
        <is>
          <t>ШТ</t>
        </is>
      </c>
      <c r="D135" s="28" t="n">
        <v>1001202506453</v>
      </c>
      <c r="E135" s="24" t="n"/>
      <c r="F135" s="23" t="n">
        <v>0.1</v>
      </c>
      <c r="G135" s="23">
        <f>E135*0.1</f>
        <v/>
      </c>
      <c r="H135" s="14" t="n">
        <v>0.8</v>
      </c>
      <c r="I135" s="14" t="n">
        <v>60</v>
      </c>
      <c r="J135" s="39" t="n"/>
    </row>
    <row r="136" ht="16.5" customHeight="1" thickBot="1" thickTop="1">
      <c r="A136" s="93">
        <f>RIGHT(D136:D263,4)</f>
        <v/>
      </c>
      <c r="B136" s="74" t="inlineStr">
        <is>
          <t>Ветчины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thickTop="1">
      <c r="A137" s="93">
        <f>RIGHT(D137:D267,4)</f>
        <v/>
      </c>
      <c r="B137" s="29" t="inlineStr">
        <is>
          <t xml:space="preserve">ВЕТЧ.МРАМОРНАЯ в/у_45с </t>
        </is>
      </c>
      <c r="C137" s="32" t="inlineStr">
        <is>
          <t>КГ</t>
        </is>
      </c>
      <c r="D137" s="80" t="n">
        <v>1001092436470</v>
      </c>
      <c r="E137" s="24" t="n"/>
      <c r="F137" s="23" t="n"/>
      <c r="G137" s="23">
        <f>E137*1</f>
        <v/>
      </c>
      <c r="H137" s="14" t="n"/>
      <c r="I137" s="14" t="n"/>
      <c r="J137" s="39" t="n"/>
    </row>
    <row r="138" ht="16.5" customHeight="1">
      <c r="A138" s="93">
        <f>RIGHT(D138:D268,4)</f>
        <v/>
      </c>
      <c r="B138" s="29" t="inlineStr">
        <is>
          <t>ВЕТЧ.МРАМОРНАЯ в/у срез 0.3кг 6шт_45с</t>
        </is>
      </c>
      <c r="C138" s="32" t="inlineStr">
        <is>
          <t>ШТ</t>
        </is>
      </c>
      <c r="D138" s="80" t="n">
        <v>1001092436495</v>
      </c>
      <c r="E138" s="24" t="n"/>
      <c r="F138" s="23" t="n">
        <v>0.3</v>
      </c>
      <c r="G138" s="23">
        <f>F138*E138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ВЕТЧ.КЛАССИЧЕСКАЯ ПМ п/о 0.35кг 8шт_209к</t>
        </is>
      </c>
      <c r="C139" s="32" t="inlineStr">
        <is>
          <t>ШТ</t>
        </is>
      </c>
      <c r="D139" s="80" t="n">
        <v>1001095227235</v>
      </c>
      <c r="E139" s="24" t="n"/>
      <c r="F139" s="23" t="n">
        <v>0.35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ВЕТЧ.РУБЛЕНАЯ ПМ в/у срез 0.3кг 6шт.</t>
        </is>
      </c>
      <c r="C140" s="32" t="inlineStr">
        <is>
          <t>ШТ</t>
        </is>
      </c>
      <c r="D140" s="80" t="n">
        <v>1001093316411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RIGHT(D141:D268,4)</f>
        <v/>
      </c>
      <c r="B141" s="29" t="inlineStr">
        <is>
          <t>ВЕТЧ.НЕЖНАЯ Коровино п/о_Маяк</t>
        </is>
      </c>
      <c r="C141" s="32" t="inlineStr">
        <is>
          <t>КГ</t>
        </is>
      </c>
      <c r="D141" s="80" t="n">
        <v>1001095716866</v>
      </c>
      <c r="E141" s="24" t="n"/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RIGHT(D142:D265,4)</f>
        <v/>
      </c>
      <c r="B142" s="27" t="inlineStr">
        <is>
          <t>ВЕТЧ.МЯСНАЯ Папа может п/о 0.4кг 8шт.</t>
        </is>
      </c>
      <c r="C142" s="37" t="inlineStr">
        <is>
          <t>ШТ</t>
        </is>
      </c>
      <c r="D142" s="51" t="n">
        <v>1001094053215</v>
      </c>
      <c r="E142" s="24" t="n"/>
      <c r="F142" s="23" t="n">
        <v>0.4</v>
      </c>
      <c r="G142" s="23">
        <f>E142*0.4</f>
        <v/>
      </c>
      <c r="H142" s="14" t="n">
        <v>3.2</v>
      </c>
      <c r="I142" s="14" t="n">
        <v>60</v>
      </c>
      <c r="J142" s="39" t="n"/>
    </row>
    <row r="143" ht="16.5" customHeight="1" thickBot="1">
      <c r="A143" s="93">
        <f>RIGHT(D143:D266,4)</f>
        <v/>
      </c>
      <c r="B143" s="27" t="inlineStr">
        <is>
          <t>ВЕТЧ.ФИЛЕЙНАЯ ПМ п/о 0,4кг 8шт.</t>
        </is>
      </c>
      <c r="C143" s="37" t="inlineStr">
        <is>
          <t>ШТ</t>
        </is>
      </c>
      <c r="D143" s="51" t="n">
        <v>1001092687245</v>
      </c>
      <c r="E143" s="24" t="n"/>
      <c r="F143" s="23" t="n">
        <v>0.4</v>
      </c>
      <c r="G143" s="23">
        <f>E143*0.4</f>
        <v/>
      </c>
      <c r="H143" s="14" t="n"/>
      <c r="I143" s="14" t="n"/>
      <c r="J143" s="39" t="n"/>
    </row>
    <row r="144" ht="16.5" customHeight="1" thickBot="1" thickTop="1">
      <c r="A144" s="93">
        <f>RIGHT(D144:D268,4)</f>
        <v/>
      </c>
      <c r="B144" s="74" t="inlineStr">
        <is>
          <t>Копчености варенокопченые</t>
        </is>
      </c>
      <c r="C144" s="74" t="n"/>
      <c r="D144" s="74" t="n"/>
      <c r="E144" s="74" t="n"/>
      <c r="F144" s="73" t="n"/>
      <c r="G144" s="74" t="n"/>
      <c r="H144" s="74" t="n"/>
      <c r="I144" s="74" t="n"/>
      <c r="J144" s="75" t="n"/>
    </row>
    <row r="145" ht="16.5" customHeight="1" thickTop="1">
      <c r="A145" s="93">
        <f>RIGHT(D145:D271,4)</f>
        <v/>
      </c>
      <c r="B145" s="47" t="inlineStr">
        <is>
          <t>СВИНИНА ПО-ДОМ. к/в мл/к в/у 0.3кг_50с</t>
        </is>
      </c>
      <c r="C145" s="35" t="inlineStr">
        <is>
          <t>ШТ</t>
        </is>
      </c>
      <c r="D145" s="28" t="n">
        <v>1001084217090</v>
      </c>
      <c r="E145" s="24" t="n"/>
      <c r="F145" s="23" t="n">
        <v>0.3</v>
      </c>
      <c r="G145" s="23">
        <f>E145*F145</f>
        <v/>
      </c>
      <c r="H145" s="14" t="n"/>
      <c r="I145" s="14" t="n">
        <v>50</v>
      </c>
      <c r="J145" s="39" t="n"/>
    </row>
    <row r="146" ht="16.5" customHeight="1">
      <c r="A146" s="93">
        <f>RIGHT(D146:D272,4)</f>
        <v/>
      </c>
      <c r="B146" s="47" t="inlineStr">
        <is>
          <t>ШЕЙКА КОПЧЕНАЯ к/в мл/к в/у 300*6</t>
        </is>
      </c>
      <c r="C146" s="35" t="inlineStr">
        <is>
          <t>ШТ</t>
        </is>
      </c>
      <c r="D146" s="28" t="n">
        <v>1001083424691</v>
      </c>
      <c r="E146" s="24" t="n"/>
      <c r="F146" s="23" t="n">
        <v>0.3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RIGHT(D147:D273,4)</f>
        <v/>
      </c>
      <c r="B147" s="47" t="inlineStr">
        <is>
          <t>ГРУДИНКА ПРЕМИУМ к/в мл/к в/у 0,3кг_50с</t>
        </is>
      </c>
      <c r="C147" s="35" t="inlineStr">
        <is>
          <t>ШТ</t>
        </is>
      </c>
      <c r="D147" s="28" t="n">
        <v>1001085637187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с/н в/у 1/150 8шт.</t>
        </is>
      </c>
      <c r="C148" s="35" t="inlineStr">
        <is>
          <t>ШТ</t>
        </is>
      </c>
      <c r="D148" s="28" t="n">
        <v>1001225636201</v>
      </c>
      <c r="E148" s="24" t="n"/>
      <c r="F148" s="23" t="n">
        <v>0.15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RIGHT(D149:D274,4)</f>
        <v/>
      </c>
      <c r="B149" s="47" t="inlineStr">
        <is>
          <t>ДЫМОВИЦА ИЗ ОКОРОКА к/в мл/к в/у 0.3кг</t>
        </is>
      </c>
      <c r="C149" s="35" t="inlineStr">
        <is>
          <t>ШТ</t>
        </is>
      </c>
      <c r="D149" s="28" t="n">
        <v>1001080216842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RIGHT(D150:D274,4)</f>
        <v/>
      </c>
      <c r="B150" s="47" t="inlineStr">
        <is>
          <t>ШПИК С ЧЕСНОК.И ПЕРЦЕМ к/в в/у 0.3кг_45c</t>
        </is>
      </c>
      <c r="C150" s="35" t="inlineStr">
        <is>
          <t>ШТ</t>
        </is>
      </c>
      <c r="D150" s="28" t="n">
        <v>1001084226492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RIGHT(D151:D272,4)</f>
        <v/>
      </c>
      <c r="B151" s="47" t="inlineStr">
        <is>
          <t>КОРЕЙКА ПО-ОСТ.к/в в/с с/н в/у 1/150_45с</t>
        </is>
      </c>
      <c r="C151" s="35" t="inlineStr">
        <is>
          <t>ШТ</t>
        </is>
      </c>
      <c r="D151" s="28" t="n">
        <v>1001220286279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КОЛБ.СНЭКИ Папа может в/к мгс 1/70_5</t>
        </is>
      </c>
      <c r="C152" s="35" t="inlineStr">
        <is>
          <t>ШТ</t>
        </is>
      </c>
      <c r="D152" s="28" t="n">
        <v>1001053944786</v>
      </c>
      <c r="E152" s="24" t="n"/>
      <c r="F152" s="23" t="n">
        <v>0.07000000000000001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ПЕППЕРОНИ с/к с/н мгс 1*2_HRC</t>
        </is>
      </c>
      <c r="C153" s="35" t="inlineStr">
        <is>
          <t>КГ</t>
        </is>
      </c>
      <c r="D153" s="28" t="n">
        <v>1001204447052</v>
      </c>
      <c r="E153" s="24" t="n"/>
      <c r="F153" s="23" t="n">
        <v>1</v>
      </c>
      <c r="G153" s="23">
        <f>E153</f>
        <v/>
      </c>
      <c r="H153" s="14" t="n"/>
      <c r="I153" s="14" t="n"/>
      <c r="J153" s="92" t="n"/>
    </row>
    <row r="154" ht="16.5" customHeight="1">
      <c r="A154" s="93">
        <f>RIGHT(D154:D274,4)</f>
        <v/>
      </c>
      <c r="B154" s="47" t="inlineStr">
        <is>
          <t>БЕКОН ДЛЯ КУЛИНАРИИ с/к с/н мгс 1*2_HRC</t>
        </is>
      </c>
      <c r="C154" s="35" t="inlineStr">
        <is>
          <t>КГ</t>
        </is>
      </c>
      <c r="D154" s="28" t="n">
        <v>1001223297053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RIGHT(D155:D274,4)</f>
        <v/>
      </c>
      <c r="B155" s="27" t="inlineStr">
        <is>
          <t>БЕКОН Папа может с/к с/н в/у 1/140_50с</t>
        </is>
      </c>
      <c r="C155" s="33" t="inlineStr">
        <is>
          <t>ШТ</t>
        </is>
      </c>
      <c r="D155" s="28" t="n">
        <v>1001223297092</v>
      </c>
      <c r="E155" s="24" t="n"/>
      <c r="F155" s="23" t="n">
        <v>0.14</v>
      </c>
      <c r="G155" s="23">
        <f>F155*E155</f>
        <v/>
      </c>
      <c r="H155" s="14" t="n"/>
      <c r="I155" s="14" t="n"/>
      <c r="J155" s="39" t="n"/>
    </row>
    <row r="156" ht="16.5" customHeight="1">
      <c r="A156" s="93">
        <f>RIGHT(D156:D275,4)</f>
        <v/>
      </c>
      <c r="B156" s="27" t="inlineStr">
        <is>
          <t>БЕКОН Останкино с/к с/н в/у 1/180_50с</t>
        </is>
      </c>
      <c r="C156" s="33" t="inlineStr">
        <is>
          <t>ШТ</t>
        </is>
      </c>
      <c r="D156" s="28" t="n">
        <v>1001223297103</v>
      </c>
      <c r="E156" s="24" t="n"/>
      <c r="F156" s="23" t="n">
        <v>0.18</v>
      </c>
      <c r="G156" s="23">
        <f>F156*E156</f>
        <v/>
      </c>
      <c r="H156" s="14" t="n"/>
      <c r="I156" s="14" t="n"/>
      <c r="J156" s="92" t="n"/>
    </row>
    <row r="157" ht="16.5" customHeight="1" thickBot="1">
      <c r="A157" s="93">
        <f>RIGHT(D157:D272,4)</f>
        <v/>
      </c>
      <c r="B157" s="47" t="inlineStr">
        <is>
          <t>БЕКОН с/к с/н в/у 1/180 10шт.</t>
        </is>
      </c>
      <c r="C157" s="35" t="inlineStr">
        <is>
          <t>ШТ</t>
        </is>
      </c>
      <c r="D157" s="28" t="n">
        <v>1001223296919</v>
      </c>
      <c r="E157" s="24" t="n"/>
      <c r="F157" s="23" t="n"/>
      <c r="G157" s="23">
        <f>E157*0.18</f>
        <v/>
      </c>
      <c r="H157" s="14" t="n"/>
      <c r="I157" s="14" t="n"/>
      <c r="J157" s="92" t="n"/>
    </row>
    <row r="158" ht="16.5" customHeight="1" thickBot="1" thickTop="1">
      <c r="A158" s="93">
        <f>RIGHT(D158:D273,4)</f>
        <v/>
      </c>
      <c r="B158" s="74" t="inlineStr">
        <is>
          <t>Паштеты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RIGHT(D159:D276,4)</f>
        <v/>
      </c>
      <c r="B159" s="74" t="inlineStr">
        <is>
          <t>Пельмени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Top="1">
      <c r="A160" s="93">
        <f>RIGHT(D160:D277,4)</f>
        <v/>
      </c>
      <c r="B160" s="47" t="inlineStr">
        <is>
          <t>ОСТАН.ТРАДИЦ. пельм кор.0.5кг зам._120с</t>
        </is>
      </c>
      <c r="C160" s="33" t="inlineStr">
        <is>
          <t>ШТ</t>
        </is>
      </c>
      <c r="D160" s="28" t="n">
        <v>1002112606314</v>
      </c>
      <c r="E160" s="24" t="n"/>
      <c r="F160" s="23" t="n">
        <v>0.5</v>
      </c>
      <c r="G160" s="23">
        <f>E160*0.5</f>
        <v/>
      </c>
      <c r="H160" s="14" t="n">
        <v>8</v>
      </c>
      <c r="I160" s="72" t="n">
        <v>120</v>
      </c>
      <c r="J160" s="39" t="n"/>
    </row>
    <row r="161" ht="16.5" customHeight="1">
      <c r="A161" s="93">
        <f>RIGHT(D161:D278,4)</f>
        <v/>
      </c>
      <c r="B161" s="47" t="inlineStr">
        <is>
          <t xml:space="preserve">ПЕЛЬМ.С АДЖИКОЙ пл.0.45кг зам. </t>
        </is>
      </c>
      <c r="C161" s="33" t="inlineStr">
        <is>
          <t>ШТ</t>
        </is>
      </c>
      <c r="D161" s="28" t="n">
        <v>1002115036155</v>
      </c>
      <c r="E161" s="24" t="n"/>
      <c r="F161" s="23" t="n"/>
      <c r="G161" s="23">
        <f>E161*0.45</f>
        <v/>
      </c>
      <c r="H161" s="14" t="n"/>
      <c r="I161" s="72" t="n"/>
      <c r="J161" s="39" t="n"/>
    </row>
    <row r="162" ht="16.5" customHeight="1">
      <c r="A162" s="93">
        <f>RIGHT(D162:D279,4)</f>
        <v/>
      </c>
      <c r="B162" s="47" t="inlineStr">
        <is>
          <t xml:space="preserve">ПЕЛЬМ.С БЕЛ.ГРИБАМИ пл.0.45кг зам. </t>
        </is>
      </c>
      <c r="C162" s="33" t="inlineStr">
        <is>
          <t>ШТ</t>
        </is>
      </c>
      <c r="D162" s="28" t="n">
        <v>1002115056157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 thickBot="1">
      <c r="A163" s="93">
        <f>RIGHT(D163:D278,4)</f>
        <v/>
      </c>
      <c r="B163" s="47" t="inlineStr">
        <is>
          <t>ОСТАН.ТРАДИЦ.пельм пл.0.9кг зам._120с</t>
        </is>
      </c>
      <c r="C163" s="36" t="inlineStr">
        <is>
          <t>ШТ</t>
        </is>
      </c>
      <c r="D163" s="28" t="n">
        <v>1002112606313</v>
      </c>
      <c r="E163" s="24" t="n"/>
      <c r="F163" s="23" t="n">
        <v>0.9</v>
      </c>
      <c r="G163" s="23">
        <f>E163*0.9</f>
        <v/>
      </c>
      <c r="H163" s="14" t="n">
        <v>9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Полуфабрикаты с картофелем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47" t="inlineStr">
        <is>
          <t>С КАРТОФЕЛЕМ вареники кор.0.5кг зам_120</t>
        </is>
      </c>
      <c r="C165" s="36" t="inlineStr">
        <is>
          <t>ШТ</t>
        </is>
      </c>
      <c r="D165" s="28" t="n">
        <v>1002151784945</v>
      </c>
      <c r="E165" s="24" t="n"/>
      <c r="F165" s="23" t="n">
        <v>0.5</v>
      </c>
      <c r="G165" s="23">
        <f>E165*0.5</f>
        <v/>
      </c>
      <c r="H165" s="14" t="n">
        <v>8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Блины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Format="1" customHeight="1" s="88" thickBot="1" thickTop="1">
      <c r="A167" s="93">
        <f>RIGHT(D167:D282,4)</f>
        <v/>
      </c>
      <c r="B167" s="89" t="inlineStr">
        <is>
          <t>С КУРИЦЕЙ И ГРИБАМИ 1/420 10шт.зам.</t>
        </is>
      </c>
      <c r="C167" s="90" t="inlineStr">
        <is>
          <t>ШТ</t>
        </is>
      </c>
      <c r="D167" s="83" t="n">
        <v>1002133974956</v>
      </c>
      <c r="E167" s="84" t="n"/>
      <c r="F167" s="85" t="n">
        <v>0.42</v>
      </c>
      <c r="G167" s="85">
        <f>E167*0.42</f>
        <v/>
      </c>
      <c r="H167" s="86" t="n">
        <v>4.2</v>
      </c>
      <c r="I167" s="91" t="n">
        <v>120</v>
      </c>
      <c r="J167" s="86" t="n"/>
      <c r="K167" s="87" t="n"/>
    </row>
    <row r="168" ht="16.5" customHeight="1" thickTop="1">
      <c r="A168" s="93">
        <f>RIGHT(D168:D283,4)</f>
        <v/>
      </c>
      <c r="B168" s="47" t="inlineStr">
        <is>
          <t>БЛИНЧ.С МЯСОМ пл.1/420 10шт.зам.</t>
        </is>
      </c>
      <c r="C168" s="33" t="inlineStr">
        <is>
          <t>ШТ</t>
        </is>
      </c>
      <c r="D168" s="28" t="n">
        <v>1002131151762</v>
      </c>
      <c r="E168" s="24" t="n"/>
      <c r="F168" s="23" t="n">
        <v>0.42</v>
      </c>
      <c r="G168" s="23">
        <f>E168*0.42</f>
        <v/>
      </c>
      <c r="H168" s="14" t="n">
        <v>4.2</v>
      </c>
      <c r="I168" s="72" t="n">
        <v>120</v>
      </c>
      <c r="J168" s="39" t="n"/>
    </row>
    <row r="169" ht="16.5" customHeight="1" thickBot="1">
      <c r="A169" s="93">
        <f>RIGHT(D169:D284,4)</f>
        <v/>
      </c>
      <c r="B169" s="47" t="inlineStr">
        <is>
          <t>БЛИНЧ. С ТВОРОГОМ 1/420 12шт.зам.</t>
        </is>
      </c>
      <c r="C169" s="36" t="inlineStr">
        <is>
          <t>ШТ</t>
        </is>
      </c>
      <c r="D169" s="28" t="n">
        <v>1002131181764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Консервы мясные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Height="1" thickBot="1" thickTop="1">
      <c r="A171" s="93">
        <f>RIGHT(D171:D286,4)</f>
        <v/>
      </c>
      <c r="B171" s="74" t="inlineStr">
        <is>
          <t>Мясокостные замороженные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47" t="inlineStr">
        <is>
          <t xml:space="preserve"> РАГУ СВИНОЕ 1кг 8шт.зам_120с </t>
        </is>
      </c>
      <c r="C172" s="36" t="inlineStr">
        <is>
          <t>ШТ</t>
        </is>
      </c>
      <c r="D172" s="68" t="inlineStr">
        <is>
          <t>1002162156004</t>
        </is>
      </c>
      <c r="E172" s="24" t="n"/>
      <c r="F172" s="23" t="n">
        <v>1</v>
      </c>
      <c r="G172" s="23">
        <f>E172*1</f>
        <v/>
      </c>
      <c r="H172" s="14" t="n">
        <v>8</v>
      </c>
      <c r="I172" s="72" t="n">
        <v>120</v>
      </c>
      <c r="J172" s="39" t="n"/>
    </row>
    <row r="173" ht="15.75" customHeight="1" thickTop="1">
      <c r="A173" s="93">
        <f>RIGHT(D173:D288,4)</f>
        <v/>
      </c>
      <c r="B173" s="47" t="inlineStr">
        <is>
          <t>ШАШЛЫК ИЗ СВИНИНЫ зам.</t>
        </is>
      </c>
      <c r="C173" s="30" t="inlineStr">
        <is>
          <t>КГ</t>
        </is>
      </c>
      <c r="D173" s="68" t="inlineStr">
        <is>
          <t>1002162215417</t>
        </is>
      </c>
      <c r="E173" s="24" t="n"/>
      <c r="F173" s="23" t="n">
        <v>2</v>
      </c>
      <c r="G173" s="23">
        <f>E173*1</f>
        <v/>
      </c>
      <c r="H173" s="14" t="n">
        <v>6</v>
      </c>
      <c r="I173" s="72" t="n">
        <v>90</v>
      </c>
      <c r="J173" s="39" t="n"/>
    </row>
    <row r="174" ht="15.75" customHeight="1" thickBot="1">
      <c r="A174" s="93">
        <f>RIGHT(D174:D289,4)</f>
        <v/>
      </c>
      <c r="B174" s="47" t="inlineStr">
        <is>
          <t>РЕБРЫШКИ ОБЫКНОВЕННЫЕ 1кг 12шт.зам.</t>
        </is>
      </c>
      <c r="C174" s="36" t="inlineStr">
        <is>
          <t>ШТ</t>
        </is>
      </c>
      <c r="D174" s="69" t="inlineStr">
        <is>
          <t>1002162166019</t>
        </is>
      </c>
      <c r="E174" s="24" t="n"/>
      <c r="F174" s="23" t="n">
        <v>1</v>
      </c>
      <c r="G174" s="23">
        <f>E174*1</f>
        <v/>
      </c>
      <c r="H174" s="14" t="n">
        <v>12</v>
      </c>
      <c r="I174" s="72" t="n">
        <v>120</v>
      </c>
      <c r="J174" s="39" t="n"/>
    </row>
    <row r="175" ht="16.5" customHeight="1" thickBot="1" thickTop="1">
      <c r="A175" s="77" t="n"/>
      <c r="B175" s="77" t="inlineStr">
        <is>
          <t>ВСЕГО:</t>
        </is>
      </c>
      <c r="C175" s="16" t="n"/>
      <c r="D175" s="48" t="n"/>
      <c r="E175" s="17">
        <f>SUM(E5:E174)</f>
        <v/>
      </c>
      <c r="F175" s="17">
        <f>SUM(F10:F174)</f>
        <v/>
      </c>
      <c r="G175" s="17">
        <f>SUM(G11:G174)</f>
        <v/>
      </c>
      <c r="H175" s="17">
        <f>SUM(H10:H171)</f>
        <v/>
      </c>
      <c r="I175" s="17" t="n"/>
      <c r="J175" s="17" t="n"/>
    </row>
    <row r="176" ht="15.75" customHeight="1" thickTop="1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</sheetData>
  <autoFilter ref="A9:J175"/>
  <mergeCells count="2">
    <mergeCell ref="E1:J1"/>
    <mergeCell ref="G3:J3"/>
  </mergeCells>
  <dataValidations disablePrompts="1" count="2">
    <dataValidation sqref="B168" showDropDown="0" showInputMessage="1" showErrorMessage="1" allowBlank="0" type="textLength" operator="lessThanOrEqual">
      <formula1>40</formula1>
    </dataValidation>
    <dataValidation sqref="D172:D17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2025-06-20T12:30:31Z</dcterms:modified>
  <cp:lastModifiedBy>Uaer4</cp:lastModifiedBy>
  <cp:lastPrinted>2023-11-08T08:22:20Z</cp:lastPrinted>
</cp:coreProperties>
</file>