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Новороссийск\"/>
    </mc:Choice>
  </mc:AlternateContent>
  <xr:revisionPtr revIDLastSave="0" documentId="13_ncr:1_{FA3EF11D-AC75-4E18-9840-1579BBE5A8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F19" i="1"/>
  <c r="E19" i="1"/>
  <c r="O19" i="1" s="1"/>
  <c r="F63" i="1"/>
  <c r="E63" i="1"/>
  <c r="O63" i="1" s="1"/>
  <c r="F47" i="1"/>
  <c r="E47" i="1"/>
  <c r="O47" i="1" s="1"/>
  <c r="E42" i="1"/>
  <c r="O42" i="1" s="1"/>
  <c r="P42" i="1" s="1"/>
  <c r="E75" i="1"/>
  <c r="O75" i="1" s="1"/>
  <c r="F78" i="1"/>
  <c r="E78" i="1"/>
  <c r="O78" i="1" s="1"/>
  <c r="F26" i="1"/>
  <c r="E26" i="1"/>
  <c r="O26" i="1" s="1"/>
  <c r="O7" i="1"/>
  <c r="O8" i="1"/>
  <c r="O9" i="1"/>
  <c r="O10" i="1"/>
  <c r="O11" i="1"/>
  <c r="S11" i="1" s="1"/>
  <c r="O12" i="1"/>
  <c r="O13" i="1"/>
  <c r="O14" i="1"/>
  <c r="O15" i="1"/>
  <c r="S15" i="1" s="1"/>
  <c r="O16" i="1"/>
  <c r="O17" i="1"/>
  <c r="P17" i="1" s="1"/>
  <c r="O18" i="1"/>
  <c r="O20" i="1"/>
  <c r="O21" i="1"/>
  <c r="S21" i="1" s="1"/>
  <c r="O22" i="1"/>
  <c r="P22" i="1" s="1"/>
  <c r="O23" i="1"/>
  <c r="O24" i="1"/>
  <c r="P24" i="1" s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P43" i="1" s="1"/>
  <c r="O44" i="1"/>
  <c r="P44" i="1" s="1"/>
  <c r="O45" i="1"/>
  <c r="O46" i="1"/>
  <c r="O48" i="1"/>
  <c r="O49" i="1"/>
  <c r="O50" i="1"/>
  <c r="O51" i="1"/>
  <c r="O52" i="1"/>
  <c r="P52" i="1" s="1"/>
  <c r="O53" i="1"/>
  <c r="O54" i="1"/>
  <c r="O55" i="1"/>
  <c r="O56" i="1"/>
  <c r="O57" i="1"/>
  <c r="O58" i="1"/>
  <c r="O59" i="1"/>
  <c r="O60" i="1"/>
  <c r="O61" i="1"/>
  <c r="O62" i="1"/>
  <c r="O64" i="1"/>
  <c r="S64" i="1" s="1"/>
  <c r="O65" i="1"/>
  <c r="S65" i="1" s="1"/>
  <c r="O66" i="1"/>
  <c r="P66" i="1" s="1"/>
  <c r="O67" i="1"/>
  <c r="O68" i="1"/>
  <c r="P68" i="1" s="1"/>
  <c r="O69" i="1"/>
  <c r="O70" i="1"/>
  <c r="P70" i="1" s="1"/>
  <c r="O71" i="1"/>
  <c r="P71" i="1" s="1"/>
  <c r="O72" i="1"/>
  <c r="P72" i="1" s="1"/>
  <c r="O73" i="1"/>
  <c r="O74" i="1"/>
  <c r="P74" i="1" s="1"/>
  <c r="O76" i="1"/>
  <c r="O77" i="1"/>
  <c r="O79" i="1"/>
  <c r="O80" i="1"/>
  <c r="O81" i="1"/>
  <c r="O82" i="1"/>
  <c r="P82" i="1" s="1"/>
  <c r="O83" i="1"/>
  <c r="O84" i="1"/>
  <c r="O85" i="1"/>
  <c r="O86" i="1"/>
  <c r="P86" i="1" s="1"/>
  <c r="O87" i="1"/>
  <c r="P87" i="1" s="1"/>
  <c r="O88" i="1"/>
  <c r="O89" i="1"/>
  <c r="O90" i="1"/>
  <c r="O91" i="1"/>
  <c r="O92" i="1"/>
  <c r="T92" i="1" s="1"/>
  <c r="O93" i="1"/>
  <c r="O94" i="1"/>
  <c r="T94" i="1" s="1"/>
  <c r="O95" i="1"/>
  <c r="T95" i="1" s="1"/>
  <c r="O96" i="1"/>
  <c r="T96" i="1" s="1"/>
  <c r="O97" i="1"/>
  <c r="T97" i="1" s="1"/>
  <c r="O98" i="1"/>
  <c r="T98" i="1" s="1"/>
  <c r="O6" i="1"/>
  <c r="P92" i="1" l="1"/>
  <c r="AF92" i="1" s="1"/>
  <c r="P26" i="1"/>
  <c r="S26" i="1" s="1"/>
  <c r="P47" i="1"/>
  <c r="S47" i="1" s="1"/>
  <c r="P19" i="1"/>
  <c r="S19" i="1" s="1"/>
  <c r="T93" i="1"/>
  <c r="P93" i="1"/>
  <c r="S93" i="1" s="1"/>
  <c r="P91" i="1"/>
  <c r="S91" i="1" s="1"/>
  <c r="P89" i="1"/>
  <c r="S89" i="1" s="1"/>
  <c r="S87" i="1"/>
  <c r="S85" i="1"/>
  <c r="S83" i="1"/>
  <c r="P81" i="1"/>
  <c r="S81" i="1" s="1"/>
  <c r="P79" i="1"/>
  <c r="S79" i="1" s="1"/>
  <c r="P76" i="1"/>
  <c r="S76" i="1" s="1"/>
  <c r="P73" i="1"/>
  <c r="S73" i="1" s="1"/>
  <c r="S71" i="1"/>
  <c r="P69" i="1"/>
  <c r="S69" i="1" s="1"/>
  <c r="P67" i="1"/>
  <c r="S67" i="1" s="1"/>
  <c r="P62" i="1"/>
  <c r="S62" i="1" s="1"/>
  <c r="P60" i="1"/>
  <c r="S60" i="1" s="1"/>
  <c r="P58" i="1"/>
  <c r="S58" i="1" s="1"/>
  <c r="P56" i="1"/>
  <c r="S56" i="1" s="1"/>
  <c r="P54" i="1"/>
  <c r="S54" i="1" s="1"/>
  <c r="S52" i="1"/>
  <c r="P50" i="1"/>
  <c r="S50" i="1" s="1"/>
  <c r="P48" i="1"/>
  <c r="S48" i="1" s="1"/>
  <c r="S45" i="1"/>
  <c r="S43" i="1"/>
  <c r="P40" i="1"/>
  <c r="S40" i="1" s="1"/>
  <c r="P38" i="1"/>
  <c r="S38" i="1" s="1"/>
  <c r="P36" i="1"/>
  <c r="S36" i="1" s="1"/>
  <c r="P34" i="1"/>
  <c r="S34" i="1" s="1"/>
  <c r="P32" i="1"/>
  <c r="S32" i="1" s="1"/>
  <c r="P30" i="1"/>
  <c r="S30" i="1" s="1"/>
  <c r="P28" i="1"/>
  <c r="S28" i="1" s="1"/>
  <c r="S25" i="1"/>
  <c r="P23" i="1"/>
  <c r="S23" i="1" s="1"/>
  <c r="P18" i="1"/>
  <c r="S18" i="1" s="1"/>
  <c r="P16" i="1"/>
  <c r="S16" i="1" s="1"/>
  <c r="S14" i="1"/>
  <c r="AF12" i="1"/>
  <c r="S53" i="1"/>
  <c r="S35" i="1"/>
  <c r="S31" i="1"/>
  <c r="S13" i="1"/>
  <c r="P8" i="1"/>
  <c r="S8" i="1" s="1"/>
  <c r="P10" i="1"/>
  <c r="S10" i="1" s="1"/>
  <c r="S20" i="1"/>
  <c r="P27" i="1"/>
  <c r="S27" i="1" s="1"/>
  <c r="P29" i="1"/>
  <c r="S29" i="1" s="1"/>
  <c r="P33" i="1"/>
  <c r="S33" i="1" s="1"/>
  <c r="P37" i="1"/>
  <c r="S37" i="1" s="1"/>
  <c r="P39" i="1"/>
  <c r="S39" i="1" s="1"/>
  <c r="P41" i="1"/>
  <c r="S41" i="1" s="1"/>
  <c r="P49" i="1"/>
  <c r="AF49" i="1" s="1"/>
  <c r="P51" i="1"/>
  <c r="S51" i="1" s="1"/>
  <c r="P55" i="1"/>
  <c r="S55" i="1" s="1"/>
  <c r="P57" i="1"/>
  <c r="S57" i="1" s="1"/>
  <c r="P59" i="1"/>
  <c r="S59" i="1" s="1"/>
  <c r="P61" i="1"/>
  <c r="S61" i="1" s="1"/>
  <c r="P75" i="1"/>
  <c r="S75" i="1" s="1"/>
  <c r="P77" i="1"/>
  <c r="S77" i="1" s="1"/>
  <c r="S90" i="1"/>
  <c r="S88" i="1"/>
  <c r="S86" i="1"/>
  <c r="S84" i="1"/>
  <c r="S82" i="1"/>
  <c r="S80" i="1"/>
  <c r="S74" i="1"/>
  <c r="S72" i="1"/>
  <c r="S70" i="1"/>
  <c r="S68" i="1"/>
  <c r="S66" i="1"/>
  <c r="S46" i="1"/>
  <c r="S44" i="1"/>
  <c r="S24" i="1"/>
  <c r="S22" i="1"/>
  <c r="S17" i="1"/>
  <c r="S9" i="1"/>
  <c r="S7" i="1"/>
  <c r="S42" i="1"/>
  <c r="S6" i="1"/>
  <c r="S63" i="1"/>
  <c r="S78" i="1"/>
  <c r="S98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7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8" i="1"/>
  <c r="K97" i="1"/>
  <c r="K96" i="1"/>
  <c r="K95" i="1"/>
  <c r="K94" i="1"/>
  <c r="AF93" i="1"/>
  <c r="K93" i="1"/>
  <c r="K92" i="1"/>
  <c r="K91" i="1"/>
  <c r="AF90" i="1"/>
  <c r="K90" i="1"/>
  <c r="AF89" i="1"/>
  <c r="K89" i="1"/>
  <c r="AF88" i="1"/>
  <c r="K88" i="1"/>
  <c r="K87" i="1"/>
  <c r="AF86" i="1"/>
  <c r="K86" i="1"/>
  <c r="AF85" i="1"/>
  <c r="K85" i="1"/>
  <c r="AF84" i="1"/>
  <c r="K84" i="1"/>
  <c r="AF83" i="1"/>
  <c r="K83" i="1"/>
  <c r="AF82" i="1"/>
  <c r="K82" i="1"/>
  <c r="K81" i="1"/>
  <c r="AF80" i="1"/>
  <c r="K80" i="1"/>
  <c r="K79" i="1"/>
  <c r="AF78" i="1"/>
  <c r="K78" i="1"/>
  <c r="K77" i="1"/>
  <c r="K76" i="1"/>
  <c r="K75" i="1"/>
  <c r="AF74" i="1"/>
  <c r="K74" i="1"/>
  <c r="K73" i="1"/>
  <c r="AF72" i="1"/>
  <c r="K72" i="1"/>
  <c r="K71" i="1"/>
  <c r="AF70" i="1"/>
  <c r="K70" i="1"/>
  <c r="K69" i="1"/>
  <c r="AF68" i="1"/>
  <c r="K68" i="1"/>
  <c r="K67" i="1"/>
  <c r="AF66" i="1"/>
  <c r="K66" i="1"/>
  <c r="K65" i="1"/>
  <c r="K64" i="1"/>
  <c r="AF63" i="1"/>
  <c r="K63" i="1"/>
  <c r="K62" i="1"/>
  <c r="K61" i="1"/>
  <c r="K60" i="1"/>
  <c r="K59" i="1"/>
  <c r="K58" i="1"/>
  <c r="K57" i="1"/>
  <c r="K56" i="1"/>
  <c r="K55" i="1"/>
  <c r="K54" i="1"/>
  <c r="AF53" i="1"/>
  <c r="K53" i="1"/>
  <c r="AF52" i="1"/>
  <c r="K52" i="1"/>
  <c r="K51" i="1"/>
  <c r="K50" i="1"/>
  <c r="K49" i="1"/>
  <c r="K48" i="1"/>
  <c r="K47" i="1"/>
  <c r="AF46" i="1"/>
  <c r="K46" i="1"/>
  <c r="AF45" i="1"/>
  <c r="K45" i="1"/>
  <c r="AF44" i="1"/>
  <c r="K44" i="1"/>
  <c r="K43" i="1"/>
  <c r="AF42" i="1"/>
  <c r="K42" i="1"/>
  <c r="K41" i="1"/>
  <c r="K40" i="1"/>
  <c r="K39" i="1"/>
  <c r="K38" i="1"/>
  <c r="K37" i="1"/>
  <c r="K36" i="1"/>
  <c r="AF35" i="1"/>
  <c r="K35" i="1"/>
  <c r="K34" i="1"/>
  <c r="K33" i="1"/>
  <c r="K32" i="1"/>
  <c r="AF31" i="1"/>
  <c r="K31" i="1"/>
  <c r="K30" i="1"/>
  <c r="K29" i="1"/>
  <c r="K28" i="1"/>
  <c r="K27" i="1"/>
  <c r="K26" i="1"/>
  <c r="AF25" i="1"/>
  <c r="K25" i="1"/>
  <c r="AF24" i="1"/>
  <c r="K24" i="1"/>
  <c r="K23" i="1"/>
  <c r="AF22" i="1"/>
  <c r="K22" i="1"/>
  <c r="K21" i="1"/>
  <c r="AF20" i="1"/>
  <c r="K20" i="1"/>
  <c r="K19" i="1"/>
  <c r="K18" i="1"/>
  <c r="AF17" i="1"/>
  <c r="K17" i="1"/>
  <c r="K16" i="1"/>
  <c r="K15" i="1"/>
  <c r="AF14" i="1"/>
  <c r="K14" i="1"/>
  <c r="AF13" i="1"/>
  <c r="K13" i="1"/>
  <c r="K12" i="1"/>
  <c r="K11" i="1"/>
  <c r="K10" i="1"/>
  <c r="AF9" i="1"/>
  <c r="K9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36" i="1" l="1"/>
  <c r="AF47" i="1"/>
  <c r="AF54" i="1"/>
  <c r="AF8" i="1"/>
  <c r="AF76" i="1"/>
  <c r="AF77" i="1"/>
  <c r="AF18" i="1"/>
  <c r="AF19" i="1"/>
  <c r="AF57" i="1"/>
  <c r="AF60" i="1"/>
  <c r="AF81" i="1"/>
  <c r="AF16" i="1"/>
  <c r="AF28" i="1"/>
  <c r="AF79" i="1"/>
  <c r="AF87" i="1"/>
  <c r="AF91" i="1"/>
  <c r="S49" i="1"/>
  <c r="AF10" i="1"/>
  <c r="AF23" i="1"/>
  <c r="AF26" i="1"/>
  <c r="AF27" i="1"/>
  <c r="AF34" i="1"/>
  <c r="AF39" i="1"/>
  <c r="AF43" i="1"/>
  <c r="AF48" i="1"/>
  <c r="AF50" i="1"/>
  <c r="AF56" i="1"/>
  <c r="AF58" i="1"/>
  <c r="AF62" i="1"/>
  <c r="AF67" i="1"/>
  <c r="AF69" i="1"/>
  <c r="AF71" i="1"/>
  <c r="AF73" i="1"/>
  <c r="AF30" i="1"/>
  <c r="AF32" i="1"/>
  <c r="AF38" i="1"/>
  <c r="AF40" i="1"/>
  <c r="AF61" i="1"/>
  <c r="S12" i="1"/>
  <c r="P5" i="1"/>
  <c r="AF29" i="1"/>
  <c r="AF33" i="1"/>
  <c r="AF37" i="1"/>
  <c r="AF41" i="1"/>
  <c r="AF51" i="1"/>
  <c r="AF55" i="1"/>
  <c r="AF59" i="1"/>
  <c r="AF75" i="1"/>
  <c r="K5" i="1"/>
  <c r="AF5" i="1" l="1"/>
</calcChain>
</file>

<file path=xl/sharedStrings.xml><?xml version="1.0" encoding="utf-8"?>
<sst xmlns="http://schemas.openxmlformats.org/spreadsheetml/2006/main" count="364" uniqueCount="150">
  <si>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</si>
  <si>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</si>
  <si>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</si>
  <si>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</si>
  <si>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</si>
  <si>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</si>
  <si>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</si>
  <si>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</si>
  <si>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</si>
  <si>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</si>
  <si>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</si>
  <si>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</si>
  <si>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</si>
  <si>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</si>
  <si>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</si>
  <si>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</si>
  <si>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</si>
  <si>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</si>
  <si>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</si>
  <si>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</si>
  <si>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</si>
  <si>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</si>
  <si>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</si>
  <si>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</si>
  <si>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</si>
  <si>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</si>
  <si>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</si>
  <si>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</si>
  <si>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</si>
  <si>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</si>
  <si>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</si>
  <si>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>19,05,</t>
  </si>
  <si>
    <t>12,05,</t>
  </si>
  <si>
    <t>05,05,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</si>
  <si>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</si>
  <si>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</si>
  <si>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</si>
  <si>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</si>
  <si>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</si>
  <si>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</si>
  <si>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</si>
  <si>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</si>
  <si>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</si>
  <si>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</si>
  <si>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</si>
  <si>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</si>
  <si>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</si>
  <si>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</si>
  <si>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</si>
  <si>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</si>
  <si>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</si>
  <si>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</si>
  <si>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</si>
  <si>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</si>
  <si>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</si>
  <si>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</si>
  <si>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>13,06,25 филиал обнулил</t>
  </si>
  <si>
    <t xml:space="preserve"> 231  Колбаса Молочная по-стародворски, ВЕС   ПОКОМ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</si>
  <si>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</si>
  <si>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</si>
  <si>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</si>
  <si>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</si>
  <si>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</si>
  <si>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</si>
  <si>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</si>
  <si>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</si>
  <si>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</si>
  <si>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</si>
  <si>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</si>
  <si>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</si>
  <si>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</si>
  <si>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</si>
  <si>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>03,06,25 филиал обнулил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</si>
  <si>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</si>
  <si>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</si>
  <si>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</si>
  <si>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</si>
  <si>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</si>
  <si>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</si>
  <si>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</si>
  <si>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</si>
  <si>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</si>
  <si>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</si>
  <si>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</si>
  <si>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</si>
  <si>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</si>
  <si>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</si>
  <si>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</si>
  <si>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</si>
  <si>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</si>
  <si>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</si>
  <si>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</si>
  <si>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</si>
  <si>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</si>
  <si>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</si>
  <si>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</si>
  <si>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</si>
  <si>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</si>
  <si>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</si>
  <si>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</si>
  <si>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</si>
  <si>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</si>
  <si>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</si>
  <si>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</si>
  <si>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</si>
  <si>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</si>
  <si>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</si>
  <si>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 / не правильно оприходован товар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</si>
  <si>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</si>
  <si>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</si>
  <si>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</si>
  <si>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</si>
  <si>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</si>
  <si>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</si>
  <si>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</si>
  <si>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</si>
  <si>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</si>
  <si>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</si>
  <si>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</si>
  <si>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</si>
  <si>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>есть дубль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</si>
  <si>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</si>
  <si>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</si>
  <si>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</si>
  <si>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>03,06,25 филиал обнулил / есть дубль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</si>
  <si>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</si>
  <si>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</si>
  <si>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</si>
  <si>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</si>
  <si>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</si>
  <si>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</si>
  <si>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</si>
  <si>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</si>
  <si>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</si>
  <si>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</si>
  <si>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</si>
  <si>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</si>
  <si>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</si>
  <si>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</si>
  <si>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</si>
  <si>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</si>
  <si>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</si>
  <si>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</si>
  <si>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</si>
  <si>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</si>
  <si>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</si>
  <si>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</si>
  <si>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</si>
  <si>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03,06,25 филиал обнулил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</si>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</sst>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7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9.5703125" customWidth="1"/>
    <col min="32" max="32" width="7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147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21335.260000000002</v>
      </c>
      <c r="F5" s="4">
        <f>SUM(F6:F495)</f>
        <v>38506.878000000012</v>
      </c>
      <c r="G5" s="7"/>
      <c r="H5" s="1"/>
      <c r="I5" s="1"/>
      <c r="J5" s="4">
        <f t="shared" ref="J5:Q5" si="0">SUM(J6:J495)</f>
        <v>27867.010000000009</v>
      </c>
      <c r="K5" s="4">
        <f t="shared" si="0"/>
        <v>-6531.7500000000009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4267.0520000000006</v>
      </c>
      <c r="P5" s="4">
        <f t="shared" si="0"/>
        <v>16051.184000000001</v>
      </c>
      <c r="Q5" s="4">
        <f t="shared" si="0"/>
        <v>0</v>
      </c>
      <c r="R5" s="1"/>
      <c r="S5" s="1"/>
      <c r="T5" s="1"/>
      <c r="U5" s="4">
        <f t="shared" ref="U5:AD5" si="1">SUM(U6:U495)</f>
        <v>3981.0443999999998</v>
      </c>
      <c r="V5" s="4">
        <f t="shared" si="1"/>
        <v>3910.7228</v>
      </c>
      <c r="W5" s="4">
        <f t="shared" si="1"/>
        <v>3756.7597999999989</v>
      </c>
      <c r="X5" s="4">
        <f t="shared" si="1"/>
        <v>3255.4243999999976</v>
      </c>
      <c r="Y5" s="4">
        <f t="shared" si="1"/>
        <v>3170.2291999999989</v>
      </c>
      <c r="Z5" s="4">
        <f t="shared" si="1"/>
        <v>3008.6004000000007</v>
      </c>
      <c r="AA5" s="4">
        <f t="shared" si="1"/>
        <v>2815.5691999999999</v>
      </c>
      <c r="AB5" s="4">
        <f t="shared" si="1"/>
        <v>2829.0208000000016</v>
      </c>
      <c r="AC5" s="4">
        <f t="shared" si="1"/>
        <v>2381.4140000000007</v>
      </c>
      <c r="AD5" s="4">
        <f t="shared" si="1"/>
        <v>2111.0890000000004</v>
      </c>
      <c r="AE5" s="1"/>
      <c r="AF5" s="4">
        <f>SUM(AF6:AF495)</f>
        <v>13036.380000000003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255.01400000000001</v>
      </c>
      <c r="D6" s="1">
        <v>800.33600000000001</v>
      </c>
      <c r="E6" s="1">
        <v>156.143</v>
      </c>
      <c r="F6" s="1">
        <v>650.61099999999999</v>
      </c>
      <c r="G6" s="7">
        <v>1</v>
      </c>
      <c r="H6" s="1">
        <v>50</v>
      </c>
      <c r="I6" s="1" t="s">
        <v>36</v>
      </c>
      <c r="J6" s="1">
        <v>175.42400000000001</v>
      </c>
      <c r="K6" s="1">
        <f t="shared" ref="K6:K37" si="2">E6-J6</f>
        <v>-19.281000000000006</v>
      </c>
      <c r="L6" s="1"/>
      <c r="M6" s="1"/>
      <c r="N6" s="1"/>
      <c r="O6" s="1">
        <f>E6/5</f>
        <v>31.2286</v>
      </c>
      <c r="P6" s="5"/>
      <c r="Q6" s="5"/>
      <c r="R6" s="1"/>
      <c r="S6" s="1">
        <f>(F6+P6)/O6</f>
        <v>20.833818999250685</v>
      </c>
      <c r="T6" s="1">
        <f>F6/O6</f>
        <v>20.833818999250685</v>
      </c>
      <c r="U6" s="1">
        <v>42.213799999999999</v>
      </c>
      <c r="V6" s="1">
        <v>51.212599999999988</v>
      </c>
      <c r="W6" s="1">
        <v>38.659599999999998</v>
      </c>
      <c r="X6" s="1">
        <v>42.059600000000003</v>
      </c>
      <c r="Y6" s="1">
        <v>33.5732</v>
      </c>
      <c r="Z6" s="1">
        <v>19.592600000000001</v>
      </c>
      <c r="AA6" s="1">
        <v>26.153400000000001</v>
      </c>
      <c r="AB6" s="1">
        <v>29.9786</v>
      </c>
      <c r="AC6" s="1">
        <v>17.252199999999998</v>
      </c>
      <c r="AD6" s="1">
        <v>27.681000000000001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66.876999999999995</v>
      </c>
      <c r="D7" s="1">
        <v>208.86</v>
      </c>
      <c r="E7" s="1">
        <v>64.5</v>
      </c>
      <c r="F7" s="1">
        <v>182.87100000000001</v>
      </c>
      <c r="G7" s="7">
        <v>1</v>
      </c>
      <c r="H7" s="1">
        <v>45</v>
      </c>
      <c r="I7" s="1" t="s">
        <v>36</v>
      </c>
      <c r="J7" s="1">
        <v>72.881</v>
      </c>
      <c r="K7" s="1">
        <f t="shared" si="2"/>
        <v>-8.3810000000000002</v>
      </c>
      <c r="L7" s="1"/>
      <c r="M7" s="1"/>
      <c r="N7" s="1"/>
      <c r="O7" s="1">
        <f t="shared" ref="O7:O70" si="3">E7/5</f>
        <v>12.9</v>
      </c>
      <c r="P7" s="5"/>
      <c r="Q7" s="5"/>
      <c r="R7" s="1"/>
      <c r="S7" s="1">
        <f t="shared" ref="S7:S70" si="4">(F7+P7)/O7</f>
        <v>14.176046511627908</v>
      </c>
      <c r="T7" s="1">
        <f t="shared" ref="T7:T70" si="5">F7/O7</f>
        <v>14.176046511627908</v>
      </c>
      <c r="U7" s="1">
        <v>14.087999999999999</v>
      </c>
      <c r="V7" s="1">
        <v>18.283799999999999</v>
      </c>
      <c r="W7" s="1">
        <v>18.2134</v>
      </c>
      <c r="X7" s="1">
        <v>4.8478000000000003</v>
      </c>
      <c r="Y7" s="1">
        <v>15.636799999999999</v>
      </c>
      <c r="Z7" s="1">
        <v>18.6494</v>
      </c>
      <c r="AA7" s="1">
        <v>12.011799999999999</v>
      </c>
      <c r="AB7" s="1">
        <v>14.834199999999999</v>
      </c>
      <c r="AC7" s="1">
        <v>8.7973999999999997</v>
      </c>
      <c r="AD7" s="1">
        <v>9.4524000000000008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112.20699999999999</v>
      </c>
      <c r="D8" s="1">
        <v>288.31099999999998</v>
      </c>
      <c r="E8" s="1">
        <v>92.597999999999999</v>
      </c>
      <c r="F8" s="1">
        <v>227.21799999999999</v>
      </c>
      <c r="G8" s="7">
        <v>1</v>
      </c>
      <c r="H8" s="1">
        <v>45</v>
      </c>
      <c r="I8" s="1" t="s">
        <v>36</v>
      </c>
      <c r="J8" s="1">
        <v>112.973</v>
      </c>
      <c r="K8" s="1">
        <f t="shared" si="2"/>
        <v>-20.375</v>
      </c>
      <c r="L8" s="1"/>
      <c r="M8" s="1"/>
      <c r="N8" s="1"/>
      <c r="O8" s="1">
        <f t="shared" si="3"/>
        <v>18.519600000000001</v>
      </c>
      <c r="P8" s="5">
        <f t="shared" ref="P7:P10" si="6">13*O8-F8</f>
        <v>13.536800000000028</v>
      </c>
      <c r="Q8" s="5"/>
      <c r="R8" s="1"/>
      <c r="S8" s="1">
        <f t="shared" si="4"/>
        <v>13</v>
      </c>
      <c r="T8" s="1">
        <f t="shared" si="5"/>
        <v>12.26905548715955</v>
      </c>
      <c r="U8" s="1">
        <v>15.553599999999999</v>
      </c>
      <c r="V8" s="1">
        <v>16.6568</v>
      </c>
      <c r="W8" s="1">
        <v>15.034599999999999</v>
      </c>
      <c r="X8" s="1">
        <v>14.4206</v>
      </c>
      <c r="Y8" s="1">
        <v>14.4094</v>
      </c>
      <c r="Z8" s="1">
        <v>12.667</v>
      </c>
      <c r="AA8" s="1">
        <v>11.263400000000001</v>
      </c>
      <c r="AB8" s="1">
        <v>17.2134</v>
      </c>
      <c r="AC8" s="1">
        <v>8.7035999999999998</v>
      </c>
      <c r="AD8" s="1">
        <v>8.0654000000000003</v>
      </c>
      <c r="AE8" s="1"/>
      <c r="AF8" s="1">
        <f>G8*P8</f>
        <v>13.536800000000028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40</v>
      </c>
      <c r="C9" s="1">
        <v>161.09200000000001</v>
      </c>
      <c r="D9" s="1">
        <v>1323.903</v>
      </c>
      <c r="E9" s="1">
        <v>310</v>
      </c>
      <c r="F9" s="1">
        <v>846</v>
      </c>
      <c r="G9" s="7">
        <v>0.4</v>
      </c>
      <c r="H9" s="1">
        <v>50</v>
      </c>
      <c r="I9" s="1" t="s">
        <v>36</v>
      </c>
      <c r="J9" s="1">
        <v>359</v>
      </c>
      <c r="K9" s="1">
        <f t="shared" si="2"/>
        <v>-49</v>
      </c>
      <c r="L9" s="1"/>
      <c r="M9" s="1"/>
      <c r="N9" s="1"/>
      <c r="O9" s="1">
        <f t="shared" si="3"/>
        <v>62</v>
      </c>
      <c r="P9" s="5"/>
      <c r="Q9" s="5"/>
      <c r="R9" s="1"/>
      <c r="S9" s="1">
        <f t="shared" si="4"/>
        <v>13.64516129032258</v>
      </c>
      <c r="T9" s="1">
        <f t="shared" si="5"/>
        <v>13.64516129032258</v>
      </c>
      <c r="U9" s="1">
        <v>62.2</v>
      </c>
      <c r="V9" s="1">
        <v>80.546000000000006</v>
      </c>
      <c r="W9" s="1">
        <v>66.567800000000005</v>
      </c>
      <c r="X9" s="1">
        <v>59.8</v>
      </c>
      <c r="Y9" s="1">
        <v>52.2</v>
      </c>
      <c r="Z9" s="1">
        <v>45.8</v>
      </c>
      <c r="AA9" s="1">
        <v>47.27</v>
      </c>
      <c r="AB9" s="1">
        <v>56.805399999999999</v>
      </c>
      <c r="AC9" s="1">
        <v>47.869599999999998</v>
      </c>
      <c r="AD9" s="1">
        <v>46.4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40</v>
      </c>
      <c r="C10" s="1">
        <v>55</v>
      </c>
      <c r="D10" s="1">
        <v>1922</v>
      </c>
      <c r="E10" s="1">
        <v>424</v>
      </c>
      <c r="F10" s="1">
        <v>912</v>
      </c>
      <c r="G10" s="7">
        <v>0.33</v>
      </c>
      <c r="H10" s="1">
        <v>45</v>
      </c>
      <c r="I10" s="1" t="s">
        <v>36</v>
      </c>
      <c r="J10" s="1">
        <v>467</v>
      </c>
      <c r="K10" s="1">
        <f t="shared" si="2"/>
        <v>-43</v>
      </c>
      <c r="L10" s="1"/>
      <c r="M10" s="1"/>
      <c r="N10" s="1"/>
      <c r="O10" s="1">
        <f t="shared" si="3"/>
        <v>84.8</v>
      </c>
      <c r="P10" s="5">
        <f t="shared" si="6"/>
        <v>190.39999999999986</v>
      </c>
      <c r="Q10" s="5"/>
      <c r="R10" s="1"/>
      <c r="S10" s="1">
        <f t="shared" si="4"/>
        <v>12.999999999999998</v>
      </c>
      <c r="T10" s="1">
        <f t="shared" si="5"/>
        <v>10.754716981132075</v>
      </c>
      <c r="U10" s="1">
        <v>74.400000000000006</v>
      </c>
      <c r="V10" s="1">
        <v>90.6</v>
      </c>
      <c r="W10" s="1">
        <v>79.599999999999994</v>
      </c>
      <c r="X10" s="1">
        <v>47.8</v>
      </c>
      <c r="Y10" s="1">
        <v>42.6</v>
      </c>
      <c r="Z10" s="1">
        <v>63</v>
      </c>
      <c r="AA10" s="1">
        <v>71.599999999999994</v>
      </c>
      <c r="AB10" s="1">
        <v>71.400000000000006</v>
      </c>
      <c r="AC10" s="1">
        <v>0.8</v>
      </c>
      <c r="AD10" s="1">
        <v>53.2</v>
      </c>
      <c r="AE10" s="1"/>
      <c r="AF10" s="1">
        <f>G10*P10</f>
        <v>62.831999999999958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42</v>
      </c>
      <c r="B11" s="15" t="s">
        <v>40</v>
      </c>
      <c r="C11" s="15"/>
      <c r="D11" s="15"/>
      <c r="E11" s="15"/>
      <c r="F11" s="15"/>
      <c r="G11" s="16">
        <v>0</v>
      </c>
      <c r="H11" s="15">
        <v>40</v>
      </c>
      <c r="I11" s="15" t="s">
        <v>36</v>
      </c>
      <c r="J11" s="15"/>
      <c r="K11" s="15">
        <f t="shared" si="2"/>
        <v>0</v>
      </c>
      <c r="L11" s="15"/>
      <c r="M11" s="15"/>
      <c r="N11" s="15"/>
      <c r="O11" s="15">
        <f t="shared" si="3"/>
        <v>0</v>
      </c>
      <c r="P11" s="17"/>
      <c r="Q11" s="17"/>
      <c r="R11" s="15"/>
      <c r="S11" s="15" t="e">
        <f t="shared" si="4"/>
        <v>#DIV/0!</v>
      </c>
      <c r="T11" s="15" t="e">
        <f t="shared" si="5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 t="s">
        <v>43</v>
      </c>
      <c r="AF11" s="15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40</v>
      </c>
      <c r="C12" s="1">
        <v>192</v>
      </c>
      <c r="D12" s="1">
        <v>189</v>
      </c>
      <c r="E12" s="1">
        <v>76</v>
      </c>
      <c r="F12" s="1">
        <v>272</v>
      </c>
      <c r="G12" s="7">
        <v>0.17</v>
      </c>
      <c r="H12" s="1">
        <v>180</v>
      </c>
      <c r="I12" s="1" t="s">
        <v>36</v>
      </c>
      <c r="J12" s="1">
        <v>80</v>
      </c>
      <c r="K12" s="1">
        <f t="shared" si="2"/>
        <v>-4</v>
      </c>
      <c r="L12" s="1"/>
      <c r="M12" s="1"/>
      <c r="N12" s="1"/>
      <c r="O12" s="1">
        <f t="shared" si="3"/>
        <v>15.2</v>
      </c>
      <c r="P12" s="5"/>
      <c r="Q12" s="5"/>
      <c r="R12" s="1"/>
      <c r="S12" s="1">
        <f t="shared" si="4"/>
        <v>17.894736842105264</v>
      </c>
      <c r="T12" s="1">
        <f t="shared" si="5"/>
        <v>17.894736842105264</v>
      </c>
      <c r="U12" s="1">
        <v>17.2</v>
      </c>
      <c r="V12" s="1">
        <v>19.399999999999999</v>
      </c>
      <c r="W12" s="1">
        <v>8</v>
      </c>
      <c r="X12" s="1">
        <v>12</v>
      </c>
      <c r="Y12" s="1">
        <v>18.2</v>
      </c>
      <c r="Z12" s="1">
        <v>12.4</v>
      </c>
      <c r="AA12" s="1">
        <v>5.4</v>
      </c>
      <c r="AB12" s="1">
        <v>1.8</v>
      </c>
      <c r="AC12" s="1">
        <v>10</v>
      </c>
      <c r="AD12" s="1">
        <v>0</v>
      </c>
      <c r="AE12" s="1" t="s">
        <v>60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40</v>
      </c>
      <c r="C13" s="1">
        <v>7</v>
      </c>
      <c r="D13" s="1">
        <v>808</v>
      </c>
      <c r="E13" s="1">
        <v>150</v>
      </c>
      <c r="F13" s="1">
        <v>494</v>
      </c>
      <c r="G13" s="7">
        <v>0.3</v>
      </c>
      <c r="H13" s="1">
        <v>40</v>
      </c>
      <c r="I13" s="1" t="s">
        <v>36</v>
      </c>
      <c r="J13" s="1">
        <v>173</v>
      </c>
      <c r="K13" s="1">
        <f t="shared" si="2"/>
        <v>-23</v>
      </c>
      <c r="L13" s="1"/>
      <c r="M13" s="1"/>
      <c r="N13" s="1"/>
      <c r="O13" s="1">
        <f t="shared" si="3"/>
        <v>30</v>
      </c>
      <c r="P13" s="5"/>
      <c r="Q13" s="5"/>
      <c r="R13" s="1"/>
      <c r="S13" s="1">
        <f t="shared" si="4"/>
        <v>16.466666666666665</v>
      </c>
      <c r="T13" s="1">
        <f t="shared" si="5"/>
        <v>16.466666666666665</v>
      </c>
      <c r="U13" s="1">
        <v>29.4</v>
      </c>
      <c r="V13" s="1">
        <v>40.4</v>
      </c>
      <c r="W13" s="1">
        <v>34.200000000000003</v>
      </c>
      <c r="X13" s="1">
        <v>30</v>
      </c>
      <c r="Y13" s="1">
        <v>30.4</v>
      </c>
      <c r="Z13" s="1">
        <v>30.4</v>
      </c>
      <c r="AA13" s="1">
        <v>27.8</v>
      </c>
      <c r="AB13" s="1">
        <v>27</v>
      </c>
      <c r="AC13" s="1">
        <v>29.4</v>
      </c>
      <c r="AD13" s="1">
        <v>21.6</v>
      </c>
      <c r="AE13" s="10" t="s">
        <v>72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40</v>
      </c>
      <c r="C14" s="1">
        <v>224</v>
      </c>
      <c r="D14" s="1">
        <v>560</v>
      </c>
      <c r="E14" s="1">
        <v>115</v>
      </c>
      <c r="F14" s="1">
        <v>327</v>
      </c>
      <c r="G14" s="7">
        <v>0.17</v>
      </c>
      <c r="H14" s="1">
        <v>180</v>
      </c>
      <c r="I14" s="1" t="s">
        <v>36</v>
      </c>
      <c r="J14" s="1">
        <v>133</v>
      </c>
      <c r="K14" s="1">
        <f t="shared" si="2"/>
        <v>-18</v>
      </c>
      <c r="L14" s="1"/>
      <c r="M14" s="1"/>
      <c r="N14" s="1"/>
      <c r="O14" s="1">
        <f t="shared" si="3"/>
        <v>23</v>
      </c>
      <c r="P14" s="5"/>
      <c r="Q14" s="5"/>
      <c r="R14" s="1"/>
      <c r="S14" s="1">
        <f t="shared" si="4"/>
        <v>14.217391304347826</v>
      </c>
      <c r="T14" s="1">
        <f t="shared" si="5"/>
        <v>14.217391304347826</v>
      </c>
      <c r="U14" s="1">
        <v>27.4</v>
      </c>
      <c r="V14" s="1">
        <v>30.4</v>
      </c>
      <c r="W14" s="1">
        <v>22</v>
      </c>
      <c r="X14" s="1">
        <v>29.6</v>
      </c>
      <c r="Y14" s="1">
        <v>23.4</v>
      </c>
      <c r="Z14" s="1">
        <v>17.8</v>
      </c>
      <c r="AA14" s="1">
        <v>17.2</v>
      </c>
      <c r="AB14" s="1">
        <v>20</v>
      </c>
      <c r="AC14" s="1">
        <v>18</v>
      </c>
      <c r="AD14" s="1">
        <v>19.2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2" t="s">
        <v>47</v>
      </c>
      <c r="B15" s="12" t="s">
        <v>40</v>
      </c>
      <c r="C15" s="12">
        <v>5</v>
      </c>
      <c r="D15" s="12"/>
      <c r="E15" s="12">
        <v>-7</v>
      </c>
      <c r="F15" s="12">
        <v>1</v>
      </c>
      <c r="G15" s="13">
        <v>0</v>
      </c>
      <c r="H15" s="12">
        <v>50</v>
      </c>
      <c r="I15" s="12" t="s">
        <v>48</v>
      </c>
      <c r="J15" s="12">
        <v>11</v>
      </c>
      <c r="K15" s="12">
        <f t="shared" si="2"/>
        <v>-18</v>
      </c>
      <c r="L15" s="12"/>
      <c r="M15" s="12"/>
      <c r="N15" s="12"/>
      <c r="O15" s="12">
        <f t="shared" si="3"/>
        <v>-1.4</v>
      </c>
      <c r="P15" s="14"/>
      <c r="Q15" s="14"/>
      <c r="R15" s="12"/>
      <c r="S15" s="12">
        <f t="shared" si="4"/>
        <v>-0.7142857142857143</v>
      </c>
      <c r="T15" s="12">
        <f t="shared" si="5"/>
        <v>-0.7142857142857143</v>
      </c>
      <c r="U15" s="12">
        <v>-2.8</v>
      </c>
      <c r="V15" s="12">
        <v>0</v>
      </c>
      <c r="W15" s="12">
        <v>-2.4</v>
      </c>
      <c r="X15" s="12">
        <v>11.6</v>
      </c>
      <c r="Y15" s="12">
        <v>13.6</v>
      </c>
      <c r="Z15" s="12">
        <v>6.6</v>
      </c>
      <c r="AA15" s="12">
        <v>7.6</v>
      </c>
      <c r="AB15" s="12">
        <v>9.1999999999999993</v>
      </c>
      <c r="AC15" s="12">
        <v>8.1999999999999993</v>
      </c>
      <c r="AD15" s="12">
        <v>6.8</v>
      </c>
      <c r="AE15" s="12" t="s">
        <v>49</v>
      </c>
      <c r="AF15" s="1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35</v>
      </c>
      <c r="C16" s="1">
        <v>80.864000000000004</v>
      </c>
      <c r="D16" s="1">
        <v>81.656999999999996</v>
      </c>
      <c r="E16" s="1">
        <v>49.545000000000002</v>
      </c>
      <c r="F16" s="1">
        <v>80.680999999999997</v>
      </c>
      <c r="G16" s="7">
        <v>1</v>
      </c>
      <c r="H16" s="1">
        <v>55</v>
      </c>
      <c r="I16" s="1" t="s">
        <v>36</v>
      </c>
      <c r="J16" s="1">
        <v>68.188999999999993</v>
      </c>
      <c r="K16" s="1">
        <f t="shared" si="2"/>
        <v>-18.643999999999991</v>
      </c>
      <c r="L16" s="1"/>
      <c r="M16" s="1"/>
      <c r="N16" s="1"/>
      <c r="O16" s="1">
        <f t="shared" si="3"/>
        <v>9.9090000000000007</v>
      </c>
      <c r="P16" s="5">
        <f t="shared" ref="P16:P20" si="7">13*O16-F16</f>
        <v>48.13600000000001</v>
      </c>
      <c r="Q16" s="5"/>
      <c r="R16" s="1"/>
      <c r="S16" s="1">
        <f t="shared" si="4"/>
        <v>13</v>
      </c>
      <c r="T16" s="1">
        <f t="shared" si="5"/>
        <v>8.1421939650822477</v>
      </c>
      <c r="U16" s="1">
        <v>8.9430000000000014</v>
      </c>
      <c r="V16" s="1">
        <v>8.8495999999999988</v>
      </c>
      <c r="W16" s="1">
        <v>8.0546000000000006</v>
      </c>
      <c r="X16" s="1">
        <v>8.8645999999999994</v>
      </c>
      <c r="Y16" s="1">
        <v>11.3268</v>
      </c>
      <c r="Z16" s="1">
        <v>5.8315999999999999</v>
      </c>
      <c r="AA16" s="1">
        <v>4.0628000000000002</v>
      </c>
      <c r="AB16" s="1">
        <v>4.5903999999999998</v>
      </c>
      <c r="AC16" s="1">
        <v>4.7484000000000002</v>
      </c>
      <c r="AD16" s="1">
        <v>4.7584</v>
      </c>
      <c r="AE16" s="1"/>
      <c r="AF16" s="1">
        <f>G16*P16</f>
        <v>48.13600000000001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35</v>
      </c>
      <c r="C17" s="1">
        <v>258.755</v>
      </c>
      <c r="D17" s="1">
        <v>4265.8230000000003</v>
      </c>
      <c r="E17" s="1">
        <v>931.447</v>
      </c>
      <c r="F17" s="1">
        <v>2390.672</v>
      </c>
      <c r="G17" s="7">
        <v>1</v>
      </c>
      <c r="H17" s="1">
        <v>50</v>
      </c>
      <c r="I17" s="1" t="s">
        <v>36</v>
      </c>
      <c r="J17" s="1">
        <v>1561.752</v>
      </c>
      <c r="K17" s="1">
        <f t="shared" si="2"/>
        <v>-630.30499999999995</v>
      </c>
      <c r="L17" s="1"/>
      <c r="M17" s="1"/>
      <c r="N17" s="1"/>
      <c r="O17" s="1">
        <f t="shared" si="3"/>
        <v>186.2894</v>
      </c>
      <c r="P17" s="5">
        <f t="shared" si="7"/>
        <v>31.090200000000095</v>
      </c>
      <c r="Q17" s="5"/>
      <c r="R17" s="1"/>
      <c r="S17" s="1">
        <f t="shared" si="4"/>
        <v>13</v>
      </c>
      <c r="T17" s="1">
        <f t="shared" si="5"/>
        <v>12.833108056604402</v>
      </c>
      <c r="U17" s="1">
        <v>212.50460000000001</v>
      </c>
      <c r="V17" s="1">
        <v>183.64019999999999</v>
      </c>
      <c r="W17" s="1">
        <v>241.5958</v>
      </c>
      <c r="X17" s="1">
        <v>150.27699999999999</v>
      </c>
      <c r="Y17" s="1">
        <v>135.87100000000001</v>
      </c>
      <c r="Z17" s="1">
        <v>142.15100000000001</v>
      </c>
      <c r="AA17" s="1">
        <v>123.3502</v>
      </c>
      <c r="AB17" s="1">
        <v>98.435400000000001</v>
      </c>
      <c r="AC17" s="1">
        <v>101.3258</v>
      </c>
      <c r="AD17" s="1">
        <v>74.175799999999995</v>
      </c>
      <c r="AE17" s="1"/>
      <c r="AF17" s="1">
        <f>G17*P17</f>
        <v>31.090200000000095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35</v>
      </c>
      <c r="C18" s="1">
        <v>63.54</v>
      </c>
      <c r="D18" s="1">
        <v>109.985</v>
      </c>
      <c r="E18" s="1">
        <v>54.619</v>
      </c>
      <c r="F18" s="1">
        <v>107.723</v>
      </c>
      <c r="G18" s="7">
        <v>1</v>
      </c>
      <c r="H18" s="1">
        <v>60</v>
      </c>
      <c r="I18" s="1" t="s">
        <v>36</v>
      </c>
      <c r="J18" s="1">
        <v>63.249000000000002</v>
      </c>
      <c r="K18" s="1">
        <f t="shared" si="2"/>
        <v>-8.6300000000000026</v>
      </c>
      <c r="L18" s="1"/>
      <c r="M18" s="1"/>
      <c r="N18" s="1"/>
      <c r="O18" s="1">
        <f t="shared" si="3"/>
        <v>10.9238</v>
      </c>
      <c r="P18" s="5">
        <f t="shared" si="7"/>
        <v>34.2864</v>
      </c>
      <c r="Q18" s="5"/>
      <c r="R18" s="1"/>
      <c r="S18" s="1">
        <f t="shared" si="4"/>
        <v>13</v>
      </c>
      <c r="T18" s="1">
        <f t="shared" si="5"/>
        <v>9.8613119976564931</v>
      </c>
      <c r="U18" s="1">
        <v>9.6706000000000003</v>
      </c>
      <c r="V18" s="1">
        <v>9.0648</v>
      </c>
      <c r="W18" s="1">
        <v>6.28</v>
      </c>
      <c r="X18" s="1">
        <v>7.7430000000000003</v>
      </c>
      <c r="Y18" s="1">
        <v>4.2244000000000002</v>
      </c>
      <c r="Z18" s="1">
        <v>4.5810000000000004</v>
      </c>
      <c r="AA18" s="1">
        <v>6.1551999999999998</v>
      </c>
      <c r="AB18" s="1">
        <v>5.4260000000000002</v>
      </c>
      <c r="AC18" s="1">
        <v>4.1852</v>
      </c>
      <c r="AD18" s="1">
        <v>3.6836000000000002</v>
      </c>
      <c r="AE18" s="1"/>
      <c r="AF18" s="1">
        <f>G18*P18</f>
        <v>34.2864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948.10400000000004</v>
      </c>
      <c r="D19" s="1">
        <v>5845.8590000000004</v>
      </c>
      <c r="E19" s="18">
        <f>1238.244+E97</f>
        <v>1479.7549999999999</v>
      </c>
      <c r="F19" s="18">
        <f>3274.516+F97</f>
        <v>3257.134</v>
      </c>
      <c r="G19" s="7">
        <v>1</v>
      </c>
      <c r="H19" s="1">
        <v>60</v>
      </c>
      <c r="I19" s="1" t="s">
        <v>36</v>
      </c>
      <c r="J19" s="1">
        <v>1850.9290000000001</v>
      </c>
      <c r="K19" s="1">
        <f t="shared" si="2"/>
        <v>-371.17400000000021</v>
      </c>
      <c r="L19" s="1"/>
      <c r="M19" s="1"/>
      <c r="N19" s="1"/>
      <c r="O19" s="1">
        <f t="shared" si="3"/>
        <v>295.95099999999996</v>
      </c>
      <c r="P19" s="5">
        <f t="shared" si="7"/>
        <v>590.22899999999936</v>
      </c>
      <c r="Q19" s="5"/>
      <c r="R19" s="1"/>
      <c r="S19" s="1">
        <f t="shared" si="4"/>
        <v>13</v>
      </c>
      <c r="T19" s="1">
        <f t="shared" si="5"/>
        <v>11.00565296282155</v>
      </c>
      <c r="U19" s="1">
        <v>279.51639999999998</v>
      </c>
      <c r="V19" s="1">
        <v>255.5624</v>
      </c>
      <c r="W19" s="1">
        <v>189.88759999999999</v>
      </c>
      <c r="X19" s="1">
        <v>194.77959999999999</v>
      </c>
      <c r="Y19" s="1">
        <v>174.327</v>
      </c>
      <c r="Z19" s="1">
        <v>126.65940000000001</v>
      </c>
      <c r="AA19" s="1">
        <v>112.116</v>
      </c>
      <c r="AB19" s="1">
        <v>122.5098</v>
      </c>
      <c r="AC19" s="1">
        <v>96.093000000000004</v>
      </c>
      <c r="AD19" s="1">
        <v>60.552399999999999</v>
      </c>
      <c r="AE19" s="1"/>
      <c r="AF19" s="1">
        <f>G19*P19</f>
        <v>590.22899999999936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-0.46400000000000002</v>
      </c>
      <c r="D20" s="1">
        <v>84.933000000000007</v>
      </c>
      <c r="E20" s="1">
        <v>10.554</v>
      </c>
      <c r="F20" s="1">
        <v>54.054000000000002</v>
      </c>
      <c r="G20" s="7">
        <v>1</v>
      </c>
      <c r="H20" s="1">
        <v>60</v>
      </c>
      <c r="I20" s="1" t="s">
        <v>36</v>
      </c>
      <c r="J20" s="1">
        <v>12.38</v>
      </c>
      <c r="K20" s="1">
        <f t="shared" si="2"/>
        <v>-1.8260000000000005</v>
      </c>
      <c r="L20" s="1"/>
      <c r="M20" s="1"/>
      <c r="N20" s="1"/>
      <c r="O20" s="1">
        <f t="shared" si="3"/>
        <v>2.1108000000000002</v>
      </c>
      <c r="P20" s="5"/>
      <c r="Q20" s="5"/>
      <c r="R20" s="1"/>
      <c r="S20" s="1">
        <f t="shared" si="4"/>
        <v>25.608300170551448</v>
      </c>
      <c r="T20" s="1">
        <f t="shared" si="5"/>
        <v>25.608300170551448</v>
      </c>
      <c r="U20" s="1">
        <v>4.0258000000000003</v>
      </c>
      <c r="V20" s="1">
        <v>5.1682000000000006</v>
      </c>
      <c r="W20" s="1">
        <v>7.1882000000000001</v>
      </c>
      <c r="X20" s="1">
        <v>3.88</v>
      </c>
      <c r="Y20" s="1">
        <v>3.0070000000000001</v>
      </c>
      <c r="Z20" s="1">
        <v>1.5808</v>
      </c>
      <c r="AA20" s="1">
        <v>3.1631999999999998</v>
      </c>
      <c r="AB20" s="1">
        <v>6.3376000000000001</v>
      </c>
      <c r="AC20" s="1">
        <v>1.9361999999999999</v>
      </c>
      <c r="AD20" s="1">
        <v>2.6686000000000001</v>
      </c>
      <c r="AE20" s="1" t="s">
        <v>56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57</v>
      </c>
      <c r="B21" s="12" t="s">
        <v>35</v>
      </c>
      <c r="C21" s="12"/>
      <c r="D21" s="11">
        <v>254.65</v>
      </c>
      <c r="E21" s="18">
        <v>10.833</v>
      </c>
      <c r="F21" s="18">
        <v>211.465</v>
      </c>
      <c r="G21" s="13">
        <v>0</v>
      </c>
      <c r="H21" s="12" t="e">
        <v>#N/A</v>
      </c>
      <c r="I21" s="12" t="s">
        <v>48</v>
      </c>
      <c r="J21" s="12">
        <v>21.6</v>
      </c>
      <c r="K21" s="12">
        <f t="shared" si="2"/>
        <v>-10.767000000000001</v>
      </c>
      <c r="L21" s="12"/>
      <c r="M21" s="12"/>
      <c r="N21" s="12"/>
      <c r="O21" s="12">
        <f t="shared" si="3"/>
        <v>2.1665999999999999</v>
      </c>
      <c r="P21" s="14"/>
      <c r="Q21" s="14"/>
      <c r="R21" s="12"/>
      <c r="S21" s="12">
        <f t="shared" si="4"/>
        <v>97.602233914889695</v>
      </c>
      <c r="T21" s="12">
        <f t="shared" si="5"/>
        <v>97.602233914889695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1" t="s">
        <v>58</v>
      </c>
      <c r="AF21" s="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35</v>
      </c>
      <c r="C22" s="1">
        <v>35.79</v>
      </c>
      <c r="D22" s="1">
        <v>51.142000000000003</v>
      </c>
      <c r="E22" s="1">
        <v>16.672999999999998</v>
      </c>
      <c r="F22" s="1">
        <v>31.2</v>
      </c>
      <c r="G22" s="7">
        <v>1</v>
      </c>
      <c r="H22" s="1">
        <v>70</v>
      </c>
      <c r="I22" s="1" t="s">
        <v>36</v>
      </c>
      <c r="J22" s="1">
        <v>15.821</v>
      </c>
      <c r="K22" s="1">
        <f t="shared" si="2"/>
        <v>0.85199999999999854</v>
      </c>
      <c r="L22" s="1"/>
      <c r="M22" s="1"/>
      <c r="N22" s="1"/>
      <c r="O22" s="1">
        <f t="shared" si="3"/>
        <v>3.3345999999999996</v>
      </c>
      <c r="P22" s="5">
        <f t="shared" ref="P22:P63" si="8">13*O22-F22</f>
        <v>12.149799999999995</v>
      </c>
      <c r="Q22" s="5"/>
      <c r="R22" s="1"/>
      <c r="S22" s="1">
        <f t="shared" si="4"/>
        <v>13</v>
      </c>
      <c r="T22" s="1">
        <f t="shared" si="5"/>
        <v>9.3564445510705934</v>
      </c>
      <c r="U22" s="1">
        <v>2.5602</v>
      </c>
      <c r="V22" s="1">
        <v>3.6916000000000002</v>
      </c>
      <c r="W22" s="1">
        <v>4.3402000000000003</v>
      </c>
      <c r="X22" s="1">
        <v>4.5936000000000003</v>
      </c>
      <c r="Y22" s="1">
        <v>3.7065999999999999</v>
      </c>
      <c r="Z22" s="1">
        <v>3.6878000000000002</v>
      </c>
      <c r="AA22" s="1">
        <v>4.0334000000000003</v>
      </c>
      <c r="AB22" s="1">
        <v>2.101</v>
      </c>
      <c r="AC22" s="1">
        <v>2.4470000000000001</v>
      </c>
      <c r="AD22" s="1">
        <v>2.9731999999999998</v>
      </c>
      <c r="AE22" s="1"/>
      <c r="AF22" s="1">
        <f t="shared" ref="AF22:AF63" si="9">G22*P22</f>
        <v>12.149799999999995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35</v>
      </c>
      <c r="C23" s="1">
        <v>20.399999999999999</v>
      </c>
      <c r="D23" s="1">
        <v>95.153999999999996</v>
      </c>
      <c r="E23" s="1">
        <v>40.631</v>
      </c>
      <c r="F23" s="1">
        <v>44.892000000000003</v>
      </c>
      <c r="G23" s="7">
        <v>1</v>
      </c>
      <c r="H23" s="1" t="e">
        <v>#N/A</v>
      </c>
      <c r="I23" s="1" t="s">
        <v>36</v>
      </c>
      <c r="J23" s="1">
        <v>65.177000000000007</v>
      </c>
      <c r="K23" s="1">
        <f t="shared" si="2"/>
        <v>-24.546000000000006</v>
      </c>
      <c r="L23" s="1"/>
      <c r="M23" s="1"/>
      <c r="N23" s="1"/>
      <c r="O23" s="1">
        <f t="shared" si="3"/>
        <v>8.1262000000000008</v>
      </c>
      <c r="P23" s="5">
        <f t="shared" si="8"/>
        <v>60.748600000000003</v>
      </c>
      <c r="Q23" s="5"/>
      <c r="R23" s="1"/>
      <c r="S23" s="1">
        <f t="shared" si="4"/>
        <v>13</v>
      </c>
      <c r="T23" s="1">
        <f t="shared" si="5"/>
        <v>5.5243533262779652</v>
      </c>
      <c r="U23" s="1">
        <v>4.2389999999999999</v>
      </c>
      <c r="V23" s="1">
        <v>4.9488000000000003</v>
      </c>
      <c r="W23" s="1">
        <v>5.149</v>
      </c>
      <c r="X23" s="1">
        <v>4.2183999999999999</v>
      </c>
      <c r="Y23" s="1">
        <v>5.2759999999999998</v>
      </c>
      <c r="Z23" s="1">
        <v>1.9350000000000001</v>
      </c>
      <c r="AA23" s="1">
        <v>0.52659999999999996</v>
      </c>
      <c r="AB23" s="1">
        <v>0</v>
      </c>
      <c r="AC23" s="1">
        <v>0</v>
      </c>
      <c r="AD23" s="1">
        <v>0</v>
      </c>
      <c r="AE23" s="1" t="s">
        <v>62</v>
      </c>
      <c r="AF23" s="1">
        <f t="shared" si="9"/>
        <v>60.748600000000003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35</v>
      </c>
      <c r="C24" s="1">
        <v>105.55200000000001</v>
      </c>
      <c r="D24" s="1">
        <v>55.540999999999997</v>
      </c>
      <c r="E24" s="1">
        <v>50.976999999999997</v>
      </c>
      <c r="F24" s="1">
        <v>58.189</v>
      </c>
      <c r="G24" s="7">
        <v>1</v>
      </c>
      <c r="H24" s="1">
        <v>70</v>
      </c>
      <c r="I24" s="1" t="s">
        <v>36</v>
      </c>
      <c r="J24" s="1">
        <v>64.405000000000001</v>
      </c>
      <c r="K24" s="1">
        <f t="shared" si="2"/>
        <v>-13.428000000000004</v>
      </c>
      <c r="L24" s="1"/>
      <c r="M24" s="1"/>
      <c r="N24" s="1"/>
      <c r="O24" s="1">
        <f t="shared" si="3"/>
        <v>10.195399999999999</v>
      </c>
      <c r="P24" s="5">
        <f t="shared" si="8"/>
        <v>74.351200000000006</v>
      </c>
      <c r="Q24" s="5"/>
      <c r="R24" s="1"/>
      <c r="S24" s="1">
        <f t="shared" si="4"/>
        <v>13</v>
      </c>
      <c r="T24" s="1">
        <f t="shared" si="5"/>
        <v>5.707377837063774</v>
      </c>
      <c r="U24" s="1">
        <v>11.6374</v>
      </c>
      <c r="V24" s="1">
        <v>8.2602000000000011</v>
      </c>
      <c r="W24" s="1">
        <v>6.6836000000000002</v>
      </c>
      <c r="X24" s="1">
        <v>12.654999999999999</v>
      </c>
      <c r="Y24" s="1">
        <v>13.1782</v>
      </c>
      <c r="Z24" s="1">
        <v>13.0084</v>
      </c>
      <c r="AA24" s="1">
        <v>12.6502</v>
      </c>
      <c r="AB24" s="1">
        <v>9.4789999999999992</v>
      </c>
      <c r="AC24" s="1">
        <v>5.4580000000000002</v>
      </c>
      <c r="AD24" s="1">
        <v>7.5452000000000004</v>
      </c>
      <c r="AE24" s="1" t="s">
        <v>56</v>
      </c>
      <c r="AF24" s="1">
        <f t="shared" si="9"/>
        <v>74.351200000000006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35</v>
      </c>
      <c r="C25" s="1">
        <v>115.66800000000001</v>
      </c>
      <c r="D25" s="1">
        <v>526.86900000000003</v>
      </c>
      <c r="E25" s="1">
        <v>109.874</v>
      </c>
      <c r="F25" s="1">
        <v>405.12</v>
      </c>
      <c r="G25" s="7">
        <v>1</v>
      </c>
      <c r="H25" s="1">
        <v>35</v>
      </c>
      <c r="I25" s="1" t="s">
        <v>36</v>
      </c>
      <c r="J25" s="1">
        <v>224.81899999999999</v>
      </c>
      <c r="K25" s="1">
        <f t="shared" si="2"/>
        <v>-114.94499999999999</v>
      </c>
      <c r="L25" s="1"/>
      <c r="M25" s="1"/>
      <c r="N25" s="1"/>
      <c r="O25" s="1">
        <f t="shared" si="3"/>
        <v>21.974799999999998</v>
      </c>
      <c r="P25" s="5"/>
      <c r="Q25" s="5"/>
      <c r="R25" s="1"/>
      <c r="S25" s="1">
        <f t="shared" si="4"/>
        <v>18.435662668147152</v>
      </c>
      <c r="T25" s="1">
        <f t="shared" si="5"/>
        <v>18.435662668147152</v>
      </c>
      <c r="U25" s="1">
        <v>43.9876</v>
      </c>
      <c r="V25" s="1">
        <v>46.627200000000002</v>
      </c>
      <c r="W25" s="1">
        <v>23.5932</v>
      </c>
      <c r="X25" s="1">
        <v>30.316199999999998</v>
      </c>
      <c r="Y25" s="1">
        <v>28.8658</v>
      </c>
      <c r="Z25" s="1">
        <v>34.272599999999997</v>
      </c>
      <c r="AA25" s="1">
        <v>30.386800000000001</v>
      </c>
      <c r="AB25" s="1">
        <v>23.3186</v>
      </c>
      <c r="AC25" s="1">
        <v>12.8916</v>
      </c>
      <c r="AD25" s="1">
        <v>22.075199999999999</v>
      </c>
      <c r="AE25" s="1" t="s">
        <v>65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35</v>
      </c>
      <c r="C26" s="1"/>
      <c r="D26" s="1">
        <v>4.298</v>
      </c>
      <c r="E26" s="18">
        <f>4.298+E65</f>
        <v>347.18400000000003</v>
      </c>
      <c r="F26" s="18">
        <f>F65</f>
        <v>573.89300000000003</v>
      </c>
      <c r="G26" s="7">
        <v>1</v>
      </c>
      <c r="H26" s="1">
        <v>40</v>
      </c>
      <c r="I26" s="1" t="s">
        <v>36</v>
      </c>
      <c r="J26" s="1">
        <v>4</v>
      </c>
      <c r="K26" s="1">
        <f t="shared" si="2"/>
        <v>343.18400000000003</v>
      </c>
      <c r="L26" s="1"/>
      <c r="M26" s="1"/>
      <c r="N26" s="1"/>
      <c r="O26" s="1">
        <f t="shared" si="3"/>
        <v>69.436800000000005</v>
      </c>
      <c r="P26" s="5">
        <f t="shared" si="8"/>
        <v>328.78539999999998</v>
      </c>
      <c r="Q26" s="5"/>
      <c r="R26" s="1"/>
      <c r="S26" s="1">
        <f t="shared" si="4"/>
        <v>13</v>
      </c>
      <c r="T26" s="1">
        <f t="shared" si="5"/>
        <v>8.2649690077883768</v>
      </c>
      <c r="U26" s="1">
        <v>40.654200000000003</v>
      </c>
      <c r="V26" s="1">
        <v>0</v>
      </c>
      <c r="W26" s="1">
        <v>86.086200000000005</v>
      </c>
      <c r="X26" s="1">
        <v>35.279600000000002</v>
      </c>
      <c r="Y26" s="1">
        <v>44.0974</v>
      </c>
      <c r="Z26" s="1">
        <v>55.574800000000003</v>
      </c>
      <c r="AA26" s="1">
        <v>51.52</v>
      </c>
      <c r="AB26" s="1">
        <v>44.134599999999999</v>
      </c>
      <c r="AC26" s="1">
        <v>39.212800000000001</v>
      </c>
      <c r="AD26" s="1">
        <v>13.9754</v>
      </c>
      <c r="AE26" s="10" t="s">
        <v>120</v>
      </c>
      <c r="AF26" s="1">
        <f t="shared" si="9"/>
        <v>328.78539999999998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35</v>
      </c>
      <c r="C27" s="1">
        <v>87.286000000000001</v>
      </c>
      <c r="D27" s="1">
        <v>853.73599999999999</v>
      </c>
      <c r="E27" s="1">
        <v>291.60500000000002</v>
      </c>
      <c r="F27" s="1">
        <v>415.03500000000003</v>
      </c>
      <c r="G27" s="7">
        <v>1</v>
      </c>
      <c r="H27" s="1">
        <v>30</v>
      </c>
      <c r="I27" s="1" t="s">
        <v>36</v>
      </c>
      <c r="J27" s="1">
        <v>491.07100000000003</v>
      </c>
      <c r="K27" s="1">
        <f t="shared" si="2"/>
        <v>-199.46600000000001</v>
      </c>
      <c r="L27" s="1"/>
      <c r="M27" s="1"/>
      <c r="N27" s="1"/>
      <c r="O27" s="1">
        <f t="shared" si="3"/>
        <v>58.321000000000005</v>
      </c>
      <c r="P27" s="5">
        <f t="shared" si="8"/>
        <v>343.13800000000009</v>
      </c>
      <c r="Q27" s="5"/>
      <c r="R27" s="1"/>
      <c r="S27" s="1">
        <f t="shared" si="4"/>
        <v>13</v>
      </c>
      <c r="T27" s="1">
        <f t="shared" si="5"/>
        <v>7.1163903225253335</v>
      </c>
      <c r="U27" s="1">
        <v>40.796799999999998</v>
      </c>
      <c r="V27" s="1">
        <v>43.673400000000001</v>
      </c>
      <c r="W27" s="1">
        <v>35.444000000000003</v>
      </c>
      <c r="X27" s="1">
        <v>31.9528</v>
      </c>
      <c r="Y27" s="1">
        <v>29.830400000000001</v>
      </c>
      <c r="Z27" s="1">
        <v>30.4558</v>
      </c>
      <c r="AA27" s="1">
        <v>39.885199999999998</v>
      </c>
      <c r="AB27" s="1">
        <v>25.842400000000001</v>
      </c>
      <c r="AC27" s="1">
        <v>15.4412</v>
      </c>
      <c r="AD27" s="1">
        <v>32.619</v>
      </c>
      <c r="AE27" s="1"/>
      <c r="AF27" s="1">
        <f t="shared" si="9"/>
        <v>343.13800000000009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35</v>
      </c>
      <c r="C28" s="1">
        <v>38.119</v>
      </c>
      <c r="D28" s="1">
        <v>1299.6400000000001</v>
      </c>
      <c r="E28" s="1">
        <v>334.31400000000002</v>
      </c>
      <c r="F28" s="1">
        <v>618.96500000000003</v>
      </c>
      <c r="G28" s="7">
        <v>1</v>
      </c>
      <c r="H28" s="1">
        <v>30</v>
      </c>
      <c r="I28" s="1" t="s">
        <v>36</v>
      </c>
      <c r="J28" s="1">
        <v>674.66499999999996</v>
      </c>
      <c r="K28" s="1">
        <f t="shared" si="2"/>
        <v>-340.35099999999994</v>
      </c>
      <c r="L28" s="1"/>
      <c r="M28" s="1"/>
      <c r="N28" s="1"/>
      <c r="O28" s="1">
        <f t="shared" si="3"/>
        <v>66.862800000000007</v>
      </c>
      <c r="P28" s="5">
        <f t="shared" si="8"/>
        <v>250.2514000000001</v>
      </c>
      <c r="Q28" s="5"/>
      <c r="R28" s="1"/>
      <c r="S28" s="1">
        <f t="shared" si="4"/>
        <v>13</v>
      </c>
      <c r="T28" s="1">
        <f t="shared" si="5"/>
        <v>9.2572401993335607</v>
      </c>
      <c r="U28" s="1">
        <v>61.277200000000008</v>
      </c>
      <c r="V28" s="1">
        <v>43.638599999999997</v>
      </c>
      <c r="W28" s="1">
        <v>91.393199999999993</v>
      </c>
      <c r="X28" s="1">
        <v>38.813600000000001</v>
      </c>
      <c r="Y28" s="1">
        <v>87.347200000000001</v>
      </c>
      <c r="Z28" s="1">
        <v>87.661799999999999</v>
      </c>
      <c r="AA28" s="1">
        <v>29.102799999999998</v>
      </c>
      <c r="AB28" s="1">
        <v>46.648800000000001</v>
      </c>
      <c r="AC28" s="1">
        <v>47.576999999999998</v>
      </c>
      <c r="AD28" s="1">
        <v>18.506599999999999</v>
      </c>
      <c r="AE28" s="1"/>
      <c r="AF28" s="1">
        <f t="shared" si="9"/>
        <v>250.2514000000001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35</v>
      </c>
      <c r="C29" s="1">
        <v>1100.922</v>
      </c>
      <c r="D29" s="1">
        <v>11207.473</v>
      </c>
      <c r="E29" s="1">
        <v>3944.52</v>
      </c>
      <c r="F29" s="1">
        <v>4056.337</v>
      </c>
      <c r="G29" s="7">
        <v>1</v>
      </c>
      <c r="H29" s="1">
        <v>40</v>
      </c>
      <c r="I29" s="1" t="s">
        <v>36</v>
      </c>
      <c r="J29" s="1">
        <v>6681.79</v>
      </c>
      <c r="K29" s="1">
        <f t="shared" si="2"/>
        <v>-2737.27</v>
      </c>
      <c r="L29" s="1"/>
      <c r="M29" s="1"/>
      <c r="N29" s="1"/>
      <c r="O29" s="1">
        <f t="shared" si="3"/>
        <v>788.904</v>
      </c>
      <c r="P29" s="5">
        <f t="shared" si="8"/>
        <v>6199.4150000000009</v>
      </c>
      <c r="Q29" s="5"/>
      <c r="R29" s="1"/>
      <c r="S29" s="1">
        <f t="shared" si="4"/>
        <v>13</v>
      </c>
      <c r="T29" s="1">
        <f t="shared" si="5"/>
        <v>5.1417371441899142</v>
      </c>
      <c r="U29" s="1">
        <v>712.66880000000003</v>
      </c>
      <c r="V29" s="1">
        <v>464.12720000000002</v>
      </c>
      <c r="W29" s="1">
        <v>501.71019999999999</v>
      </c>
      <c r="X29" s="1">
        <v>443.59679999999997</v>
      </c>
      <c r="Y29" s="1">
        <v>441.10239999999999</v>
      </c>
      <c r="Z29" s="1">
        <v>392.10219999999998</v>
      </c>
      <c r="AA29" s="1">
        <v>352.2996</v>
      </c>
      <c r="AB29" s="1">
        <v>423.5754</v>
      </c>
      <c r="AC29" s="1">
        <v>357.43340000000001</v>
      </c>
      <c r="AD29" s="1">
        <v>262.65820000000002</v>
      </c>
      <c r="AE29" s="1"/>
      <c r="AF29" s="1">
        <f t="shared" si="9"/>
        <v>6199.4150000000009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35</v>
      </c>
      <c r="C30" s="1">
        <v>88.495000000000005</v>
      </c>
      <c r="D30" s="1">
        <v>273.06900000000002</v>
      </c>
      <c r="E30" s="1">
        <v>77.334000000000003</v>
      </c>
      <c r="F30" s="1">
        <v>161.98400000000001</v>
      </c>
      <c r="G30" s="7">
        <v>1</v>
      </c>
      <c r="H30" s="1">
        <v>40</v>
      </c>
      <c r="I30" s="1" t="s">
        <v>36</v>
      </c>
      <c r="J30" s="1">
        <v>82.713999999999999</v>
      </c>
      <c r="K30" s="1">
        <f t="shared" si="2"/>
        <v>-5.3799999999999955</v>
      </c>
      <c r="L30" s="1"/>
      <c r="M30" s="1"/>
      <c r="N30" s="1"/>
      <c r="O30" s="1">
        <f t="shared" si="3"/>
        <v>15.466800000000001</v>
      </c>
      <c r="P30" s="5">
        <f t="shared" si="8"/>
        <v>39.084400000000016</v>
      </c>
      <c r="Q30" s="5"/>
      <c r="R30" s="1"/>
      <c r="S30" s="1">
        <f t="shared" si="4"/>
        <v>13</v>
      </c>
      <c r="T30" s="1">
        <f t="shared" si="5"/>
        <v>10.473013163679623</v>
      </c>
      <c r="U30" s="1">
        <v>17.4114</v>
      </c>
      <c r="V30" s="1">
        <v>19.764800000000001</v>
      </c>
      <c r="W30" s="1">
        <v>11.7212</v>
      </c>
      <c r="X30" s="1">
        <v>15.501200000000001</v>
      </c>
      <c r="Y30" s="1">
        <v>13.218400000000001</v>
      </c>
      <c r="Z30" s="1">
        <v>13.634600000000001</v>
      </c>
      <c r="AA30" s="1">
        <v>13.8294</v>
      </c>
      <c r="AB30" s="1">
        <v>14.765000000000001</v>
      </c>
      <c r="AC30" s="1">
        <v>15.4054</v>
      </c>
      <c r="AD30" s="1">
        <v>18.149000000000001</v>
      </c>
      <c r="AE30" s="1" t="s">
        <v>65</v>
      </c>
      <c r="AF30" s="1">
        <f t="shared" si="9"/>
        <v>39.084400000000016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35</v>
      </c>
      <c r="C31" s="1">
        <v>-4.8159999999999998</v>
      </c>
      <c r="D31" s="1">
        <v>398.28199999999998</v>
      </c>
      <c r="E31" s="1">
        <v>85.515000000000001</v>
      </c>
      <c r="F31" s="1">
        <v>258.61599999999999</v>
      </c>
      <c r="G31" s="7">
        <v>1</v>
      </c>
      <c r="H31" s="1">
        <v>30</v>
      </c>
      <c r="I31" s="1" t="s">
        <v>36</v>
      </c>
      <c r="J31" s="1">
        <v>102.94</v>
      </c>
      <c r="K31" s="1">
        <f t="shared" si="2"/>
        <v>-17.424999999999997</v>
      </c>
      <c r="L31" s="1"/>
      <c r="M31" s="1"/>
      <c r="N31" s="1"/>
      <c r="O31" s="1">
        <f t="shared" si="3"/>
        <v>17.103000000000002</v>
      </c>
      <c r="P31" s="5"/>
      <c r="Q31" s="5"/>
      <c r="R31" s="1"/>
      <c r="S31" s="1">
        <f t="shared" si="4"/>
        <v>15.121089867274746</v>
      </c>
      <c r="T31" s="1">
        <f t="shared" si="5"/>
        <v>15.121089867274746</v>
      </c>
      <c r="U31" s="1">
        <v>17.6004</v>
      </c>
      <c r="V31" s="1">
        <v>26.141400000000001</v>
      </c>
      <c r="W31" s="1">
        <v>20.334399999999999</v>
      </c>
      <c r="X31" s="1">
        <v>19.299199999999999</v>
      </c>
      <c r="Y31" s="1">
        <v>18.447600000000001</v>
      </c>
      <c r="Z31" s="1">
        <v>17.451000000000001</v>
      </c>
      <c r="AA31" s="1">
        <v>18.193200000000001</v>
      </c>
      <c r="AB31" s="1">
        <v>20.976199999999999</v>
      </c>
      <c r="AC31" s="1">
        <v>10.852600000000001</v>
      </c>
      <c r="AD31" s="1">
        <v>19.209399999999999</v>
      </c>
      <c r="AE31" s="1" t="s">
        <v>72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40</v>
      </c>
      <c r="C32" s="1">
        <v>86</v>
      </c>
      <c r="D32" s="1">
        <v>540</v>
      </c>
      <c r="E32" s="1">
        <v>166</v>
      </c>
      <c r="F32" s="1">
        <v>305</v>
      </c>
      <c r="G32" s="7">
        <v>0.35</v>
      </c>
      <c r="H32" s="1">
        <v>40</v>
      </c>
      <c r="I32" s="1" t="s">
        <v>36</v>
      </c>
      <c r="J32" s="1">
        <v>181</v>
      </c>
      <c r="K32" s="1">
        <f t="shared" si="2"/>
        <v>-15</v>
      </c>
      <c r="L32" s="1"/>
      <c r="M32" s="1"/>
      <c r="N32" s="1"/>
      <c r="O32" s="1">
        <f t="shared" si="3"/>
        <v>33.200000000000003</v>
      </c>
      <c r="P32" s="5">
        <f t="shared" si="8"/>
        <v>126.60000000000002</v>
      </c>
      <c r="Q32" s="5"/>
      <c r="R32" s="1"/>
      <c r="S32" s="1">
        <f t="shared" si="4"/>
        <v>13</v>
      </c>
      <c r="T32" s="1">
        <f t="shared" si="5"/>
        <v>9.1867469879518069</v>
      </c>
      <c r="U32" s="1">
        <v>28.6</v>
      </c>
      <c r="V32" s="1">
        <v>34.4</v>
      </c>
      <c r="W32" s="1">
        <v>29.4</v>
      </c>
      <c r="X32" s="1">
        <v>26.4</v>
      </c>
      <c r="Y32" s="1">
        <v>28.8</v>
      </c>
      <c r="Z32" s="1">
        <v>26.8</v>
      </c>
      <c r="AA32" s="1">
        <v>25</v>
      </c>
      <c r="AB32" s="1">
        <v>25.2</v>
      </c>
      <c r="AC32" s="1">
        <v>21.4</v>
      </c>
      <c r="AD32" s="1">
        <v>26.4</v>
      </c>
      <c r="AE32" s="1"/>
      <c r="AF32" s="1">
        <f t="shared" si="9"/>
        <v>44.31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40</v>
      </c>
      <c r="C33" s="1">
        <v>254.05</v>
      </c>
      <c r="D33" s="1">
        <v>1395.95</v>
      </c>
      <c r="E33" s="1">
        <v>359</v>
      </c>
      <c r="F33" s="1">
        <v>812</v>
      </c>
      <c r="G33" s="7">
        <v>0.4</v>
      </c>
      <c r="H33" s="1">
        <v>45</v>
      </c>
      <c r="I33" s="1" t="s">
        <v>36</v>
      </c>
      <c r="J33" s="1">
        <v>372</v>
      </c>
      <c r="K33" s="1">
        <f t="shared" si="2"/>
        <v>-13</v>
      </c>
      <c r="L33" s="1"/>
      <c r="M33" s="1"/>
      <c r="N33" s="1"/>
      <c r="O33" s="1">
        <f t="shared" si="3"/>
        <v>71.8</v>
      </c>
      <c r="P33" s="5">
        <f t="shared" si="8"/>
        <v>121.39999999999998</v>
      </c>
      <c r="Q33" s="5"/>
      <c r="R33" s="1"/>
      <c r="S33" s="1">
        <f t="shared" si="4"/>
        <v>13</v>
      </c>
      <c r="T33" s="1">
        <f t="shared" si="5"/>
        <v>11.309192200557103</v>
      </c>
      <c r="U33" s="1">
        <v>67.400000000000006</v>
      </c>
      <c r="V33" s="1">
        <v>80.8</v>
      </c>
      <c r="W33" s="1">
        <v>72.599999999999994</v>
      </c>
      <c r="X33" s="1">
        <v>69.8</v>
      </c>
      <c r="Y33" s="1">
        <v>64.599999999999994</v>
      </c>
      <c r="Z33" s="1">
        <v>65</v>
      </c>
      <c r="AA33" s="1">
        <v>73.599999999999994</v>
      </c>
      <c r="AB33" s="1">
        <v>67.599999999999994</v>
      </c>
      <c r="AC33" s="1">
        <v>59</v>
      </c>
      <c r="AD33" s="1">
        <v>56</v>
      </c>
      <c r="AE33" s="1"/>
      <c r="AF33" s="1">
        <f t="shared" si="9"/>
        <v>48.559999999999995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40</v>
      </c>
      <c r="C34" s="1">
        <v>364</v>
      </c>
      <c r="D34" s="1">
        <v>1389</v>
      </c>
      <c r="E34" s="1">
        <v>331</v>
      </c>
      <c r="F34" s="1">
        <v>606</v>
      </c>
      <c r="G34" s="7">
        <v>0.4</v>
      </c>
      <c r="H34" s="1">
        <v>45</v>
      </c>
      <c r="I34" s="1" t="s">
        <v>36</v>
      </c>
      <c r="J34" s="1">
        <v>366</v>
      </c>
      <c r="K34" s="1">
        <f t="shared" si="2"/>
        <v>-35</v>
      </c>
      <c r="L34" s="1"/>
      <c r="M34" s="1"/>
      <c r="N34" s="1"/>
      <c r="O34" s="1">
        <f t="shared" si="3"/>
        <v>66.2</v>
      </c>
      <c r="P34" s="5">
        <f t="shared" si="8"/>
        <v>254.60000000000002</v>
      </c>
      <c r="Q34" s="5"/>
      <c r="R34" s="1"/>
      <c r="S34" s="1">
        <f t="shared" si="4"/>
        <v>13</v>
      </c>
      <c r="T34" s="1">
        <f t="shared" si="5"/>
        <v>9.1540785498489416</v>
      </c>
      <c r="U34" s="1">
        <v>64.8</v>
      </c>
      <c r="V34" s="1">
        <v>80.599999999999994</v>
      </c>
      <c r="W34" s="1">
        <v>45.8</v>
      </c>
      <c r="X34" s="1">
        <v>67.2</v>
      </c>
      <c r="Y34" s="1">
        <v>66</v>
      </c>
      <c r="Z34" s="1">
        <v>60.4</v>
      </c>
      <c r="AA34" s="1">
        <v>48.2</v>
      </c>
      <c r="AB34" s="1">
        <v>44.2</v>
      </c>
      <c r="AC34" s="1">
        <v>68.8</v>
      </c>
      <c r="AD34" s="1">
        <v>48.4</v>
      </c>
      <c r="AE34" s="1"/>
      <c r="AF34" s="1">
        <f t="shared" si="9"/>
        <v>101.84000000000002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40</v>
      </c>
      <c r="C35" s="1">
        <v>60</v>
      </c>
      <c r="D35" s="1">
        <v>754</v>
      </c>
      <c r="E35" s="1">
        <v>151</v>
      </c>
      <c r="F35" s="1">
        <v>404</v>
      </c>
      <c r="G35" s="7">
        <v>0.4</v>
      </c>
      <c r="H35" s="1">
        <v>50</v>
      </c>
      <c r="I35" s="1" t="s">
        <v>36</v>
      </c>
      <c r="J35" s="1">
        <v>162</v>
      </c>
      <c r="K35" s="1">
        <f t="shared" si="2"/>
        <v>-11</v>
      </c>
      <c r="L35" s="1"/>
      <c r="M35" s="1"/>
      <c r="N35" s="1"/>
      <c r="O35" s="1">
        <f t="shared" si="3"/>
        <v>30.2</v>
      </c>
      <c r="P35" s="5"/>
      <c r="Q35" s="5"/>
      <c r="R35" s="1"/>
      <c r="S35" s="1">
        <f t="shared" si="4"/>
        <v>13.377483443708609</v>
      </c>
      <c r="T35" s="1">
        <f t="shared" si="5"/>
        <v>13.377483443708609</v>
      </c>
      <c r="U35" s="1">
        <v>36</v>
      </c>
      <c r="V35" s="1">
        <v>40.799999999999997</v>
      </c>
      <c r="W35" s="1">
        <v>30.2</v>
      </c>
      <c r="X35" s="1">
        <v>26.6</v>
      </c>
      <c r="Y35" s="1">
        <v>24.6</v>
      </c>
      <c r="Z35" s="1">
        <v>27.8</v>
      </c>
      <c r="AA35" s="1">
        <v>29.8</v>
      </c>
      <c r="AB35" s="1">
        <v>27.2</v>
      </c>
      <c r="AC35" s="1">
        <v>18.8</v>
      </c>
      <c r="AD35" s="1">
        <v>21.8</v>
      </c>
      <c r="AE35" s="1"/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40</v>
      </c>
      <c r="C36" s="1">
        <v>178</v>
      </c>
      <c r="D36" s="1">
        <v>466</v>
      </c>
      <c r="E36" s="1">
        <v>182</v>
      </c>
      <c r="F36" s="1">
        <v>288</v>
      </c>
      <c r="G36" s="7">
        <v>0.4</v>
      </c>
      <c r="H36" s="1">
        <v>40</v>
      </c>
      <c r="I36" s="1" t="s">
        <v>36</v>
      </c>
      <c r="J36" s="1">
        <v>195</v>
      </c>
      <c r="K36" s="1">
        <f t="shared" si="2"/>
        <v>-13</v>
      </c>
      <c r="L36" s="1"/>
      <c r="M36" s="1"/>
      <c r="N36" s="1"/>
      <c r="O36" s="1">
        <f t="shared" si="3"/>
        <v>36.4</v>
      </c>
      <c r="P36" s="5">
        <f t="shared" si="8"/>
        <v>185.2</v>
      </c>
      <c r="Q36" s="5"/>
      <c r="R36" s="1"/>
      <c r="S36" s="1">
        <f t="shared" si="4"/>
        <v>13</v>
      </c>
      <c r="T36" s="1">
        <f t="shared" si="5"/>
        <v>7.9120879120879124</v>
      </c>
      <c r="U36" s="1">
        <v>31.2</v>
      </c>
      <c r="V36" s="1">
        <v>39.200000000000003</v>
      </c>
      <c r="W36" s="1">
        <v>30.4</v>
      </c>
      <c r="X36" s="1">
        <v>37.4</v>
      </c>
      <c r="Y36" s="1">
        <v>34.6</v>
      </c>
      <c r="Z36" s="1">
        <v>28</v>
      </c>
      <c r="AA36" s="1">
        <v>33.4</v>
      </c>
      <c r="AB36" s="1">
        <v>33.799999999999997</v>
      </c>
      <c r="AC36" s="1">
        <v>36.6</v>
      </c>
      <c r="AD36" s="1">
        <v>26.2</v>
      </c>
      <c r="AE36" s="1"/>
      <c r="AF36" s="1">
        <f t="shared" si="9"/>
        <v>74.08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40</v>
      </c>
      <c r="C37" s="1">
        <v>85</v>
      </c>
      <c r="D37" s="1">
        <v>779</v>
      </c>
      <c r="E37" s="1">
        <v>210</v>
      </c>
      <c r="F37" s="1">
        <v>365</v>
      </c>
      <c r="G37" s="7">
        <v>0.1</v>
      </c>
      <c r="H37" s="1">
        <v>730</v>
      </c>
      <c r="I37" s="1" t="s">
        <v>36</v>
      </c>
      <c r="J37" s="1">
        <v>219</v>
      </c>
      <c r="K37" s="1">
        <f t="shared" si="2"/>
        <v>-9</v>
      </c>
      <c r="L37" s="1"/>
      <c r="M37" s="1"/>
      <c r="N37" s="1"/>
      <c r="O37" s="1">
        <f t="shared" si="3"/>
        <v>42</v>
      </c>
      <c r="P37" s="5">
        <f t="shared" si="8"/>
        <v>181</v>
      </c>
      <c r="Q37" s="5"/>
      <c r="R37" s="1"/>
      <c r="S37" s="1">
        <f t="shared" si="4"/>
        <v>13</v>
      </c>
      <c r="T37" s="1">
        <f t="shared" si="5"/>
        <v>8.6904761904761898</v>
      </c>
      <c r="U37" s="1">
        <v>32.799999999999997</v>
      </c>
      <c r="V37" s="1">
        <v>39.4</v>
      </c>
      <c r="W37" s="1">
        <v>41.4</v>
      </c>
      <c r="X37" s="1">
        <v>32.799999999999997</v>
      </c>
      <c r="Y37" s="1">
        <v>31.8</v>
      </c>
      <c r="Z37" s="1">
        <v>38.6</v>
      </c>
      <c r="AA37" s="1">
        <v>42.4</v>
      </c>
      <c r="AB37" s="1">
        <v>38.4</v>
      </c>
      <c r="AC37" s="1">
        <v>24.4</v>
      </c>
      <c r="AD37" s="1">
        <v>30.6</v>
      </c>
      <c r="AE37" s="1"/>
      <c r="AF37" s="1">
        <f t="shared" si="9"/>
        <v>18.100000000000001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40</v>
      </c>
      <c r="C38" s="1">
        <v>85</v>
      </c>
      <c r="D38" s="1">
        <v>2160</v>
      </c>
      <c r="E38" s="1">
        <v>386</v>
      </c>
      <c r="F38" s="1">
        <v>901</v>
      </c>
      <c r="G38" s="7">
        <v>0.33</v>
      </c>
      <c r="H38" s="1">
        <v>45</v>
      </c>
      <c r="I38" s="1" t="s">
        <v>36</v>
      </c>
      <c r="J38" s="1">
        <v>400</v>
      </c>
      <c r="K38" s="1">
        <f t="shared" ref="K38:K69" si="10">E38-J38</f>
        <v>-14</v>
      </c>
      <c r="L38" s="1"/>
      <c r="M38" s="1"/>
      <c r="N38" s="1"/>
      <c r="O38" s="1">
        <f t="shared" si="3"/>
        <v>77.2</v>
      </c>
      <c r="P38" s="5">
        <f t="shared" si="8"/>
        <v>102.60000000000002</v>
      </c>
      <c r="Q38" s="5"/>
      <c r="R38" s="1"/>
      <c r="S38" s="1">
        <f t="shared" si="4"/>
        <v>13</v>
      </c>
      <c r="T38" s="1">
        <f t="shared" si="5"/>
        <v>11.670984455958548</v>
      </c>
      <c r="U38" s="1">
        <v>69.599999999999994</v>
      </c>
      <c r="V38" s="1">
        <v>84.2</v>
      </c>
      <c r="W38" s="1">
        <v>62</v>
      </c>
      <c r="X38" s="1">
        <v>53.6</v>
      </c>
      <c r="Y38" s="1">
        <v>44.6</v>
      </c>
      <c r="Z38" s="1">
        <v>39.799999999999997</v>
      </c>
      <c r="AA38" s="1">
        <v>46</v>
      </c>
      <c r="AB38" s="1">
        <v>48.2</v>
      </c>
      <c r="AC38" s="1">
        <v>40.6</v>
      </c>
      <c r="AD38" s="1">
        <v>41</v>
      </c>
      <c r="AE38" s="1"/>
      <c r="AF38" s="1">
        <f t="shared" si="9"/>
        <v>33.858000000000011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40</v>
      </c>
      <c r="C39" s="1">
        <v>2</v>
      </c>
      <c r="D39" s="1">
        <v>994</v>
      </c>
      <c r="E39" s="1">
        <v>186</v>
      </c>
      <c r="F39" s="1">
        <v>447</v>
      </c>
      <c r="G39" s="7">
        <v>0.35</v>
      </c>
      <c r="H39" s="1">
        <v>40</v>
      </c>
      <c r="I39" s="1" t="s">
        <v>36</v>
      </c>
      <c r="J39" s="1">
        <v>229</v>
      </c>
      <c r="K39" s="1">
        <f t="shared" si="10"/>
        <v>-43</v>
      </c>
      <c r="L39" s="1"/>
      <c r="M39" s="1"/>
      <c r="N39" s="1"/>
      <c r="O39" s="1">
        <f t="shared" si="3"/>
        <v>37.200000000000003</v>
      </c>
      <c r="P39" s="5">
        <f t="shared" si="8"/>
        <v>36.600000000000023</v>
      </c>
      <c r="Q39" s="5"/>
      <c r="R39" s="1"/>
      <c r="S39" s="1">
        <f t="shared" si="4"/>
        <v>13</v>
      </c>
      <c r="T39" s="1">
        <f t="shared" si="5"/>
        <v>12.016129032258064</v>
      </c>
      <c r="U39" s="1">
        <v>29.6</v>
      </c>
      <c r="V39" s="1">
        <v>44.8</v>
      </c>
      <c r="W39" s="1">
        <v>44.8</v>
      </c>
      <c r="X39" s="1">
        <v>24</v>
      </c>
      <c r="Y39" s="1">
        <v>25.4</v>
      </c>
      <c r="Z39" s="1">
        <v>38.6</v>
      </c>
      <c r="AA39" s="1">
        <v>38.200000000000003</v>
      </c>
      <c r="AB39" s="1">
        <v>40</v>
      </c>
      <c r="AC39" s="1">
        <v>34.6</v>
      </c>
      <c r="AD39" s="1">
        <v>36.799999999999997</v>
      </c>
      <c r="AE39" s="1"/>
      <c r="AF39" s="1">
        <f t="shared" si="9"/>
        <v>12.810000000000008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35</v>
      </c>
      <c r="C40" s="1">
        <v>32.491</v>
      </c>
      <c r="D40" s="1">
        <v>88.894000000000005</v>
      </c>
      <c r="E40" s="18">
        <f>42.758+E98</f>
        <v>52.21</v>
      </c>
      <c r="F40" s="1">
        <v>53.356999999999999</v>
      </c>
      <c r="G40" s="7">
        <v>1</v>
      </c>
      <c r="H40" s="1">
        <v>40</v>
      </c>
      <c r="I40" s="1" t="s">
        <v>36</v>
      </c>
      <c r="J40" s="1">
        <v>45.969000000000001</v>
      </c>
      <c r="K40" s="1">
        <f t="shared" si="10"/>
        <v>6.2409999999999997</v>
      </c>
      <c r="L40" s="1"/>
      <c r="M40" s="1"/>
      <c r="N40" s="1"/>
      <c r="O40" s="1">
        <f t="shared" si="3"/>
        <v>10.442</v>
      </c>
      <c r="P40" s="5">
        <f t="shared" si="8"/>
        <v>82.38900000000001</v>
      </c>
      <c r="Q40" s="5"/>
      <c r="R40" s="1"/>
      <c r="S40" s="1">
        <f t="shared" si="4"/>
        <v>13</v>
      </c>
      <c r="T40" s="1">
        <f t="shared" si="5"/>
        <v>5.1098448573070288</v>
      </c>
      <c r="U40" s="1">
        <v>5.9438000000000004</v>
      </c>
      <c r="V40" s="1">
        <v>7.2417999999999996</v>
      </c>
      <c r="W40" s="1">
        <v>5.4146000000000001</v>
      </c>
      <c r="X40" s="1">
        <v>3.1903999999999999</v>
      </c>
      <c r="Y40" s="1">
        <v>1.579</v>
      </c>
      <c r="Z40" s="1">
        <v>4.7320000000000002</v>
      </c>
      <c r="AA40" s="1">
        <v>5.8823999999999996</v>
      </c>
      <c r="AB40" s="1">
        <v>4.1588000000000003</v>
      </c>
      <c r="AC40" s="1">
        <v>1.2968</v>
      </c>
      <c r="AD40" s="1">
        <v>3.1526000000000001</v>
      </c>
      <c r="AE40" s="1"/>
      <c r="AF40" s="1">
        <f t="shared" si="9"/>
        <v>82.38900000000001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40</v>
      </c>
      <c r="C41" s="1">
        <v>148</v>
      </c>
      <c r="D41" s="1">
        <v>843</v>
      </c>
      <c r="E41" s="1">
        <v>213</v>
      </c>
      <c r="F41" s="1">
        <v>370</v>
      </c>
      <c r="G41" s="7">
        <v>0.35</v>
      </c>
      <c r="H41" s="1">
        <v>40</v>
      </c>
      <c r="I41" s="1" t="s">
        <v>36</v>
      </c>
      <c r="J41" s="1">
        <v>231</v>
      </c>
      <c r="K41" s="1">
        <f t="shared" si="10"/>
        <v>-18</v>
      </c>
      <c r="L41" s="1"/>
      <c r="M41" s="1"/>
      <c r="N41" s="1"/>
      <c r="O41" s="1">
        <f t="shared" si="3"/>
        <v>42.6</v>
      </c>
      <c r="P41" s="5">
        <f t="shared" si="8"/>
        <v>183.80000000000007</v>
      </c>
      <c r="Q41" s="5"/>
      <c r="R41" s="1"/>
      <c r="S41" s="1">
        <f t="shared" si="4"/>
        <v>13.000000000000002</v>
      </c>
      <c r="T41" s="1">
        <f t="shared" si="5"/>
        <v>8.6854460093896719</v>
      </c>
      <c r="U41" s="1">
        <v>39</v>
      </c>
      <c r="V41" s="1">
        <v>47.6</v>
      </c>
      <c r="W41" s="1">
        <v>36.799999999999997</v>
      </c>
      <c r="X41" s="1">
        <v>39.200000000000003</v>
      </c>
      <c r="Y41" s="1">
        <v>31.8</v>
      </c>
      <c r="Z41" s="1">
        <v>29</v>
      </c>
      <c r="AA41" s="1">
        <v>31.2</v>
      </c>
      <c r="AB41" s="1">
        <v>33.200000000000003</v>
      </c>
      <c r="AC41" s="1">
        <v>27</v>
      </c>
      <c r="AD41" s="1">
        <v>34.6</v>
      </c>
      <c r="AE41" s="1"/>
      <c r="AF41" s="1">
        <f t="shared" si="9"/>
        <v>64.330000000000027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40</v>
      </c>
      <c r="C42" s="1">
        <v>94</v>
      </c>
      <c r="D42" s="1">
        <v>1166</v>
      </c>
      <c r="E42" s="18">
        <f>244+E94</f>
        <v>269</v>
      </c>
      <c r="F42" s="1">
        <v>547</v>
      </c>
      <c r="G42" s="7">
        <v>0.35</v>
      </c>
      <c r="H42" s="1">
        <v>40</v>
      </c>
      <c r="I42" s="1" t="s">
        <v>36</v>
      </c>
      <c r="J42" s="1">
        <v>284</v>
      </c>
      <c r="K42" s="1">
        <f t="shared" si="10"/>
        <v>-15</v>
      </c>
      <c r="L42" s="1"/>
      <c r="M42" s="1"/>
      <c r="N42" s="1"/>
      <c r="O42" s="1">
        <f t="shared" si="3"/>
        <v>53.8</v>
      </c>
      <c r="P42" s="5">
        <f t="shared" si="8"/>
        <v>152.39999999999998</v>
      </c>
      <c r="Q42" s="5"/>
      <c r="R42" s="1"/>
      <c r="S42" s="1">
        <f t="shared" si="4"/>
        <v>13</v>
      </c>
      <c r="T42" s="1">
        <f t="shared" si="5"/>
        <v>10.167286245353161</v>
      </c>
      <c r="U42" s="1">
        <v>49</v>
      </c>
      <c r="V42" s="1">
        <v>67</v>
      </c>
      <c r="W42" s="1">
        <v>62</v>
      </c>
      <c r="X42" s="1">
        <v>40.799999999999997</v>
      </c>
      <c r="Y42" s="1">
        <v>46.542200000000001</v>
      </c>
      <c r="Z42" s="1">
        <v>64.742199999999997</v>
      </c>
      <c r="AA42" s="1">
        <v>55.2</v>
      </c>
      <c r="AB42" s="1">
        <v>48.4</v>
      </c>
      <c r="AC42" s="1">
        <v>42.4</v>
      </c>
      <c r="AD42" s="1">
        <v>43.125399999999999</v>
      </c>
      <c r="AE42" s="1"/>
      <c r="AF42" s="1">
        <f t="shared" si="9"/>
        <v>53.339999999999989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35</v>
      </c>
      <c r="C43" s="1">
        <v>471.38400000000001</v>
      </c>
      <c r="D43" s="1">
        <v>931.09199999999998</v>
      </c>
      <c r="E43" s="1">
        <v>550.28899999999999</v>
      </c>
      <c r="F43" s="1">
        <v>237.68700000000001</v>
      </c>
      <c r="G43" s="7">
        <v>1</v>
      </c>
      <c r="H43" s="1">
        <v>50</v>
      </c>
      <c r="I43" s="1" t="s">
        <v>36</v>
      </c>
      <c r="J43" s="1">
        <v>931.49</v>
      </c>
      <c r="K43" s="1">
        <f t="shared" si="10"/>
        <v>-381.20100000000002</v>
      </c>
      <c r="L43" s="1"/>
      <c r="M43" s="1"/>
      <c r="N43" s="1"/>
      <c r="O43" s="1">
        <f t="shared" si="3"/>
        <v>110.0578</v>
      </c>
      <c r="P43" s="5">
        <f>10*O43-F43</f>
        <v>862.89099999999996</v>
      </c>
      <c r="Q43" s="5"/>
      <c r="R43" s="1"/>
      <c r="S43" s="1">
        <f t="shared" si="4"/>
        <v>10</v>
      </c>
      <c r="T43" s="1">
        <f t="shared" si="5"/>
        <v>2.1596561079723564</v>
      </c>
      <c r="U43" s="1">
        <v>94.970600000000005</v>
      </c>
      <c r="V43" s="1">
        <v>63.128999999999998</v>
      </c>
      <c r="W43" s="1">
        <v>70.151200000000003</v>
      </c>
      <c r="X43" s="1">
        <v>83.794600000000003</v>
      </c>
      <c r="Y43" s="1">
        <v>50.834600000000002</v>
      </c>
      <c r="Z43" s="1">
        <v>51.278199999999998</v>
      </c>
      <c r="AA43" s="1">
        <v>50.401000000000003</v>
      </c>
      <c r="AB43" s="1">
        <v>62.915399999999998</v>
      </c>
      <c r="AC43" s="1">
        <v>49.215600000000002</v>
      </c>
      <c r="AD43" s="1">
        <v>67.2346</v>
      </c>
      <c r="AE43" s="1"/>
      <c r="AF43" s="1">
        <f t="shared" si="9"/>
        <v>862.89099999999996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35</v>
      </c>
      <c r="C44" s="1">
        <v>117.59699999999999</v>
      </c>
      <c r="D44" s="1">
        <v>384.07900000000001</v>
      </c>
      <c r="E44" s="1">
        <v>130.886</v>
      </c>
      <c r="F44" s="1">
        <v>258.85000000000002</v>
      </c>
      <c r="G44" s="7">
        <v>1</v>
      </c>
      <c r="H44" s="1">
        <v>50</v>
      </c>
      <c r="I44" s="1" t="s">
        <v>36</v>
      </c>
      <c r="J44" s="1">
        <v>159.84700000000001</v>
      </c>
      <c r="K44" s="1">
        <f t="shared" si="10"/>
        <v>-28.961000000000013</v>
      </c>
      <c r="L44" s="1"/>
      <c r="M44" s="1"/>
      <c r="N44" s="1"/>
      <c r="O44" s="1">
        <f t="shared" si="3"/>
        <v>26.177199999999999</v>
      </c>
      <c r="P44" s="5">
        <f t="shared" si="8"/>
        <v>81.453599999999938</v>
      </c>
      <c r="Q44" s="5"/>
      <c r="R44" s="1"/>
      <c r="S44" s="1">
        <f t="shared" si="4"/>
        <v>12.999999999999998</v>
      </c>
      <c r="T44" s="1">
        <f t="shared" si="5"/>
        <v>9.8883761441254237</v>
      </c>
      <c r="U44" s="1">
        <v>27.713999999999999</v>
      </c>
      <c r="V44" s="1">
        <v>31.129799999999999</v>
      </c>
      <c r="W44" s="1">
        <v>31.95</v>
      </c>
      <c r="X44" s="1">
        <v>26.201000000000001</v>
      </c>
      <c r="Y44" s="1">
        <v>22.998000000000001</v>
      </c>
      <c r="Z44" s="1">
        <v>29.081399999999999</v>
      </c>
      <c r="AA44" s="1">
        <v>28.084599999999998</v>
      </c>
      <c r="AB44" s="1">
        <v>22.720199999999998</v>
      </c>
      <c r="AC44" s="1">
        <v>18.122800000000002</v>
      </c>
      <c r="AD44" s="1">
        <v>19.541399999999999</v>
      </c>
      <c r="AE44" s="1"/>
      <c r="AF44" s="1">
        <f t="shared" si="9"/>
        <v>81.453599999999938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35</v>
      </c>
      <c r="C45" s="1">
        <v>14.959</v>
      </c>
      <c r="D45" s="1">
        <v>156.26900000000001</v>
      </c>
      <c r="E45" s="1">
        <v>1.4990000000000001</v>
      </c>
      <c r="F45" s="1">
        <v>169.72900000000001</v>
      </c>
      <c r="G45" s="7">
        <v>1</v>
      </c>
      <c r="H45" s="1" t="e">
        <v>#N/A</v>
      </c>
      <c r="I45" s="1" t="s">
        <v>36</v>
      </c>
      <c r="J45" s="1">
        <v>1.8</v>
      </c>
      <c r="K45" s="1">
        <f t="shared" si="10"/>
        <v>-0.30099999999999993</v>
      </c>
      <c r="L45" s="1"/>
      <c r="M45" s="1"/>
      <c r="N45" s="1"/>
      <c r="O45" s="1">
        <f t="shared" si="3"/>
        <v>0.29980000000000001</v>
      </c>
      <c r="P45" s="5"/>
      <c r="Q45" s="5"/>
      <c r="R45" s="1"/>
      <c r="S45" s="1">
        <f t="shared" si="4"/>
        <v>566.14076050700464</v>
      </c>
      <c r="T45" s="1">
        <f t="shared" si="5"/>
        <v>566.14076050700464</v>
      </c>
      <c r="U45" s="1">
        <v>10.839</v>
      </c>
      <c r="V45" s="1">
        <v>13.8432</v>
      </c>
      <c r="W45" s="1">
        <v>3.0042</v>
      </c>
      <c r="X45" s="1">
        <v>7.1660000000000004</v>
      </c>
      <c r="Y45" s="1">
        <v>11.942</v>
      </c>
      <c r="Z45" s="1">
        <v>14.372</v>
      </c>
      <c r="AA45" s="1">
        <v>10.194000000000001</v>
      </c>
      <c r="AB45" s="1">
        <v>3.0089999999999999</v>
      </c>
      <c r="AC45" s="1">
        <v>0</v>
      </c>
      <c r="AD45" s="1">
        <v>11.3894</v>
      </c>
      <c r="AE45" s="20" t="s">
        <v>148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35</v>
      </c>
      <c r="C46" s="1">
        <v>-4.3090000000000002</v>
      </c>
      <c r="D46" s="1">
        <v>562.68899999999996</v>
      </c>
      <c r="E46" s="1">
        <v>89.316000000000003</v>
      </c>
      <c r="F46" s="1">
        <v>389.65100000000001</v>
      </c>
      <c r="G46" s="7">
        <v>1</v>
      </c>
      <c r="H46" s="1">
        <v>40</v>
      </c>
      <c r="I46" s="11" t="s">
        <v>88</v>
      </c>
      <c r="J46" s="1">
        <v>133.97900000000001</v>
      </c>
      <c r="K46" s="1">
        <f t="shared" si="10"/>
        <v>-44.663000000000011</v>
      </c>
      <c r="L46" s="1"/>
      <c r="M46" s="1"/>
      <c r="N46" s="1"/>
      <c r="O46" s="1">
        <f t="shared" si="3"/>
        <v>17.863199999999999</v>
      </c>
      <c r="P46" s="5"/>
      <c r="Q46" s="5"/>
      <c r="R46" s="1"/>
      <c r="S46" s="1">
        <f t="shared" si="4"/>
        <v>21.813057011061851</v>
      </c>
      <c r="T46" s="1">
        <f t="shared" si="5"/>
        <v>21.813057011061851</v>
      </c>
      <c r="U46" s="1">
        <v>15.477</v>
      </c>
      <c r="V46" s="1">
        <v>9.5445999999999991</v>
      </c>
      <c r="W46" s="1">
        <v>19.8992</v>
      </c>
      <c r="X46" s="1">
        <v>10.270799999999999</v>
      </c>
      <c r="Y46" s="1">
        <v>5.1215999999999999</v>
      </c>
      <c r="Z46" s="1">
        <v>9.8081999999999994</v>
      </c>
      <c r="AA46" s="1">
        <v>8.2430000000000003</v>
      </c>
      <c r="AB46" s="1">
        <v>7.3179999999999996</v>
      </c>
      <c r="AC46" s="1">
        <v>0</v>
      </c>
      <c r="AD46" s="1">
        <v>12.4884</v>
      </c>
      <c r="AE46" s="1" t="s">
        <v>12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40</v>
      </c>
      <c r="C47" s="1">
        <v>387</v>
      </c>
      <c r="D47" s="1">
        <v>1925</v>
      </c>
      <c r="E47" s="18">
        <f>376+E95</f>
        <v>570</v>
      </c>
      <c r="F47" s="18">
        <f>1017+F95</f>
        <v>1010</v>
      </c>
      <c r="G47" s="7">
        <v>0.45</v>
      </c>
      <c r="H47" s="1">
        <v>50</v>
      </c>
      <c r="I47" s="1" t="s">
        <v>36</v>
      </c>
      <c r="J47" s="1">
        <v>441</v>
      </c>
      <c r="K47" s="1">
        <f t="shared" si="10"/>
        <v>129</v>
      </c>
      <c r="L47" s="1"/>
      <c r="M47" s="1"/>
      <c r="N47" s="1"/>
      <c r="O47" s="1">
        <f t="shared" si="3"/>
        <v>114</v>
      </c>
      <c r="P47" s="5">
        <f t="shared" si="8"/>
        <v>472</v>
      </c>
      <c r="Q47" s="5"/>
      <c r="R47" s="1"/>
      <c r="S47" s="1">
        <f t="shared" si="4"/>
        <v>13</v>
      </c>
      <c r="T47" s="1">
        <f t="shared" si="5"/>
        <v>8.8596491228070171</v>
      </c>
      <c r="U47" s="1">
        <v>109</v>
      </c>
      <c r="V47" s="1">
        <v>128.6</v>
      </c>
      <c r="W47" s="1">
        <v>105</v>
      </c>
      <c r="X47" s="1">
        <v>100</v>
      </c>
      <c r="Y47" s="1">
        <v>98.4</v>
      </c>
      <c r="Z47" s="1">
        <v>86.2</v>
      </c>
      <c r="AA47" s="1">
        <v>85.8</v>
      </c>
      <c r="AB47" s="1">
        <v>86.309399999999997</v>
      </c>
      <c r="AC47" s="1">
        <v>84.772000000000006</v>
      </c>
      <c r="AD47" s="1">
        <v>69</v>
      </c>
      <c r="AE47" s="1" t="s">
        <v>72</v>
      </c>
      <c r="AF47" s="1">
        <f t="shared" si="9"/>
        <v>212.4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35</v>
      </c>
      <c r="C48" s="1">
        <v>11.994</v>
      </c>
      <c r="D48" s="1">
        <v>660.726</v>
      </c>
      <c r="E48" s="1">
        <v>161.06399999999999</v>
      </c>
      <c r="F48" s="1">
        <v>314.09800000000001</v>
      </c>
      <c r="G48" s="7">
        <v>1</v>
      </c>
      <c r="H48" s="1">
        <v>40</v>
      </c>
      <c r="I48" s="1" t="s">
        <v>36</v>
      </c>
      <c r="J48" s="1">
        <v>279.51400000000001</v>
      </c>
      <c r="K48" s="1">
        <f t="shared" si="10"/>
        <v>-118.45000000000002</v>
      </c>
      <c r="L48" s="1"/>
      <c r="M48" s="1"/>
      <c r="N48" s="1"/>
      <c r="O48" s="1">
        <f t="shared" si="3"/>
        <v>32.212800000000001</v>
      </c>
      <c r="P48" s="5">
        <f t="shared" si="8"/>
        <v>104.66840000000002</v>
      </c>
      <c r="Q48" s="5"/>
      <c r="R48" s="1"/>
      <c r="S48" s="1">
        <f t="shared" si="4"/>
        <v>13</v>
      </c>
      <c r="T48" s="1">
        <f t="shared" si="5"/>
        <v>9.7507202105995123</v>
      </c>
      <c r="U48" s="1">
        <v>32.297600000000003</v>
      </c>
      <c r="V48" s="1">
        <v>16.9894</v>
      </c>
      <c r="W48" s="1">
        <v>34.797800000000002</v>
      </c>
      <c r="X48" s="1">
        <v>22.437999999999999</v>
      </c>
      <c r="Y48" s="1">
        <v>25.9328</v>
      </c>
      <c r="Z48" s="1">
        <v>23.6646</v>
      </c>
      <c r="AA48" s="1">
        <v>14.273199999999999</v>
      </c>
      <c r="AB48" s="1">
        <v>3.7187999999999999</v>
      </c>
      <c r="AC48" s="1">
        <v>0.14119999999999999</v>
      </c>
      <c r="AD48" s="1">
        <v>14.4824</v>
      </c>
      <c r="AE48" s="1"/>
      <c r="AF48" s="1">
        <f t="shared" si="9"/>
        <v>104.66840000000002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40</v>
      </c>
      <c r="C49" s="1">
        <v>240</v>
      </c>
      <c r="D49" s="1">
        <v>1491</v>
      </c>
      <c r="E49" s="1">
        <v>434</v>
      </c>
      <c r="F49" s="1">
        <v>843</v>
      </c>
      <c r="G49" s="7">
        <v>0.45</v>
      </c>
      <c r="H49" s="1">
        <v>50</v>
      </c>
      <c r="I49" s="1" t="s">
        <v>36</v>
      </c>
      <c r="J49" s="1">
        <v>477</v>
      </c>
      <c r="K49" s="1">
        <f t="shared" si="10"/>
        <v>-43</v>
      </c>
      <c r="L49" s="1"/>
      <c r="M49" s="1"/>
      <c r="N49" s="1"/>
      <c r="O49" s="1">
        <f t="shared" si="3"/>
        <v>86.8</v>
      </c>
      <c r="P49" s="5">
        <f t="shared" si="8"/>
        <v>285.39999999999986</v>
      </c>
      <c r="Q49" s="5"/>
      <c r="R49" s="1"/>
      <c r="S49" s="1">
        <f t="shared" si="4"/>
        <v>12.999999999999998</v>
      </c>
      <c r="T49" s="1">
        <f t="shared" si="5"/>
        <v>9.7119815668202776</v>
      </c>
      <c r="U49" s="1">
        <v>85.4</v>
      </c>
      <c r="V49" s="1">
        <v>105</v>
      </c>
      <c r="W49" s="1">
        <v>90.6</v>
      </c>
      <c r="X49" s="1">
        <v>81.2</v>
      </c>
      <c r="Y49" s="1">
        <v>77.2</v>
      </c>
      <c r="Z49" s="1">
        <v>66.2</v>
      </c>
      <c r="AA49" s="1">
        <v>72.400000000000006</v>
      </c>
      <c r="AB49" s="1">
        <v>72.2</v>
      </c>
      <c r="AC49" s="1">
        <v>66.400000000000006</v>
      </c>
      <c r="AD49" s="1">
        <v>71.8</v>
      </c>
      <c r="AE49" s="1"/>
      <c r="AF49" s="1">
        <f t="shared" si="9"/>
        <v>128.42999999999995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40</v>
      </c>
      <c r="C50" s="1">
        <v>205</v>
      </c>
      <c r="D50" s="1">
        <v>569</v>
      </c>
      <c r="E50" s="1">
        <v>194</v>
      </c>
      <c r="F50" s="1">
        <v>421</v>
      </c>
      <c r="G50" s="7">
        <v>0.45</v>
      </c>
      <c r="H50" s="1">
        <v>50</v>
      </c>
      <c r="I50" s="1" t="s">
        <v>36</v>
      </c>
      <c r="J50" s="1">
        <v>238</v>
      </c>
      <c r="K50" s="1">
        <f t="shared" si="10"/>
        <v>-44</v>
      </c>
      <c r="L50" s="1"/>
      <c r="M50" s="1"/>
      <c r="N50" s="1"/>
      <c r="O50" s="1">
        <f t="shared" si="3"/>
        <v>38.799999999999997</v>
      </c>
      <c r="P50" s="5">
        <f t="shared" si="8"/>
        <v>83.399999999999977</v>
      </c>
      <c r="Q50" s="5"/>
      <c r="R50" s="1"/>
      <c r="S50" s="1">
        <f t="shared" si="4"/>
        <v>13</v>
      </c>
      <c r="T50" s="1">
        <f t="shared" si="5"/>
        <v>10.850515463917526</v>
      </c>
      <c r="U50" s="1">
        <v>36.799999999999997</v>
      </c>
      <c r="V50" s="1">
        <v>51</v>
      </c>
      <c r="W50" s="1">
        <v>43.2</v>
      </c>
      <c r="X50" s="1">
        <v>46.2</v>
      </c>
      <c r="Y50" s="1">
        <v>40</v>
      </c>
      <c r="Z50" s="1">
        <v>43</v>
      </c>
      <c r="AA50" s="1">
        <v>47.2</v>
      </c>
      <c r="AB50" s="1">
        <v>42.2</v>
      </c>
      <c r="AC50" s="1">
        <v>33.6</v>
      </c>
      <c r="AD50" s="1">
        <v>31.2</v>
      </c>
      <c r="AE50" s="1"/>
      <c r="AF50" s="1">
        <f t="shared" si="9"/>
        <v>37.529999999999994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35</v>
      </c>
      <c r="C51" s="1">
        <v>218.321</v>
      </c>
      <c r="D51" s="1">
        <v>715.71299999999997</v>
      </c>
      <c r="E51" s="1">
        <v>287.35000000000002</v>
      </c>
      <c r="F51" s="1">
        <v>525.09299999999996</v>
      </c>
      <c r="G51" s="7">
        <v>1</v>
      </c>
      <c r="H51" s="1">
        <v>50</v>
      </c>
      <c r="I51" s="1" t="s">
        <v>36</v>
      </c>
      <c r="J51" s="1">
        <v>351.35599999999999</v>
      </c>
      <c r="K51" s="1">
        <f t="shared" si="10"/>
        <v>-64.005999999999972</v>
      </c>
      <c r="L51" s="1"/>
      <c r="M51" s="1"/>
      <c r="N51" s="1"/>
      <c r="O51" s="1">
        <f t="shared" si="3"/>
        <v>57.470000000000006</v>
      </c>
      <c r="P51" s="5">
        <f t="shared" si="8"/>
        <v>222.01700000000017</v>
      </c>
      <c r="Q51" s="5"/>
      <c r="R51" s="1"/>
      <c r="S51" s="1">
        <f t="shared" si="4"/>
        <v>13</v>
      </c>
      <c r="T51" s="1">
        <f t="shared" si="5"/>
        <v>9.1368192100226189</v>
      </c>
      <c r="U51" s="1">
        <v>52.071199999999997</v>
      </c>
      <c r="V51" s="1">
        <v>52.581400000000002</v>
      </c>
      <c r="W51" s="1">
        <v>59.932600000000001</v>
      </c>
      <c r="X51" s="1">
        <v>52.783799999999999</v>
      </c>
      <c r="Y51" s="1">
        <v>54.3568</v>
      </c>
      <c r="Z51" s="1">
        <v>37.213799999999999</v>
      </c>
      <c r="AA51" s="1">
        <v>34.454599999999999</v>
      </c>
      <c r="AB51" s="1">
        <v>50.2926</v>
      </c>
      <c r="AC51" s="1">
        <v>30.7728</v>
      </c>
      <c r="AD51" s="1">
        <v>29.723400000000002</v>
      </c>
      <c r="AE51" s="1"/>
      <c r="AF51" s="1">
        <f t="shared" si="9"/>
        <v>222.01700000000017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35</v>
      </c>
      <c r="C52" s="1">
        <v>12.103999999999999</v>
      </c>
      <c r="D52" s="1">
        <v>36.817</v>
      </c>
      <c r="E52" s="1">
        <v>39.984999999999999</v>
      </c>
      <c r="F52" s="1"/>
      <c r="G52" s="7">
        <v>1</v>
      </c>
      <c r="H52" s="1">
        <v>40</v>
      </c>
      <c r="I52" s="1" t="s">
        <v>36</v>
      </c>
      <c r="J52" s="1">
        <v>49.7</v>
      </c>
      <c r="K52" s="1">
        <f t="shared" si="10"/>
        <v>-9.7150000000000034</v>
      </c>
      <c r="L52" s="1"/>
      <c r="M52" s="1"/>
      <c r="N52" s="1"/>
      <c r="O52" s="1">
        <f t="shared" si="3"/>
        <v>7.9969999999999999</v>
      </c>
      <c r="P52" s="5">
        <f>8*O52-F52</f>
        <v>63.975999999999999</v>
      </c>
      <c r="Q52" s="5"/>
      <c r="R52" s="1"/>
      <c r="S52" s="1">
        <f t="shared" si="4"/>
        <v>8</v>
      </c>
      <c r="T52" s="1">
        <f t="shared" si="5"/>
        <v>0</v>
      </c>
      <c r="U52" s="1">
        <v>3.4548000000000001</v>
      </c>
      <c r="V52" s="1">
        <v>2.6934</v>
      </c>
      <c r="W52" s="1">
        <v>3.2944</v>
      </c>
      <c r="X52" s="1">
        <v>2.6833999999999998</v>
      </c>
      <c r="Y52" s="1">
        <v>3.387</v>
      </c>
      <c r="Z52" s="1">
        <v>4.4564000000000004</v>
      </c>
      <c r="AA52" s="1">
        <v>2.3102</v>
      </c>
      <c r="AB52" s="1">
        <v>1.6057999999999999</v>
      </c>
      <c r="AC52" s="1">
        <v>3.056</v>
      </c>
      <c r="AD52" s="1">
        <v>2.6644000000000001</v>
      </c>
      <c r="AE52" s="1" t="s">
        <v>56</v>
      </c>
      <c r="AF52" s="1">
        <f t="shared" si="9"/>
        <v>63.975999999999999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40</v>
      </c>
      <c r="C53" s="1">
        <v>22</v>
      </c>
      <c r="D53" s="1">
        <v>565</v>
      </c>
      <c r="E53" s="1">
        <v>91</v>
      </c>
      <c r="F53" s="1">
        <v>414</v>
      </c>
      <c r="G53" s="7">
        <v>0.1</v>
      </c>
      <c r="H53" s="1">
        <v>730</v>
      </c>
      <c r="I53" s="1" t="s">
        <v>36</v>
      </c>
      <c r="J53" s="1">
        <v>108</v>
      </c>
      <c r="K53" s="1">
        <f t="shared" si="10"/>
        <v>-17</v>
      </c>
      <c r="L53" s="1"/>
      <c r="M53" s="1"/>
      <c r="N53" s="1"/>
      <c r="O53" s="1">
        <f t="shared" si="3"/>
        <v>18.2</v>
      </c>
      <c r="P53" s="5"/>
      <c r="Q53" s="5"/>
      <c r="R53" s="1"/>
      <c r="S53" s="1">
        <f t="shared" si="4"/>
        <v>22.747252747252748</v>
      </c>
      <c r="T53" s="1">
        <f t="shared" si="5"/>
        <v>22.747252747252748</v>
      </c>
      <c r="U53" s="1">
        <v>23.6</v>
      </c>
      <c r="V53" s="1">
        <v>28.8</v>
      </c>
      <c r="W53" s="1">
        <v>35</v>
      </c>
      <c r="X53" s="1">
        <v>24.2</v>
      </c>
      <c r="Y53" s="1">
        <v>24</v>
      </c>
      <c r="Z53" s="1">
        <v>17.8</v>
      </c>
      <c r="AA53" s="1">
        <v>18.8</v>
      </c>
      <c r="AB53" s="1">
        <v>23.2</v>
      </c>
      <c r="AC53" s="1">
        <v>14.8</v>
      </c>
      <c r="AD53" s="1">
        <v>18.399999999999999</v>
      </c>
      <c r="AE53" s="1" t="s">
        <v>53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35</v>
      </c>
      <c r="C54" s="1">
        <v>13.680999999999999</v>
      </c>
      <c r="D54" s="1">
        <v>232.59299999999999</v>
      </c>
      <c r="E54" s="1">
        <v>68.504000000000005</v>
      </c>
      <c r="F54" s="1">
        <v>105.095</v>
      </c>
      <c r="G54" s="7">
        <v>1</v>
      </c>
      <c r="H54" s="1">
        <v>50</v>
      </c>
      <c r="I54" s="1" t="s">
        <v>36</v>
      </c>
      <c r="J54" s="1">
        <v>71.825999999999993</v>
      </c>
      <c r="K54" s="1">
        <f t="shared" si="10"/>
        <v>-3.3219999999999885</v>
      </c>
      <c r="L54" s="1"/>
      <c r="M54" s="1"/>
      <c r="N54" s="1"/>
      <c r="O54" s="1">
        <f t="shared" si="3"/>
        <v>13.700800000000001</v>
      </c>
      <c r="P54" s="5">
        <f t="shared" si="8"/>
        <v>73.015400000000028</v>
      </c>
      <c r="Q54" s="5"/>
      <c r="R54" s="1"/>
      <c r="S54" s="1">
        <f t="shared" si="4"/>
        <v>13.000000000000002</v>
      </c>
      <c r="T54" s="1">
        <f t="shared" si="5"/>
        <v>7.6707199579586591</v>
      </c>
      <c r="U54" s="1">
        <v>14.354200000000001</v>
      </c>
      <c r="V54" s="1">
        <v>13.9754</v>
      </c>
      <c r="W54" s="1">
        <v>11.2918</v>
      </c>
      <c r="X54" s="1">
        <v>8.9356000000000009</v>
      </c>
      <c r="Y54" s="1">
        <v>9.2065999999999999</v>
      </c>
      <c r="Z54" s="1">
        <v>11.2378</v>
      </c>
      <c r="AA54" s="1">
        <v>11.8498</v>
      </c>
      <c r="AB54" s="1">
        <v>13.1424</v>
      </c>
      <c r="AC54" s="1">
        <v>9.9125999999999994</v>
      </c>
      <c r="AD54" s="1">
        <v>6.1638000000000002</v>
      </c>
      <c r="AE54" s="1"/>
      <c r="AF54" s="1">
        <f t="shared" si="9"/>
        <v>73.015400000000028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40</v>
      </c>
      <c r="C55" s="1">
        <v>6</v>
      </c>
      <c r="D55" s="1">
        <v>622</v>
      </c>
      <c r="E55" s="1">
        <v>127</v>
      </c>
      <c r="F55" s="1">
        <v>275</v>
      </c>
      <c r="G55" s="7">
        <v>0.1</v>
      </c>
      <c r="H55" s="1">
        <v>730</v>
      </c>
      <c r="I55" s="1" t="s">
        <v>36</v>
      </c>
      <c r="J55" s="1">
        <v>157</v>
      </c>
      <c r="K55" s="1">
        <f t="shared" si="10"/>
        <v>-30</v>
      </c>
      <c r="L55" s="1"/>
      <c r="M55" s="1"/>
      <c r="N55" s="1"/>
      <c r="O55" s="1">
        <f t="shared" si="3"/>
        <v>25.4</v>
      </c>
      <c r="P55" s="5">
        <f t="shared" si="8"/>
        <v>55.199999999999989</v>
      </c>
      <c r="Q55" s="5"/>
      <c r="R55" s="1"/>
      <c r="S55" s="1">
        <f t="shared" si="4"/>
        <v>13</v>
      </c>
      <c r="T55" s="1">
        <f t="shared" si="5"/>
        <v>10.826771653543307</v>
      </c>
      <c r="U55" s="1">
        <v>19.8</v>
      </c>
      <c r="V55" s="1">
        <v>23.2</v>
      </c>
      <c r="W55" s="1">
        <v>30.2</v>
      </c>
      <c r="X55" s="1">
        <v>20.6</v>
      </c>
      <c r="Y55" s="1">
        <v>20.8</v>
      </c>
      <c r="Z55" s="1">
        <v>16.8</v>
      </c>
      <c r="AA55" s="1">
        <v>16.8</v>
      </c>
      <c r="AB55" s="1">
        <v>20.8</v>
      </c>
      <c r="AC55" s="1">
        <v>16.600000000000001</v>
      </c>
      <c r="AD55" s="1">
        <v>17.399999999999999</v>
      </c>
      <c r="AE55" s="1" t="s">
        <v>72</v>
      </c>
      <c r="AF55" s="1">
        <f t="shared" si="9"/>
        <v>5.52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40</v>
      </c>
      <c r="C56" s="1">
        <v>207</v>
      </c>
      <c r="D56" s="1">
        <v>1175</v>
      </c>
      <c r="E56" s="1">
        <v>237</v>
      </c>
      <c r="F56" s="1">
        <v>602</v>
      </c>
      <c r="G56" s="7">
        <v>0.4</v>
      </c>
      <c r="H56" s="1">
        <v>40</v>
      </c>
      <c r="I56" s="1" t="s">
        <v>36</v>
      </c>
      <c r="J56" s="1">
        <v>247</v>
      </c>
      <c r="K56" s="1">
        <f t="shared" si="10"/>
        <v>-10</v>
      </c>
      <c r="L56" s="1"/>
      <c r="M56" s="1"/>
      <c r="N56" s="1"/>
      <c r="O56" s="1">
        <f t="shared" si="3"/>
        <v>47.4</v>
      </c>
      <c r="P56" s="5">
        <f t="shared" si="8"/>
        <v>14.199999999999932</v>
      </c>
      <c r="Q56" s="5"/>
      <c r="R56" s="1"/>
      <c r="S56" s="1">
        <f t="shared" si="4"/>
        <v>12.999999999999998</v>
      </c>
      <c r="T56" s="1">
        <f t="shared" si="5"/>
        <v>12.700421940928271</v>
      </c>
      <c r="U56" s="1">
        <v>47.4</v>
      </c>
      <c r="V56" s="1">
        <v>59.4</v>
      </c>
      <c r="W56" s="1">
        <v>55.6</v>
      </c>
      <c r="X56" s="1">
        <v>51.6</v>
      </c>
      <c r="Y56" s="1">
        <v>48.8</v>
      </c>
      <c r="Z56" s="1">
        <v>37.200000000000003</v>
      </c>
      <c r="AA56" s="1">
        <v>38.799999999999997</v>
      </c>
      <c r="AB56" s="1">
        <v>46.8</v>
      </c>
      <c r="AC56" s="1">
        <v>36</v>
      </c>
      <c r="AD56" s="1">
        <v>33.799999999999997</v>
      </c>
      <c r="AE56" s="1"/>
      <c r="AF56" s="1">
        <f t="shared" si="9"/>
        <v>5.6799999999999731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40</v>
      </c>
      <c r="C57" s="1">
        <v>144</v>
      </c>
      <c r="D57" s="1">
        <v>1300</v>
      </c>
      <c r="E57" s="1">
        <v>230</v>
      </c>
      <c r="F57" s="1">
        <v>549</v>
      </c>
      <c r="G57" s="7">
        <v>0.4</v>
      </c>
      <c r="H57" s="1">
        <v>40</v>
      </c>
      <c r="I57" s="1" t="s">
        <v>36</v>
      </c>
      <c r="J57" s="1">
        <v>241</v>
      </c>
      <c r="K57" s="1">
        <f t="shared" si="10"/>
        <v>-11</v>
      </c>
      <c r="L57" s="1"/>
      <c r="M57" s="1"/>
      <c r="N57" s="1"/>
      <c r="O57" s="1">
        <f t="shared" si="3"/>
        <v>46</v>
      </c>
      <c r="P57" s="5">
        <f t="shared" si="8"/>
        <v>49</v>
      </c>
      <c r="Q57" s="5"/>
      <c r="R57" s="1"/>
      <c r="S57" s="1">
        <f t="shared" si="4"/>
        <v>13</v>
      </c>
      <c r="T57" s="1">
        <f t="shared" si="5"/>
        <v>11.934782608695652</v>
      </c>
      <c r="U57" s="1">
        <v>45</v>
      </c>
      <c r="V57" s="1">
        <v>55.6</v>
      </c>
      <c r="W57" s="1">
        <v>53</v>
      </c>
      <c r="X57" s="1">
        <v>47</v>
      </c>
      <c r="Y57" s="1">
        <v>40.4</v>
      </c>
      <c r="Z57" s="1">
        <v>30.2</v>
      </c>
      <c r="AA57" s="1">
        <v>35.200000000000003</v>
      </c>
      <c r="AB57" s="1">
        <v>42.4</v>
      </c>
      <c r="AC57" s="1">
        <v>38.4</v>
      </c>
      <c r="AD57" s="1">
        <v>31.4</v>
      </c>
      <c r="AE57" s="1"/>
      <c r="AF57" s="1">
        <f t="shared" si="9"/>
        <v>19.600000000000001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35</v>
      </c>
      <c r="C58" s="1">
        <v>183.78800000000001</v>
      </c>
      <c r="D58" s="1">
        <v>88.497</v>
      </c>
      <c r="E58" s="1">
        <v>96.375</v>
      </c>
      <c r="F58" s="1">
        <v>142.81200000000001</v>
      </c>
      <c r="G58" s="7">
        <v>1</v>
      </c>
      <c r="H58" s="1">
        <v>40</v>
      </c>
      <c r="I58" s="1" t="s">
        <v>36</v>
      </c>
      <c r="J58" s="1">
        <v>91.9</v>
      </c>
      <c r="K58" s="1">
        <f t="shared" si="10"/>
        <v>4.4749999999999943</v>
      </c>
      <c r="L58" s="1"/>
      <c r="M58" s="1"/>
      <c r="N58" s="1"/>
      <c r="O58" s="1">
        <f t="shared" si="3"/>
        <v>19.274999999999999</v>
      </c>
      <c r="P58" s="5">
        <f t="shared" si="8"/>
        <v>107.76299999999998</v>
      </c>
      <c r="Q58" s="5"/>
      <c r="R58" s="1"/>
      <c r="S58" s="1">
        <f t="shared" si="4"/>
        <v>13</v>
      </c>
      <c r="T58" s="1">
        <f t="shared" si="5"/>
        <v>7.4091828793774335</v>
      </c>
      <c r="U58" s="1">
        <v>13.2956</v>
      </c>
      <c r="V58" s="1">
        <v>14.7502</v>
      </c>
      <c r="W58" s="1">
        <v>6.2949999999999999</v>
      </c>
      <c r="X58" s="1">
        <v>17.562999999999999</v>
      </c>
      <c r="Y58" s="1">
        <v>18.030999999999999</v>
      </c>
      <c r="Z58" s="1">
        <v>3.4988000000000001</v>
      </c>
      <c r="AA58" s="1">
        <v>4.2918000000000003</v>
      </c>
      <c r="AB58" s="1">
        <v>6.7389999999999999</v>
      </c>
      <c r="AC58" s="1">
        <v>12.607799999999999</v>
      </c>
      <c r="AD58" s="1">
        <v>4.3765999999999998</v>
      </c>
      <c r="AE58" s="1"/>
      <c r="AF58" s="1">
        <f t="shared" si="9"/>
        <v>107.76299999999998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40</v>
      </c>
      <c r="C59" s="1">
        <v>77</v>
      </c>
      <c r="D59" s="1">
        <v>363</v>
      </c>
      <c r="E59" s="1">
        <v>153</v>
      </c>
      <c r="F59" s="1">
        <v>225</v>
      </c>
      <c r="G59" s="7">
        <v>0.4</v>
      </c>
      <c r="H59" s="1" t="e">
        <v>#N/A</v>
      </c>
      <c r="I59" s="1" t="s">
        <v>36</v>
      </c>
      <c r="J59" s="1">
        <v>156</v>
      </c>
      <c r="K59" s="1">
        <f t="shared" si="10"/>
        <v>-3</v>
      </c>
      <c r="L59" s="1"/>
      <c r="M59" s="1"/>
      <c r="N59" s="1"/>
      <c r="O59" s="1">
        <f t="shared" si="3"/>
        <v>30.6</v>
      </c>
      <c r="P59" s="5">
        <f t="shared" si="8"/>
        <v>172.8</v>
      </c>
      <c r="Q59" s="5"/>
      <c r="R59" s="1"/>
      <c r="S59" s="1">
        <f t="shared" si="4"/>
        <v>13</v>
      </c>
      <c r="T59" s="1">
        <f t="shared" si="5"/>
        <v>7.3529411764705879</v>
      </c>
      <c r="U59" s="1">
        <v>23.8</v>
      </c>
      <c r="V59" s="1">
        <v>30.4</v>
      </c>
      <c r="W59" s="1">
        <v>25.8</v>
      </c>
      <c r="X59" s="1">
        <v>21.6</v>
      </c>
      <c r="Y59" s="1">
        <v>24.2</v>
      </c>
      <c r="Z59" s="1">
        <v>23.2</v>
      </c>
      <c r="AA59" s="1">
        <v>21.8</v>
      </c>
      <c r="AB59" s="1">
        <v>20.399999999999999</v>
      </c>
      <c r="AC59" s="1">
        <v>21</v>
      </c>
      <c r="AD59" s="1">
        <v>17.2</v>
      </c>
      <c r="AE59" s="1"/>
      <c r="AF59" s="1">
        <f t="shared" si="9"/>
        <v>69.12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40</v>
      </c>
      <c r="C60" s="1">
        <v>73</v>
      </c>
      <c r="D60" s="1">
        <v>499</v>
      </c>
      <c r="E60" s="1">
        <v>157</v>
      </c>
      <c r="F60" s="1">
        <v>303</v>
      </c>
      <c r="G60" s="7">
        <v>0.33</v>
      </c>
      <c r="H60" s="1" t="e">
        <v>#N/A</v>
      </c>
      <c r="I60" s="1" t="s">
        <v>36</v>
      </c>
      <c r="J60" s="1">
        <v>165</v>
      </c>
      <c r="K60" s="1">
        <f t="shared" si="10"/>
        <v>-8</v>
      </c>
      <c r="L60" s="1"/>
      <c r="M60" s="1"/>
      <c r="N60" s="1"/>
      <c r="O60" s="1">
        <f t="shared" si="3"/>
        <v>31.4</v>
      </c>
      <c r="P60" s="5">
        <f t="shared" si="8"/>
        <v>105.19999999999999</v>
      </c>
      <c r="Q60" s="5"/>
      <c r="R60" s="1"/>
      <c r="S60" s="1">
        <f t="shared" si="4"/>
        <v>13</v>
      </c>
      <c r="T60" s="1">
        <f t="shared" si="5"/>
        <v>9.6496815286624216</v>
      </c>
      <c r="U60" s="1">
        <v>28.8</v>
      </c>
      <c r="V60" s="1">
        <v>38.4</v>
      </c>
      <c r="W60" s="1">
        <v>31.6</v>
      </c>
      <c r="X60" s="1">
        <v>28.4</v>
      </c>
      <c r="Y60" s="1">
        <v>27</v>
      </c>
      <c r="Z60" s="1">
        <v>23</v>
      </c>
      <c r="AA60" s="1">
        <v>23</v>
      </c>
      <c r="AB60" s="1">
        <v>25.6</v>
      </c>
      <c r="AC60" s="1">
        <v>27.6</v>
      </c>
      <c r="AD60" s="1">
        <v>14</v>
      </c>
      <c r="AE60" s="1" t="s">
        <v>72</v>
      </c>
      <c r="AF60" s="1">
        <f t="shared" si="9"/>
        <v>34.716000000000001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40</v>
      </c>
      <c r="C61" s="1">
        <v>35</v>
      </c>
      <c r="D61" s="1">
        <v>477</v>
      </c>
      <c r="E61" s="1">
        <v>113</v>
      </c>
      <c r="F61" s="1">
        <v>152</v>
      </c>
      <c r="G61" s="7">
        <v>0.35</v>
      </c>
      <c r="H61" s="1" t="e">
        <v>#N/A</v>
      </c>
      <c r="I61" s="1" t="s">
        <v>36</v>
      </c>
      <c r="J61" s="1">
        <v>115</v>
      </c>
      <c r="K61" s="1">
        <f t="shared" si="10"/>
        <v>-2</v>
      </c>
      <c r="L61" s="1"/>
      <c r="M61" s="1"/>
      <c r="N61" s="1"/>
      <c r="O61" s="1">
        <f t="shared" si="3"/>
        <v>22.6</v>
      </c>
      <c r="P61" s="5">
        <f t="shared" si="8"/>
        <v>141.80000000000001</v>
      </c>
      <c r="Q61" s="5"/>
      <c r="R61" s="1"/>
      <c r="S61" s="1">
        <f t="shared" si="4"/>
        <v>13</v>
      </c>
      <c r="T61" s="1">
        <f t="shared" si="5"/>
        <v>6.7256637168141591</v>
      </c>
      <c r="U61" s="1">
        <v>15.8</v>
      </c>
      <c r="V61" s="1">
        <v>20.399999999999999</v>
      </c>
      <c r="W61" s="1">
        <v>21</v>
      </c>
      <c r="X61" s="1">
        <v>17.600000000000001</v>
      </c>
      <c r="Y61" s="1">
        <v>17.399999999999999</v>
      </c>
      <c r="Z61" s="1">
        <v>18.399999999999999</v>
      </c>
      <c r="AA61" s="1">
        <v>19.399999999999999</v>
      </c>
      <c r="AB61" s="1">
        <v>18.8</v>
      </c>
      <c r="AC61" s="1">
        <v>14.4</v>
      </c>
      <c r="AD61" s="1">
        <v>15.2</v>
      </c>
      <c r="AE61" s="1" t="s">
        <v>72</v>
      </c>
      <c r="AF61" s="1">
        <f t="shared" si="9"/>
        <v>49.63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40</v>
      </c>
      <c r="C62" s="1">
        <v>303</v>
      </c>
      <c r="D62" s="1">
        <v>1248</v>
      </c>
      <c r="E62" s="1">
        <v>297</v>
      </c>
      <c r="F62" s="1">
        <v>410</v>
      </c>
      <c r="G62" s="7">
        <v>0.35</v>
      </c>
      <c r="H62" s="1">
        <v>40</v>
      </c>
      <c r="I62" s="1" t="s">
        <v>36</v>
      </c>
      <c r="J62" s="1">
        <v>315</v>
      </c>
      <c r="K62" s="1">
        <f t="shared" si="10"/>
        <v>-18</v>
      </c>
      <c r="L62" s="1"/>
      <c r="M62" s="1"/>
      <c r="N62" s="1"/>
      <c r="O62" s="1">
        <f t="shared" si="3"/>
        <v>59.4</v>
      </c>
      <c r="P62" s="5">
        <f t="shared" si="8"/>
        <v>362.19999999999993</v>
      </c>
      <c r="Q62" s="5"/>
      <c r="R62" s="1"/>
      <c r="S62" s="1">
        <f t="shared" si="4"/>
        <v>13</v>
      </c>
      <c r="T62" s="1">
        <f t="shared" si="5"/>
        <v>6.9023569023569022</v>
      </c>
      <c r="U62" s="1">
        <v>60.8</v>
      </c>
      <c r="V62" s="1">
        <v>74.400000000000006</v>
      </c>
      <c r="W62" s="1">
        <v>60.8</v>
      </c>
      <c r="X62" s="1">
        <v>56.2</v>
      </c>
      <c r="Y62" s="1">
        <v>56.4</v>
      </c>
      <c r="Z62" s="1">
        <v>52.4</v>
      </c>
      <c r="AA62" s="1">
        <v>52.2</v>
      </c>
      <c r="AB62" s="1">
        <v>54.2</v>
      </c>
      <c r="AC62" s="1">
        <v>54.4</v>
      </c>
      <c r="AD62" s="1">
        <v>43.2</v>
      </c>
      <c r="AE62" s="1"/>
      <c r="AF62" s="1">
        <f t="shared" si="9"/>
        <v>126.76999999999997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40</v>
      </c>
      <c r="C63" s="1">
        <v>434</v>
      </c>
      <c r="D63" s="1">
        <v>2225</v>
      </c>
      <c r="E63" s="18">
        <f>359+E96</f>
        <v>502</v>
      </c>
      <c r="F63" s="18">
        <f>1403+F96</f>
        <v>1406</v>
      </c>
      <c r="G63" s="7">
        <v>0.35</v>
      </c>
      <c r="H63" s="1">
        <v>45</v>
      </c>
      <c r="I63" s="1" t="s">
        <v>36</v>
      </c>
      <c r="J63" s="1">
        <v>451</v>
      </c>
      <c r="K63" s="1">
        <f t="shared" si="10"/>
        <v>51</v>
      </c>
      <c r="L63" s="1"/>
      <c r="M63" s="1"/>
      <c r="N63" s="1"/>
      <c r="O63" s="1">
        <f t="shared" si="3"/>
        <v>100.4</v>
      </c>
      <c r="P63" s="5"/>
      <c r="Q63" s="5"/>
      <c r="R63" s="1"/>
      <c r="S63" s="1">
        <f t="shared" si="4"/>
        <v>14.003984063745019</v>
      </c>
      <c r="T63" s="1">
        <f t="shared" si="5"/>
        <v>14.003984063745019</v>
      </c>
      <c r="U63" s="1">
        <v>118.2</v>
      </c>
      <c r="V63" s="1">
        <v>138.4</v>
      </c>
      <c r="W63" s="1">
        <v>92</v>
      </c>
      <c r="X63" s="1">
        <v>116</v>
      </c>
      <c r="Y63" s="1">
        <v>111.6</v>
      </c>
      <c r="Z63" s="1">
        <v>101.4</v>
      </c>
      <c r="AA63" s="1">
        <v>84.2</v>
      </c>
      <c r="AB63" s="1">
        <v>77.8</v>
      </c>
      <c r="AC63" s="1">
        <v>100.8</v>
      </c>
      <c r="AD63" s="1">
        <v>62</v>
      </c>
      <c r="AE63" s="1" t="s">
        <v>72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 t="s">
        <v>106</v>
      </c>
      <c r="B64" s="12" t="s">
        <v>35</v>
      </c>
      <c r="C64" s="12"/>
      <c r="D64" s="11">
        <v>153.22900000000001</v>
      </c>
      <c r="E64" s="18">
        <v>4.0469999999999997</v>
      </c>
      <c r="F64" s="12"/>
      <c r="G64" s="13">
        <v>0</v>
      </c>
      <c r="H64" s="12" t="e">
        <v>#N/A</v>
      </c>
      <c r="I64" s="12" t="s">
        <v>48</v>
      </c>
      <c r="J64" s="12">
        <v>10.9</v>
      </c>
      <c r="K64" s="12">
        <f t="shared" si="10"/>
        <v>-6.8530000000000006</v>
      </c>
      <c r="L64" s="12"/>
      <c r="M64" s="12"/>
      <c r="N64" s="12"/>
      <c r="O64" s="12">
        <f t="shared" si="3"/>
        <v>0.8093999999999999</v>
      </c>
      <c r="P64" s="14"/>
      <c r="Q64" s="14"/>
      <c r="R64" s="12"/>
      <c r="S64" s="12">
        <f t="shared" si="4"/>
        <v>0</v>
      </c>
      <c r="T64" s="12">
        <f t="shared" si="5"/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1" t="s">
        <v>107</v>
      </c>
      <c r="AF64" s="12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2" t="s">
        <v>108</v>
      </c>
      <c r="B65" s="12" t="s">
        <v>35</v>
      </c>
      <c r="C65" s="12">
        <v>0.75</v>
      </c>
      <c r="D65" s="11">
        <v>1168.086</v>
      </c>
      <c r="E65" s="18">
        <v>342.88600000000002</v>
      </c>
      <c r="F65" s="18">
        <v>573.89300000000003</v>
      </c>
      <c r="G65" s="13">
        <v>0</v>
      </c>
      <c r="H65" s="12" t="e">
        <v>#N/A</v>
      </c>
      <c r="I65" s="12" t="s">
        <v>48</v>
      </c>
      <c r="J65" s="12">
        <v>429.71699999999998</v>
      </c>
      <c r="K65" s="12">
        <f t="shared" si="10"/>
        <v>-86.83099999999996</v>
      </c>
      <c r="L65" s="12"/>
      <c r="M65" s="12"/>
      <c r="N65" s="12"/>
      <c r="O65" s="12">
        <f t="shared" si="3"/>
        <v>68.577200000000005</v>
      </c>
      <c r="P65" s="14"/>
      <c r="Q65" s="14"/>
      <c r="R65" s="12"/>
      <c r="S65" s="12">
        <f t="shared" si="4"/>
        <v>8.3685685621460184</v>
      </c>
      <c r="T65" s="12">
        <f t="shared" si="5"/>
        <v>8.3685685621460184</v>
      </c>
      <c r="U65" s="12">
        <v>40.654200000000003</v>
      </c>
      <c r="V65" s="12">
        <v>0</v>
      </c>
      <c r="W65" s="12">
        <v>85.654200000000003</v>
      </c>
      <c r="X65" s="12">
        <v>35.279600000000002</v>
      </c>
      <c r="Y65" s="12">
        <v>44.0974</v>
      </c>
      <c r="Z65" s="12">
        <v>55.430999999999997</v>
      </c>
      <c r="AA65" s="12">
        <v>51.376199999999997</v>
      </c>
      <c r="AB65" s="12">
        <v>44.134599999999999</v>
      </c>
      <c r="AC65" s="12">
        <v>39.067599999999999</v>
      </c>
      <c r="AD65" s="12">
        <v>13.9754</v>
      </c>
      <c r="AE65" s="11" t="s">
        <v>109</v>
      </c>
      <c r="AF65" s="12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35</v>
      </c>
      <c r="C66" s="1">
        <v>317.37200000000001</v>
      </c>
      <c r="D66" s="1">
        <v>893.29399999999998</v>
      </c>
      <c r="E66" s="1">
        <v>321.70299999999997</v>
      </c>
      <c r="F66" s="1">
        <v>658.34299999999996</v>
      </c>
      <c r="G66" s="7">
        <v>1</v>
      </c>
      <c r="H66" s="1">
        <v>60</v>
      </c>
      <c r="I66" s="1" t="s">
        <v>36</v>
      </c>
      <c r="J66" s="1">
        <v>380.12799999999999</v>
      </c>
      <c r="K66" s="1">
        <f t="shared" si="10"/>
        <v>-58.425000000000011</v>
      </c>
      <c r="L66" s="1"/>
      <c r="M66" s="1"/>
      <c r="N66" s="1"/>
      <c r="O66" s="1">
        <f t="shared" si="3"/>
        <v>64.340599999999995</v>
      </c>
      <c r="P66" s="5">
        <f t="shared" ref="P66:P93" si="11">13*O66-F66</f>
        <v>178.08479999999997</v>
      </c>
      <c r="Q66" s="5"/>
      <c r="R66" s="1"/>
      <c r="S66" s="1">
        <f t="shared" si="4"/>
        <v>13</v>
      </c>
      <c r="T66" s="1">
        <f t="shared" si="5"/>
        <v>10.232155124447083</v>
      </c>
      <c r="U66" s="1">
        <v>60.220999999999997</v>
      </c>
      <c r="V66" s="1">
        <v>68.273800000000008</v>
      </c>
      <c r="W66" s="1">
        <v>65.816599999999994</v>
      </c>
      <c r="X66" s="1">
        <v>60.304200000000002</v>
      </c>
      <c r="Y66" s="1">
        <v>61.3992</v>
      </c>
      <c r="Z66" s="1">
        <v>61.918999999999997</v>
      </c>
      <c r="AA66" s="1">
        <v>56.887999999999998</v>
      </c>
      <c r="AB66" s="1">
        <v>57.8354</v>
      </c>
      <c r="AC66" s="1">
        <v>47.241599999999998</v>
      </c>
      <c r="AD66" s="1">
        <v>39.537199999999999</v>
      </c>
      <c r="AE66" s="1"/>
      <c r="AF66" s="1">
        <f t="shared" ref="AF66:AF93" si="12">G66*P66</f>
        <v>178.08479999999997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35</v>
      </c>
      <c r="C67" s="1">
        <v>169.34100000000001</v>
      </c>
      <c r="D67" s="1">
        <v>753.77099999999996</v>
      </c>
      <c r="E67" s="1">
        <v>248.072</v>
      </c>
      <c r="F67" s="1">
        <v>499.6</v>
      </c>
      <c r="G67" s="7">
        <v>1</v>
      </c>
      <c r="H67" s="1">
        <v>60</v>
      </c>
      <c r="I67" s="1" t="s">
        <v>36</v>
      </c>
      <c r="J67" s="1">
        <v>297.73599999999999</v>
      </c>
      <c r="K67" s="1">
        <f t="shared" si="10"/>
        <v>-49.663999999999987</v>
      </c>
      <c r="L67" s="1"/>
      <c r="M67" s="1"/>
      <c r="N67" s="1"/>
      <c r="O67" s="1">
        <f t="shared" si="3"/>
        <v>49.614400000000003</v>
      </c>
      <c r="P67" s="5">
        <f t="shared" si="11"/>
        <v>145.38720000000001</v>
      </c>
      <c r="Q67" s="5"/>
      <c r="R67" s="1"/>
      <c r="S67" s="1">
        <f t="shared" si="4"/>
        <v>13</v>
      </c>
      <c r="T67" s="1">
        <f t="shared" si="5"/>
        <v>10.069657196297849</v>
      </c>
      <c r="U67" s="1">
        <v>46.538400000000003</v>
      </c>
      <c r="V67" s="1">
        <v>53.124800000000008</v>
      </c>
      <c r="W67" s="1">
        <v>39.772799999999997</v>
      </c>
      <c r="X67" s="1">
        <v>40.442399999999999</v>
      </c>
      <c r="Y67" s="1">
        <v>35.708599999999997</v>
      </c>
      <c r="Z67" s="1">
        <v>33.717399999999998</v>
      </c>
      <c r="AA67" s="1">
        <v>30.523800000000001</v>
      </c>
      <c r="AB67" s="1">
        <v>38.373399999999997</v>
      </c>
      <c r="AC67" s="1">
        <v>27.213200000000001</v>
      </c>
      <c r="AD67" s="1">
        <v>26.852</v>
      </c>
      <c r="AE67" s="1"/>
      <c r="AF67" s="1">
        <f t="shared" si="12"/>
        <v>145.38720000000001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35</v>
      </c>
      <c r="C68" s="1">
        <v>410.59800000000001</v>
      </c>
      <c r="D68" s="1">
        <v>1418.0229999999999</v>
      </c>
      <c r="E68" s="1">
        <v>798.17399999999998</v>
      </c>
      <c r="F68" s="1">
        <v>282.661</v>
      </c>
      <c r="G68" s="7">
        <v>1</v>
      </c>
      <c r="H68" s="1">
        <v>55</v>
      </c>
      <c r="I68" s="1" t="s">
        <v>36</v>
      </c>
      <c r="J68" s="1">
        <v>1398.0820000000001</v>
      </c>
      <c r="K68" s="1">
        <f t="shared" si="10"/>
        <v>-599.90800000000013</v>
      </c>
      <c r="L68" s="1"/>
      <c r="M68" s="1"/>
      <c r="N68" s="1"/>
      <c r="O68" s="1">
        <f t="shared" si="3"/>
        <v>159.63479999999998</v>
      </c>
      <c r="P68" s="5">
        <f>10*O68-F68</f>
        <v>1313.6869999999999</v>
      </c>
      <c r="Q68" s="5"/>
      <c r="R68" s="1"/>
      <c r="S68" s="1">
        <f t="shared" si="4"/>
        <v>10</v>
      </c>
      <c r="T68" s="1">
        <f t="shared" si="5"/>
        <v>1.7706728106904011</v>
      </c>
      <c r="U68" s="1">
        <v>115.7692</v>
      </c>
      <c r="V68" s="1">
        <v>78.498000000000005</v>
      </c>
      <c r="W68" s="1">
        <v>101.631</v>
      </c>
      <c r="X68" s="1">
        <v>88.272800000000004</v>
      </c>
      <c r="Y68" s="1">
        <v>80.346000000000004</v>
      </c>
      <c r="Z68" s="1">
        <v>63.917200000000001</v>
      </c>
      <c r="AA68" s="1">
        <v>60.584400000000002</v>
      </c>
      <c r="AB68" s="1">
        <v>66.019199999999998</v>
      </c>
      <c r="AC68" s="1">
        <v>55.646599999999999</v>
      </c>
      <c r="AD68" s="1">
        <v>54.573999999999998</v>
      </c>
      <c r="AE68" s="1" t="s">
        <v>56</v>
      </c>
      <c r="AF68" s="1">
        <f t="shared" si="12"/>
        <v>1313.6869999999999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40</v>
      </c>
      <c r="C69" s="1">
        <v>23.512</v>
      </c>
      <c r="D69" s="1">
        <v>247.488</v>
      </c>
      <c r="E69" s="1">
        <v>70</v>
      </c>
      <c r="F69" s="1">
        <v>130</v>
      </c>
      <c r="G69" s="7">
        <v>0.5</v>
      </c>
      <c r="H69" s="1">
        <v>60</v>
      </c>
      <c r="I69" s="1" t="s">
        <v>36</v>
      </c>
      <c r="J69" s="1">
        <v>85</v>
      </c>
      <c r="K69" s="1">
        <f t="shared" si="10"/>
        <v>-15</v>
      </c>
      <c r="L69" s="1"/>
      <c r="M69" s="1"/>
      <c r="N69" s="1"/>
      <c r="O69" s="1">
        <f t="shared" si="3"/>
        <v>14</v>
      </c>
      <c r="P69" s="5">
        <f t="shared" si="11"/>
        <v>52</v>
      </c>
      <c r="Q69" s="5"/>
      <c r="R69" s="1"/>
      <c r="S69" s="1">
        <f t="shared" si="4"/>
        <v>13</v>
      </c>
      <c r="T69" s="1">
        <f t="shared" si="5"/>
        <v>9.2857142857142865</v>
      </c>
      <c r="U69" s="1">
        <v>10.6</v>
      </c>
      <c r="V69" s="1">
        <v>13.2</v>
      </c>
      <c r="W69" s="1">
        <v>18.497599999999998</v>
      </c>
      <c r="X69" s="1">
        <v>11.2</v>
      </c>
      <c r="Y69" s="1">
        <v>12.6</v>
      </c>
      <c r="Z69" s="1">
        <v>12.4</v>
      </c>
      <c r="AA69" s="1">
        <v>11</v>
      </c>
      <c r="AB69" s="1">
        <v>12.4</v>
      </c>
      <c r="AC69" s="1">
        <v>12</v>
      </c>
      <c r="AD69" s="1">
        <v>10.8</v>
      </c>
      <c r="AE69" s="1"/>
      <c r="AF69" s="1">
        <f t="shared" si="12"/>
        <v>26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35</v>
      </c>
      <c r="C70" s="1">
        <v>6.8730000000000002</v>
      </c>
      <c r="D70" s="1">
        <v>354.72899999999998</v>
      </c>
      <c r="E70" s="1">
        <v>87.406999999999996</v>
      </c>
      <c r="F70" s="1">
        <v>123.301</v>
      </c>
      <c r="G70" s="7">
        <v>1</v>
      </c>
      <c r="H70" s="1">
        <v>55</v>
      </c>
      <c r="I70" s="1" t="s">
        <v>36</v>
      </c>
      <c r="J70" s="1">
        <v>126.929</v>
      </c>
      <c r="K70" s="1">
        <f t="shared" ref="K70:K98" si="13">E70-J70</f>
        <v>-39.522000000000006</v>
      </c>
      <c r="L70" s="1"/>
      <c r="M70" s="1"/>
      <c r="N70" s="1"/>
      <c r="O70" s="1">
        <f t="shared" si="3"/>
        <v>17.481400000000001</v>
      </c>
      <c r="P70" s="5">
        <f t="shared" si="11"/>
        <v>103.95720000000001</v>
      </c>
      <c r="Q70" s="5"/>
      <c r="R70" s="1"/>
      <c r="S70" s="1">
        <f t="shared" si="4"/>
        <v>13</v>
      </c>
      <c r="T70" s="1">
        <f t="shared" si="5"/>
        <v>7.0532680448934295</v>
      </c>
      <c r="U70" s="1">
        <v>20.655200000000001</v>
      </c>
      <c r="V70" s="1">
        <v>19.6678</v>
      </c>
      <c r="W70" s="1">
        <v>22.219200000000001</v>
      </c>
      <c r="X70" s="1">
        <v>16.947600000000001</v>
      </c>
      <c r="Y70" s="1">
        <v>16.679600000000001</v>
      </c>
      <c r="Z70" s="1">
        <v>14.010400000000001</v>
      </c>
      <c r="AA70" s="1">
        <v>18.037600000000001</v>
      </c>
      <c r="AB70" s="1">
        <v>20.993200000000002</v>
      </c>
      <c r="AC70" s="1">
        <v>8.3078000000000003</v>
      </c>
      <c r="AD70" s="1">
        <v>18.062999999999999</v>
      </c>
      <c r="AE70" s="1" t="s">
        <v>56</v>
      </c>
      <c r="AF70" s="1">
        <f t="shared" si="12"/>
        <v>103.95720000000001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35</v>
      </c>
      <c r="C71" s="1">
        <v>40.234999999999999</v>
      </c>
      <c r="D71" s="1">
        <v>149.85900000000001</v>
      </c>
      <c r="E71" s="1">
        <v>85.167000000000002</v>
      </c>
      <c r="F71" s="1">
        <v>72.185000000000002</v>
      </c>
      <c r="G71" s="7">
        <v>1</v>
      </c>
      <c r="H71" s="1">
        <v>55</v>
      </c>
      <c r="I71" s="1" t="s">
        <v>36</v>
      </c>
      <c r="J71" s="1">
        <v>103.56100000000001</v>
      </c>
      <c r="K71" s="1">
        <f t="shared" si="13"/>
        <v>-18.394000000000005</v>
      </c>
      <c r="L71" s="1"/>
      <c r="M71" s="1"/>
      <c r="N71" s="1"/>
      <c r="O71" s="1">
        <f t="shared" ref="O71:O98" si="14">E71/5</f>
        <v>17.0334</v>
      </c>
      <c r="P71" s="5">
        <f>12*O71-F71</f>
        <v>132.2158</v>
      </c>
      <c r="Q71" s="5"/>
      <c r="R71" s="1"/>
      <c r="S71" s="1">
        <f t="shared" ref="S71:S98" si="15">(F71+P71)/O71</f>
        <v>12</v>
      </c>
      <c r="T71" s="1">
        <f t="shared" ref="T71:T98" si="16">F71/O71</f>
        <v>4.2378503410945552</v>
      </c>
      <c r="U71" s="1">
        <v>22.035799999999998</v>
      </c>
      <c r="V71" s="1">
        <v>19.390799999999999</v>
      </c>
      <c r="W71" s="1">
        <v>16.940999999999999</v>
      </c>
      <c r="X71" s="1">
        <v>15.0158</v>
      </c>
      <c r="Y71" s="1">
        <v>19.6248</v>
      </c>
      <c r="Z71" s="1">
        <v>23.060400000000001</v>
      </c>
      <c r="AA71" s="1">
        <v>22.537199999999999</v>
      </c>
      <c r="AB71" s="1">
        <v>21.775200000000002</v>
      </c>
      <c r="AC71" s="1">
        <v>4.8327999999999998</v>
      </c>
      <c r="AD71" s="1">
        <v>18.2502</v>
      </c>
      <c r="AE71" s="1"/>
      <c r="AF71" s="1">
        <f t="shared" si="12"/>
        <v>132.2158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40</v>
      </c>
      <c r="C72" s="1">
        <v>104</v>
      </c>
      <c r="D72" s="1">
        <v>1314</v>
      </c>
      <c r="E72" s="1">
        <v>240</v>
      </c>
      <c r="F72" s="1">
        <v>547</v>
      </c>
      <c r="G72" s="7">
        <v>0.5</v>
      </c>
      <c r="H72" s="1">
        <v>40</v>
      </c>
      <c r="I72" s="1" t="s">
        <v>36</v>
      </c>
      <c r="J72" s="1">
        <v>270</v>
      </c>
      <c r="K72" s="1">
        <f t="shared" si="13"/>
        <v>-30</v>
      </c>
      <c r="L72" s="1"/>
      <c r="M72" s="1"/>
      <c r="N72" s="1"/>
      <c r="O72" s="1">
        <f t="shared" si="14"/>
        <v>48</v>
      </c>
      <c r="P72" s="5">
        <f t="shared" si="11"/>
        <v>77</v>
      </c>
      <c r="Q72" s="5"/>
      <c r="R72" s="1"/>
      <c r="S72" s="1">
        <f t="shared" si="15"/>
        <v>13</v>
      </c>
      <c r="T72" s="1">
        <f t="shared" si="16"/>
        <v>11.395833333333334</v>
      </c>
      <c r="U72" s="1">
        <v>45.2</v>
      </c>
      <c r="V72" s="1">
        <v>58.4</v>
      </c>
      <c r="W72" s="1">
        <v>43.4</v>
      </c>
      <c r="X72" s="1">
        <v>43.8</v>
      </c>
      <c r="Y72" s="1">
        <v>41</v>
      </c>
      <c r="Z72" s="1">
        <v>37.4</v>
      </c>
      <c r="AA72" s="1">
        <v>41.2</v>
      </c>
      <c r="AB72" s="1">
        <v>44.4</v>
      </c>
      <c r="AC72" s="1">
        <v>45.2</v>
      </c>
      <c r="AD72" s="1">
        <v>34.4</v>
      </c>
      <c r="AE72" s="1" t="s">
        <v>72</v>
      </c>
      <c r="AF72" s="1">
        <f t="shared" si="12"/>
        <v>38.5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40</v>
      </c>
      <c r="C73" s="1">
        <v>42</v>
      </c>
      <c r="D73" s="1">
        <v>340</v>
      </c>
      <c r="E73" s="1">
        <v>90</v>
      </c>
      <c r="F73" s="1">
        <v>183</v>
      </c>
      <c r="G73" s="7">
        <v>0.5</v>
      </c>
      <c r="H73" s="1">
        <v>60</v>
      </c>
      <c r="I73" s="1" t="s">
        <v>36</v>
      </c>
      <c r="J73" s="1">
        <v>101</v>
      </c>
      <c r="K73" s="1">
        <f t="shared" si="13"/>
        <v>-11</v>
      </c>
      <c r="L73" s="1"/>
      <c r="M73" s="1"/>
      <c r="N73" s="1"/>
      <c r="O73" s="1">
        <f t="shared" si="14"/>
        <v>18</v>
      </c>
      <c r="P73" s="5">
        <f t="shared" si="11"/>
        <v>51</v>
      </c>
      <c r="Q73" s="5"/>
      <c r="R73" s="1"/>
      <c r="S73" s="1">
        <f t="shared" si="15"/>
        <v>13</v>
      </c>
      <c r="T73" s="1">
        <f t="shared" si="16"/>
        <v>10.166666666666666</v>
      </c>
      <c r="U73" s="1">
        <v>16</v>
      </c>
      <c r="V73" s="1">
        <v>20.8</v>
      </c>
      <c r="W73" s="1">
        <v>25</v>
      </c>
      <c r="X73" s="1">
        <v>19.399999999999999</v>
      </c>
      <c r="Y73" s="1">
        <v>17.600000000000001</v>
      </c>
      <c r="Z73" s="1">
        <v>18.600000000000001</v>
      </c>
      <c r="AA73" s="1">
        <v>18.2</v>
      </c>
      <c r="AB73" s="1">
        <v>19</v>
      </c>
      <c r="AC73" s="1">
        <v>6.4</v>
      </c>
      <c r="AD73" s="1">
        <v>18</v>
      </c>
      <c r="AE73" s="1"/>
      <c r="AF73" s="1">
        <f t="shared" si="12"/>
        <v>25.5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40</v>
      </c>
      <c r="C74" s="1">
        <v>117</v>
      </c>
      <c r="D74" s="1">
        <v>407</v>
      </c>
      <c r="E74" s="1">
        <v>143</v>
      </c>
      <c r="F74" s="1">
        <v>312</v>
      </c>
      <c r="G74" s="7">
        <v>0.4</v>
      </c>
      <c r="H74" s="1">
        <v>55</v>
      </c>
      <c r="I74" s="1" t="s">
        <v>36</v>
      </c>
      <c r="J74" s="1">
        <v>153</v>
      </c>
      <c r="K74" s="1">
        <f t="shared" si="13"/>
        <v>-10</v>
      </c>
      <c r="L74" s="1"/>
      <c r="M74" s="1"/>
      <c r="N74" s="1"/>
      <c r="O74" s="1">
        <f t="shared" si="14"/>
        <v>28.6</v>
      </c>
      <c r="P74" s="5">
        <f t="shared" si="11"/>
        <v>59.800000000000011</v>
      </c>
      <c r="Q74" s="5"/>
      <c r="R74" s="1"/>
      <c r="S74" s="1">
        <f t="shared" si="15"/>
        <v>13</v>
      </c>
      <c r="T74" s="1">
        <f t="shared" si="16"/>
        <v>10.909090909090908</v>
      </c>
      <c r="U74" s="1">
        <v>24.2</v>
      </c>
      <c r="V74" s="1">
        <v>35</v>
      </c>
      <c r="W74" s="1">
        <v>33.200000000000003</v>
      </c>
      <c r="X74" s="1">
        <v>30.2</v>
      </c>
      <c r="Y74" s="1">
        <v>29.2</v>
      </c>
      <c r="Z74" s="1">
        <v>29.6</v>
      </c>
      <c r="AA74" s="1">
        <v>22.2</v>
      </c>
      <c r="AB74" s="1">
        <v>23</v>
      </c>
      <c r="AC74" s="1">
        <v>26.8</v>
      </c>
      <c r="AD74" s="1">
        <v>23</v>
      </c>
      <c r="AE74" s="1"/>
      <c r="AF74" s="1">
        <f t="shared" si="12"/>
        <v>23.920000000000005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35</v>
      </c>
      <c r="C75" s="1">
        <v>301.447</v>
      </c>
      <c r="D75" s="1">
        <v>1131.662</v>
      </c>
      <c r="E75" s="18">
        <f>315.166+E64</f>
        <v>319.21300000000002</v>
      </c>
      <c r="F75" s="1">
        <v>781.51800000000003</v>
      </c>
      <c r="G75" s="7">
        <v>1</v>
      </c>
      <c r="H75" s="1">
        <v>55</v>
      </c>
      <c r="I75" s="1" t="s">
        <v>36</v>
      </c>
      <c r="J75" s="1">
        <v>521.89099999999996</v>
      </c>
      <c r="K75" s="1">
        <f t="shared" si="13"/>
        <v>-202.67799999999994</v>
      </c>
      <c r="L75" s="1"/>
      <c r="M75" s="1"/>
      <c r="N75" s="1"/>
      <c r="O75" s="1">
        <f t="shared" si="14"/>
        <v>63.842600000000004</v>
      </c>
      <c r="P75" s="5">
        <f t="shared" si="11"/>
        <v>48.435799999999972</v>
      </c>
      <c r="Q75" s="5"/>
      <c r="R75" s="1"/>
      <c r="S75" s="1">
        <f t="shared" si="15"/>
        <v>12.999999999999998</v>
      </c>
      <c r="T75" s="1">
        <f t="shared" si="16"/>
        <v>12.241324758076894</v>
      </c>
      <c r="U75" s="1">
        <v>115.9158</v>
      </c>
      <c r="V75" s="1">
        <v>72.102800000000002</v>
      </c>
      <c r="W75" s="1">
        <v>71.871399999999994</v>
      </c>
      <c r="X75" s="1">
        <v>50.831600000000002</v>
      </c>
      <c r="Y75" s="1">
        <v>84.114599999999996</v>
      </c>
      <c r="Z75" s="1">
        <v>91.318200000000004</v>
      </c>
      <c r="AA75" s="1">
        <v>83.299000000000007</v>
      </c>
      <c r="AB75" s="1">
        <v>80.762</v>
      </c>
      <c r="AC75" s="1">
        <v>50.281599999999997</v>
      </c>
      <c r="AD75" s="1">
        <v>23.444199999999999</v>
      </c>
      <c r="AE75" s="1" t="s">
        <v>120</v>
      </c>
      <c r="AF75" s="1">
        <f t="shared" si="12"/>
        <v>48.435799999999972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35</v>
      </c>
      <c r="C76" s="1">
        <v>38.622999999999998</v>
      </c>
      <c r="D76" s="1">
        <v>10.77</v>
      </c>
      <c r="E76" s="1">
        <v>14.356</v>
      </c>
      <c r="F76" s="1">
        <v>25.085000000000001</v>
      </c>
      <c r="G76" s="7">
        <v>1</v>
      </c>
      <c r="H76" s="1" t="e">
        <v>#N/A</v>
      </c>
      <c r="I76" s="1" t="s">
        <v>36</v>
      </c>
      <c r="J76" s="1">
        <v>21.881</v>
      </c>
      <c r="K76" s="1">
        <f t="shared" si="13"/>
        <v>-7.5250000000000004</v>
      </c>
      <c r="L76" s="1"/>
      <c r="M76" s="1"/>
      <c r="N76" s="1"/>
      <c r="O76" s="1">
        <f t="shared" si="14"/>
        <v>2.8712</v>
      </c>
      <c r="P76" s="5">
        <f t="shared" si="11"/>
        <v>12.240600000000001</v>
      </c>
      <c r="Q76" s="5"/>
      <c r="R76" s="1"/>
      <c r="S76" s="1">
        <f t="shared" si="15"/>
        <v>13</v>
      </c>
      <c r="T76" s="1">
        <f t="shared" si="16"/>
        <v>8.7367651156310959</v>
      </c>
      <c r="U76" s="1">
        <v>3.859</v>
      </c>
      <c r="V76" s="1">
        <v>3.5169999999999999</v>
      </c>
      <c r="W76" s="1">
        <v>4.6736000000000004</v>
      </c>
      <c r="X76" s="1">
        <v>7.1765999999999996</v>
      </c>
      <c r="Y76" s="1">
        <v>7.1765999999999996</v>
      </c>
      <c r="Z76" s="1">
        <v>2.5327999999999999</v>
      </c>
      <c r="AA76" s="1">
        <v>2.9049999999999998</v>
      </c>
      <c r="AB76" s="1">
        <v>2.9081999999999999</v>
      </c>
      <c r="AC76" s="1">
        <v>8.7040000000000006</v>
      </c>
      <c r="AD76" s="1">
        <v>2.8892000000000002</v>
      </c>
      <c r="AE76" s="1" t="s">
        <v>56</v>
      </c>
      <c r="AF76" s="1">
        <f t="shared" si="12"/>
        <v>12.240600000000001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40</v>
      </c>
      <c r="C77" s="1">
        <v>54</v>
      </c>
      <c r="D77" s="1">
        <v>396</v>
      </c>
      <c r="E77" s="1">
        <v>101</v>
      </c>
      <c r="F77" s="1">
        <v>193</v>
      </c>
      <c r="G77" s="7">
        <v>0.4</v>
      </c>
      <c r="H77" s="1">
        <v>55</v>
      </c>
      <c r="I77" s="1" t="s">
        <v>36</v>
      </c>
      <c r="J77" s="1">
        <v>108</v>
      </c>
      <c r="K77" s="1">
        <f t="shared" si="13"/>
        <v>-7</v>
      </c>
      <c r="L77" s="1"/>
      <c r="M77" s="1"/>
      <c r="N77" s="1"/>
      <c r="O77" s="1">
        <f t="shared" si="14"/>
        <v>20.2</v>
      </c>
      <c r="P77" s="5">
        <f t="shared" si="11"/>
        <v>69.599999999999966</v>
      </c>
      <c r="Q77" s="5"/>
      <c r="R77" s="1"/>
      <c r="S77" s="1">
        <f t="shared" si="15"/>
        <v>12.999999999999998</v>
      </c>
      <c r="T77" s="1">
        <f t="shared" si="16"/>
        <v>9.5544554455445549</v>
      </c>
      <c r="U77" s="1">
        <v>15.2</v>
      </c>
      <c r="V77" s="1">
        <v>24.2</v>
      </c>
      <c r="W77" s="1">
        <v>24</v>
      </c>
      <c r="X77" s="1">
        <v>19.600000000000001</v>
      </c>
      <c r="Y77" s="1">
        <v>18.600000000000001</v>
      </c>
      <c r="Z77" s="1">
        <v>16.600000000000001</v>
      </c>
      <c r="AA77" s="1">
        <v>17</v>
      </c>
      <c r="AB77" s="1">
        <v>17.399999999999999</v>
      </c>
      <c r="AC77" s="1">
        <v>14.2</v>
      </c>
      <c r="AD77" s="1">
        <v>20</v>
      </c>
      <c r="AE77" s="1"/>
      <c r="AF77" s="1">
        <f t="shared" si="12"/>
        <v>27.839999999999989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35</v>
      </c>
      <c r="C78" s="1">
        <v>9.0210000000000008</v>
      </c>
      <c r="D78" s="1">
        <v>67.765000000000001</v>
      </c>
      <c r="E78" s="18">
        <f>44.061+E21</f>
        <v>54.893999999999998</v>
      </c>
      <c r="F78" s="18">
        <f>F21</f>
        <v>211.465</v>
      </c>
      <c r="G78" s="7">
        <v>1</v>
      </c>
      <c r="H78" s="1">
        <v>55</v>
      </c>
      <c r="I78" s="1" t="s">
        <v>36</v>
      </c>
      <c r="J78" s="1">
        <v>74.745000000000005</v>
      </c>
      <c r="K78" s="1">
        <f t="shared" si="13"/>
        <v>-19.851000000000006</v>
      </c>
      <c r="L78" s="1"/>
      <c r="M78" s="1"/>
      <c r="N78" s="1"/>
      <c r="O78" s="1">
        <f t="shared" si="14"/>
        <v>10.9788</v>
      </c>
      <c r="P78" s="5"/>
      <c r="Q78" s="5"/>
      <c r="R78" s="1"/>
      <c r="S78" s="1">
        <f t="shared" si="15"/>
        <v>19.261212518672352</v>
      </c>
      <c r="T78" s="1">
        <f t="shared" si="16"/>
        <v>19.261212518672352</v>
      </c>
      <c r="U78" s="1">
        <v>16.402999999999999</v>
      </c>
      <c r="V78" s="1">
        <v>18.0152</v>
      </c>
      <c r="W78" s="1">
        <v>8.6574000000000009</v>
      </c>
      <c r="X78" s="1">
        <v>10.0962</v>
      </c>
      <c r="Y78" s="1">
        <v>11.690799999999999</v>
      </c>
      <c r="Z78" s="1">
        <v>13.2746</v>
      </c>
      <c r="AA78" s="1">
        <v>14.1038</v>
      </c>
      <c r="AB78" s="1">
        <v>7.7931999999999997</v>
      </c>
      <c r="AC78" s="1">
        <v>13.248200000000001</v>
      </c>
      <c r="AD78" s="1">
        <v>9.4125999999999994</v>
      </c>
      <c r="AE78" s="1" t="s">
        <v>124</v>
      </c>
      <c r="AF78" s="1">
        <f t="shared" si="1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40</v>
      </c>
      <c r="C79" s="1">
        <v>77</v>
      </c>
      <c r="D79" s="1">
        <v>995</v>
      </c>
      <c r="E79" s="1">
        <v>205</v>
      </c>
      <c r="F79" s="1">
        <v>452</v>
      </c>
      <c r="G79" s="7">
        <v>0.3</v>
      </c>
      <c r="H79" s="1">
        <v>40</v>
      </c>
      <c r="I79" s="1" t="s">
        <v>36</v>
      </c>
      <c r="J79" s="1">
        <v>220</v>
      </c>
      <c r="K79" s="1">
        <f t="shared" si="13"/>
        <v>-15</v>
      </c>
      <c r="L79" s="1"/>
      <c r="M79" s="1"/>
      <c r="N79" s="1"/>
      <c r="O79" s="1">
        <f t="shared" si="14"/>
        <v>41</v>
      </c>
      <c r="P79" s="5">
        <f t="shared" si="11"/>
        <v>81</v>
      </c>
      <c r="Q79" s="5"/>
      <c r="R79" s="1"/>
      <c r="S79" s="1">
        <f t="shared" si="15"/>
        <v>13</v>
      </c>
      <c r="T79" s="1">
        <f t="shared" si="16"/>
        <v>11.024390243902438</v>
      </c>
      <c r="U79" s="1">
        <v>39.200000000000003</v>
      </c>
      <c r="V79" s="1">
        <v>53.2</v>
      </c>
      <c r="W79" s="1">
        <v>47.6</v>
      </c>
      <c r="X79" s="1">
        <v>39.6</v>
      </c>
      <c r="Y79" s="1">
        <v>36.6</v>
      </c>
      <c r="Z79" s="1">
        <v>32</v>
      </c>
      <c r="AA79" s="1">
        <v>33.6</v>
      </c>
      <c r="AB79" s="1">
        <v>35.799999999999997</v>
      </c>
      <c r="AC79" s="1">
        <v>39.799999999999997</v>
      </c>
      <c r="AD79" s="1">
        <v>13.4</v>
      </c>
      <c r="AE79" s="1"/>
      <c r="AF79" s="1">
        <f t="shared" si="12"/>
        <v>24.3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40</v>
      </c>
      <c r="C80" s="1">
        <v>53</v>
      </c>
      <c r="D80" s="1">
        <v>668</v>
      </c>
      <c r="E80" s="1">
        <v>121</v>
      </c>
      <c r="F80" s="1">
        <v>325</v>
      </c>
      <c r="G80" s="7">
        <v>0.3</v>
      </c>
      <c r="H80" s="1">
        <v>40</v>
      </c>
      <c r="I80" s="1" t="s">
        <v>36</v>
      </c>
      <c r="J80" s="1">
        <v>139</v>
      </c>
      <c r="K80" s="1">
        <f t="shared" si="13"/>
        <v>-18</v>
      </c>
      <c r="L80" s="1"/>
      <c r="M80" s="1"/>
      <c r="N80" s="1"/>
      <c r="O80" s="1">
        <f t="shared" si="14"/>
        <v>24.2</v>
      </c>
      <c r="P80" s="5"/>
      <c r="Q80" s="5"/>
      <c r="R80" s="1"/>
      <c r="S80" s="1">
        <f t="shared" si="15"/>
        <v>13.429752066115704</v>
      </c>
      <c r="T80" s="1">
        <f t="shared" si="16"/>
        <v>13.429752066115704</v>
      </c>
      <c r="U80" s="1">
        <v>25</v>
      </c>
      <c r="V80" s="1">
        <v>35.6</v>
      </c>
      <c r="W80" s="1">
        <v>21.4</v>
      </c>
      <c r="X80" s="1">
        <v>23</v>
      </c>
      <c r="Y80" s="1">
        <v>23</v>
      </c>
      <c r="Z80" s="1">
        <v>21.4</v>
      </c>
      <c r="AA80" s="1">
        <v>17.8</v>
      </c>
      <c r="AB80" s="1">
        <v>21.4</v>
      </c>
      <c r="AC80" s="1">
        <v>21.4</v>
      </c>
      <c r="AD80" s="1">
        <v>18</v>
      </c>
      <c r="AE80" s="1"/>
      <c r="AF80" s="1">
        <f t="shared" si="1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40</v>
      </c>
      <c r="C81" s="1">
        <v>-4</v>
      </c>
      <c r="D81" s="1">
        <v>427</v>
      </c>
      <c r="E81" s="1">
        <v>89</v>
      </c>
      <c r="F81" s="1">
        <v>147</v>
      </c>
      <c r="G81" s="7">
        <v>0.3</v>
      </c>
      <c r="H81" s="1">
        <v>40</v>
      </c>
      <c r="I81" s="1" t="s">
        <v>36</v>
      </c>
      <c r="J81" s="1">
        <v>96</v>
      </c>
      <c r="K81" s="1">
        <f t="shared" si="13"/>
        <v>-7</v>
      </c>
      <c r="L81" s="1"/>
      <c r="M81" s="1"/>
      <c r="N81" s="1"/>
      <c r="O81" s="1">
        <f t="shared" si="14"/>
        <v>17.8</v>
      </c>
      <c r="P81" s="5">
        <f t="shared" si="11"/>
        <v>84.4</v>
      </c>
      <c r="Q81" s="5"/>
      <c r="R81" s="1"/>
      <c r="S81" s="1">
        <f t="shared" si="15"/>
        <v>13</v>
      </c>
      <c r="T81" s="1">
        <f t="shared" si="16"/>
        <v>8.2584269662921344</v>
      </c>
      <c r="U81" s="1">
        <v>10</v>
      </c>
      <c r="V81" s="1">
        <v>15</v>
      </c>
      <c r="W81" s="1">
        <v>19</v>
      </c>
      <c r="X81" s="1">
        <v>11.6</v>
      </c>
      <c r="Y81" s="1">
        <v>11.2</v>
      </c>
      <c r="Z81" s="1">
        <v>15</v>
      </c>
      <c r="AA81" s="1">
        <v>15.4</v>
      </c>
      <c r="AB81" s="1">
        <v>16.2</v>
      </c>
      <c r="AC81" s="1">
        <v>12.4</v>
      </c>
      <c r="AD81" s="1">
        <v>21.6</v>
      </c>
      <c r="AE81" s="1"/>
      <c r="AF81" s="1">
        <f t="shared" si="12"/>
        <v>25.32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40</v>
      </c>
      <c r="C82" s="1">
        <v>-2</v>
      </c>
      <c r="D82" s="1">
        <v>148</v>
      </c>
      <c r="E82" s="1">
        <v>70</v>
      </c>
      <c r="F82" s="1">
        <v>71</v>
      </c>
      <c r="G82" s="7">
        <v>0.12</v>
      </c>
      <c r="H82" s="1">
        <v>45</v>
      </c>
      <c r="I82" s="1" t="s">
        <v>36</v>
      </c>
      <c r="J82" s="1">
        <v>78</v>
      </c>
      <c r="K82" s="1">
        <f t="shared" si="13"/>
        <v>-8</v>
      </c>
      <c r="L82" s="1"/>
      <c r="M82" s="1"/>
      <c r="N82" s="1"/>
      <c r="O82" s="1">
        <f t="shared" si="14"/>
        <v>14</v>
      </c>
      <c r="P82" s="5">
        <f t="shared" si="11"/>
        <v>111</v>
      </c>
      <c r="Q82" s="5"/>
      <c r="R82" s="1"/>
      <c r="S82" s="1">
        <f t="shared" si="15"/>
        <v>13</v>
      </c>
      <c r="T82" s="1">
        <f t="shared" si="16"/>
        <v>5.0714285714285712</v>
      </c>
      <c r="U82" s="1">
        <v>11</v>
      </c>
      <c r="V82" s="1">
        <v>11.6</v>
      </c>
      <c r="W82" s="1">
        <v>15.6</v>
      </c>
      <c r="X82" s="1">
        <v>9.6</v>
      </c>
      <c r="Y82" s="1">
        <v>3.6</v>
      </c>
      <c r="Z82" s="1">
        <v>10.8</v>
      </c>
      <c r="AA82" s="1">
        <v>9.1999999999999993</v>
      </c>
      <c r="AB82" s="1">
        <v>0</v>
      </c>
      <c r="AC82" s="1">
        <v>0</v>
      </c>
      <c r="AD82" s="1">
        <v>0</v>
      </c>
      <c r="AE82" s="1" t="s">
        <v>62</v>
      </c>
      <c r="AF82" s="1">
        <f t="shared" si="12"/>
        <v>13.32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40</v>
      </c>
      <c r="C83" s="1"/>
      <c r="D83" s="1">
        <v>272</v>
      </c>
      <c r="E83" s="1">
        <v>55</v>
      </c>
      <c r="F83" s="1">
        <v>214</v>
      </c>
      <c r="G83" s="7">
        <v>7.0000000000000007E-2</v>
      </c>
      <c r="H83" s="1">
        <v>60</v>
      </c>
      <c r="I83" s="1" t="s">
        <v>36</v>
      </c>
      <c r="J83" s="1">
        <v>57</v>
      </c>
      <c r="K83" s="1">
        <f t="shared" si="13"/>
        <v>-2</v>
      </c>
      <c r="L83" s="1"/>
      <c r="M83" s="1"/>
      <c r="N83" s="1"/>
      <c r="O83" s="1">
        <f t="shared" si="14"/>
        <v>11</v>
      </c>
      <c r="P83" s="5"/>
      <c r="Q83" s="5"/>
      <c r="R83" s="1"/>
      <c r="S83" s="1">
        <f t="shared" si="15"/>
        <v>19.454545454545453</v>
      </c>
      <c r="T83" s="1">
        <f t="shared" si="16"/>
        <v>19.454545454545453</v>
      </c>
      <c r="U83" s="1">
        <v>10.6</v>
      </c>
      <c r="V83" s="1">
        <v>14.6</v>
      </c>
      <c r="W83" s="1">
        <v>11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 t="s">
        <v>130</v>
      </c>
      <c r="AF83" s="1">
        <f t="shared" si="1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40</v>
      </c>
      <c r="C84" s="1">
        <v>15</v>
      </c>
      <c r="D84" s="1">
        <v>320</v>
      </c>
      <c r="E84" s="1">
        <v>59</v>
      </c>
      <c r="F84" s="1">
        <v>272</v>
      </c>
      <c r="G84" s="7">
        <v>0.12</v>
      </c>
      <c r="H84" s="1">
        <v>90</v>
      </c>
      <c r="I84" s="1" t="s">
        <v>36</v>
      </c>
      <c r="J84" s="1">
        <v>60</v>
      </c>
      <c r="K84" s="1">
        <f t="shared" si="13"/>
        <v>-1</v>
      </c>
      <c r="L84" s="1"/>
      <c r="M84" s="1"/>
      <c r="N84" s="1"/>
      <c r="O84" s="1">
        <f t="shared" si="14"/>
        <v>11.8</v>
      </c>
      <c r="P84" s="5"/>
      <c r="Q84" s="5"/>
      <c r="R84" s="1"/>
      <c r="S84" s="1">
        <f t="shared" si="15"/>
        <v>23.050847457627118</v>
      </c>
      <c r="T84" s="1">
        <f t="shared" si="16"/>
        <v>23.050847457627118</v>
      </c>
      <c r="U84" s="1">
        <v>16.8</v>
      </c>
      <c r="V84" s="1">
        <v>20</v>
      </c>
      <c r="W84" s="1">
        <v>12.2</v>
      </c>
      <c r="X84" s="1">
        <v>9.6</v>
      </c>
      <c r="Y84" s="1">
        <v>7.4</v>
      </c>
      <c r="Z84" s="1">
        <v>8.1999999999999993</v>
      </c>
      <c r="AA84" s="1">
        <v>5.4</v>
      </c>
      <c r="AB84" s="1">
        <v>0</v>
      </c>
      <c r="AC84" s="1">
        <v>0</v>
      </c>
      <c r="AD84" s="1">
        <v>0</v>
      </c>
      <c r="AE84" s="1" t="s">
        <v>62</v>
      </c>
      <c r="AF84" s="1">
        <f t="shared" si="1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35</v>
      </c>
      <c r="C85" s="1">
        <v>53.567999999999998</v>
      </c>
      <c r="D85" s="1"/>
      <c r="E85" s="1">
        <v>6.2789999999999999</v>
      </c>
      <c r="F85" s="1">
        <v>45.177</v>
      </c>
      <c r="G85" s="7">
        <v>1</v>
      </c>
      <c r="H85" s="1" t="e">
        <v>#N/A</v>
      </c>
      <c r="I85" s="1" t="s">
        <v>36</v>
      </c>
      <c r="J85" s="1">
        <v>6.58</v>
      </c>
      <c r="K85" s="1">
        <f t="shared" si="13"/>
        <v>-0.30100000000000016</v>
      </c>
      <c r="L85" s="1"/>
      <c r="M85" s="1"/>
      <c r="N85" s="1"/>
      <c r="O85" s="1">
        <f t="shared" si="14"/>
        <v>1.2558</v>
      </c>
      <c r="P85" s="5"/>
      <c r="Q85" s="5"/>
      <c r="R85" s="1"/>
      <c r="S85" s="1">
        <f t="shared" si="15"/>
        <v>35.974677496416625</v>
      </c>
      <c r="T85" s="1">
        <f t="shared" si="16"/>
        <v>35.974677496416625</v>
      </c>
      <c r="U85" s="1">
        <v>0.13880000000000001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20" t="s">
        <v>149</v>
      </c>
      <c r="AF85" s="1">
        <f t="shared" si="1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40</v>
      </c>
      <c r="C86" s="1"/>
      <c r="D86" s="1">
        <v>174</v>
      </c>
      <c r="E86" s="1">
        <v>98</v>
      </c>
      <c r="F86" s="1">
        <v>62</v>
      </c>
      <c r="G86" s="7">
        <v>7.0000000000000007E-2</v>
      </c>
      <c r="H86" s="1">
        <v>90</v>
      </c>
      <c r="I86" s="1" t="s">
        <v>36</v>
      </c>
      <c r="J86" s="1">
        <v>104</v>
      </c>
      <c r="K86" s="1">
        <f t="shared" si="13"/>
        <v>-6</v>
      </c>
      <c r="L86" s="1"/>
      <c r="M86" s="1"/>
      <c r="N86" s="1"/>
      <c r="O86" s="1">
        <f t="shared" si="14"/>
        <v>19.600000000000001</v>
      </c>
      <c r="P86" s="5">
        <f>11*O86-F86</f>
        <v>153.60000000000002</v>
      </c>
      <c r="Q86" s="5"/>
      <c r="R86" s="1"/>
      <c r="S86" s="1">
        <f t="shared" si="15"/>
        <v>11</v>
      </c>
      <c r="T86" s="1">
        <f t="shared" si="16"/>
        <v>3.1632653061224487</v>
      </c>
      <c r="U86" s="1">
        <v>0</v>
      </c>
      <c r="V86" s="1">
        <v>0</v>
      </c>
      <c r="W86" s="1">
        <v>0</v>
      </c>
      <c r="X86" s="1">
        <v>0</v>
      </c>
      <c r="Y86" s="1">
        <v>0.8</v>
      </c>
      <c r="Z86" s="1">
        <v>14.4</v>
      </c>
      <c r="AA86" s="1">
        <v>13.6</v>
      </c>
      <c r="AB86" s="1">
        <v>0</v>
      </c>
      <c r="AC86" s="1">
        <v>0</v>
      </c>
      <c r="AD86" s="1">
        <v>0</v>
      </c>
      <c r="AE86" s="10" t="s">
        <v>62</v>
      </c>
      <c r="AF86" s="1">
        <f t="shared" si="12"/>
        <v>10.752000000000002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40</v>
      </c>
      <c r="C87" s="1">
        <v>-1</v>
      </c>
      <c r="D87" s="1">
        <v>131</v>
      </c>
      <c r="E87" s="1">
        <v>69</v>
      </c>
      <c r="F87" s="1">
        <v>55</v>
      </c>
      <c r="G87" s="7">
        <v>0.05</v>
      </c>
      <c r="H87" s="1">
        <v>90</v>
      </c>
      <c r="I87" s="1" t="s">
        <v>36</v>
      </c>
      <c r="J87" s="1">
        <v>70</v>
      </c>
      <c r="K87" s="1">
        <f t="shared" si="13"/>
        <v>-1</v>
      </c>
      <c r="L87" s="1"/>
      <c r="M87" s="1"/>
      <c r="N87" s="1"/>
      <c r="O87" s="1">
        <f t="shared" si="14"/>
        <v>13.8</v>
      </c>
      <c r="P87" s="5">
        <f>12*O87-F87</f>
        <v>110.60000000000002</v>
      </c>
      <c r="Q87" s="5"/>
      <c r="R87" s="1"/>
      <c r="S87" s="1">
        <f t="shared" si="15"/>
        <v>12.000000000000002</v>
      </c>
      <c r="T87" s="1">
        <f t="shared" si="16"/>
        <v>3.9855072463768115</v>
      </c>
      <c r="U87" s="1">
        <v>4.2</v>
      </c>
      <c r="V87" s="1">
        <v>8.6</v>
      </c>
      <c r="W87" s="1">
        <v>25.6</v>
      </c>
      <c r="X87" s="1">
        <v>13.2</v>
      </c>
      <c r="Y87" s="1">
        <v>3.2</v>
      </c>
      <c r="Z87" s="1">
        <v>13.8</v>
      </c>
      <c r="AA87" s="1">
        <v>13.2</v>
      </c>
      <c r="AB87" s="1">
        <v>0</v>
      </c>
      <c r="AC87" s="1">
        <v>0</v>
      </c>
      <c r="AD87" s="1">
        <v>0</v>
      </c>
      <c r="AE87" s="1" t="s">
        <v>72</v>
      </c>
      <c r="AF87" s="1">
        <f t="shared" si="12"/>
        <v>5.5300000000000011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40</v>
      </c>
      <c r="C88" s="1">
        <v>40</v>
      </c>
      <c r="D88" s="1">
        <v>352</v>
      </c>
      <c r="E88" s="1">
        <v>101</v>
      </c>
      <c r="F88" s="1">
        <v>284</v>
      </c>
      <c r="G88" s="7">
        <v>5.5E-2</v>
      </c>
      <c r="H88" s="1">
        <v>90</v>
      </c>
      <c r="I88" s="1" t="s">
        <v>36</v>
      </c>
      <c r="J88" s="1">
        <v>106</v>
      </c>
      <c r="K88" s="1">
        <f t="shared" si="13"/>
        <v>-5</v>
      </c>
      <c r="L88" s="1"/>
      <c r="M88" s="1"/>
      <c r="N88" s="1"/>
      <c r="O88" s="1">
        <f t="shared" si="14"/>
        <v>20.2</v>
      </c>
      <c r="P88" s="5"/>
      <c r="Q88" s="5"/>
      <c r="R88" s="1"/>
      <c r="S88" s="1">
        <f t="shared" si="15"/>
        <v>14.059405940594059</v>
      </c>
      <c r="T88" s="1">
        <f t="shared" si="16"/>
        <v>14.059405940594059</v>
      </c>
      <c r="U88" s="1">
        <v>20.2</v>
      </c>
      <c r="V88" s="1">
        <v>21.4</v>
      </c>
      <c r="W88" s="1">
        <v>16.600000000000001</v>
      </c>
      <c r="X88" s="1">
        <v>12.2</v>
      </c>
      <c r="Y88" s="1">
        <v>6.8</v>
      </c>
      <c r="Z88" s="1">
        <v>14.4</v>
      </c>
      <c r="AA88" s="1">
        <v>10</v>
      </c>
      <c r="AB88" s="1">
        <v>0</v>
      </c>
      <c r="AC88" s="1">
        <v>0</v>
      </c>
      <c r="AD88" s="1">
        <v>0</v>
      </c>
      <c r="AE88" s="1" t="s">
        <v>62</v>
      </c>
      <c r="AF88" s="1">
        <f t="shared" si="1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40</v>
      </c>
      <c r="C89" s="1">
        <v>54</v>
      </c>
      <c r="D89" s="1">
        <v>224</v>
      </c>
      <c r="E89" s="1">
        <v>78</v>
      </c>
      <c r="F89" s="1">
        <v>191</v>
      </c>
      <c r="G89" s="7">
        <v>5.5E-2</v>
      </c>
      <c r="H89" s="1">
        <v>90</v>
      </c>
      <c r="I89" s="1" t="s">
        <v>36</v>
      </c>
      <c r="J89" s="1">
        <v>87</v>
      </c>
      <c r="K89" s="1">
        <f t="shared" si="13"/>
        <v>-9</v>
      </c>
      <c r="L89" s="1"/>
      <c r="M89" s="1"/>
      <c r="N89" s="1"/>
      <c r="O89" s="1">
        <f t="shared" si="14"/>
        <v>15.6</v>
      </c>
      <c r="P89" s="5">
        <f t="shared" si="11"/>
        <v>11.799999999999983</v>
      </c>
      <c r="Q89" s="5"/>
      <c r="R89" s="1"/>
      <c r="S89" s="1">
        <f t="shared" si="15"/>
        <v>13</v>
      </c>
      <c r="T89" s="1">
        <f t="shared" si="16"/>
        <v>12.243589743589745</v>
      </c>
      <c r="U89" s="1">
        <v>17.2</v>
      </c>
      <c r="V89" s="1">
        <v>18</v>
      </c>
      <c r="W89" s="1">
        <v>18.399999999999999</v>
      </c>
      <c r="X89" s="1">
        <v>10.199999999999999</v>
      </c>
      <c r="Y89" s="1">
        <v>6</v>
      </c>
      <c r="Z89" s="1">
        <v>14.6</v>
      </c>
      <c r="AA89" s="1">
        <v>10.8</v>
      </c>
      <c r="AB89" s="1">
        <v>0</v>
      </c>
      <c r="AC89" s="1">
        <v>0</v>
      </c>
      <c r="AD89" s="1">
        <v>0</v>
      </c>
      <c r="AE89" s="1" t="s">
        <v>62</v>
      </c>
      <c r="AF89" s="1">
        <f t="shared" si="12"/>
        <v>0.64899999999999902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40</v>
      </c>
      <c r="C90" s="1">
        <v>43</v>
      </c>
      <c r="D90" s="1">
        <v>329</v>
      </c>
      <c r="E90" s="1">
        <v>57</v>
      </c>
      <c r="F90" s="1">
        <v>274</v>
      </c>
      <c r="G90" s="7">
        <v>5.5E-2</v>
      </c>
      <c r="H90" s="1">
        <v>90</v>
      </c>
      <c r="I90" s="1" t="s">
        <v>36</v>
      </c>
      <c r="J90" s="1">
        <v>64</v>
      </c>
      <c r="K90" s="1">
        <f t="shared" si="13"/>
        <v>-7</v>
      </c>
      <c r="L90" s="1"/>
      <c r="M90" s="1"/>
      <c r="N90" s="1"/>
      <c r="O90" s="1">
        <f t="shared" si="14"/>
        <v>11.4</v>
      </c>
      <c r="P90" s="5"/>
      <c r="Q90" s="5"/>
      <c r="R90" s="1"/>
      <c r="S90" s="1">
        <f t="shared" si="15"/>
        <v>24.035087719298247</v>
      </c>
      <c r="T90" s="1">
        <f t="shared" si="16"/>
        <v>24.035087719298247</v>
      </c>
      <c r="U90" s="1">
        <v>15</v>
      </c>
      <c r="V90" s="1">
        <v>19.600000000000001</v>
      </c>
      <c r="W90" s="1">
        <v>14.6</v>
      </c>
      <c r="X90" s="1">
        <v>12.4</v>
      </c>
      <c r="Y90" s="1">
        <v>9.4</v>
      </c>
      <c r="Z90" s="1">
        <v>11.8</v>
      </c>
      <c r="AA90" s="1">
        <v>7.4</v>
      </c>
      <c r="AB90" s="1">
        <v>0</v>
      </c>
      <c r="AC90" s="1">
        <v>0</v>
      </c>
      <c r="AD90" s="1">
        <v>0</v>
      </c>
      <c r="AE90" s="1" t="s">
        <v>62</v>
      </c>
      <c r="AF90" s="1">
        <f t="shared" si="1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40</v>
      </c>
      <c r="C91" s="1">
        <v>143</v>
      </c>
      <c r="D91" s="1">
        <v>1204</v>
      </c>
      <c r="E91" s="1">
        <v>320</v>
      </c>
      <c r="F91" s="1">
        <v>737</v>
      </c>
      <c r="G91" s="7">
        <v>0.375</v>
      </c>
      <c r="H91" s="1">
        <v>50</v>
      </c>
      <c r="I91" s="1" t="s">
        <v>36</v>
      </c>
      <c r="J91" s="1">
        <v>344</v>
      </c>
      <c r="K91" s="1">
        <f t="shared" si="13"/>
        <v>-24</v>
      </c>
      <c r="L91" s="1"/>
      <c r="M91" s="1"/>
      <c r="N91" s="1"/>
      <c r="O91" s="1">
        <f t="shared" si="14"/>
        <v>64</v>
      </c>
      <c r="P91" s="5">
        <f t="shared" si="11"/>
        <v>95</v>
      </c>
      <c r="Q91" s="5"/>
      <c r="R91" s="1"/>
      <c r="S91" s="1">
        <f t="shared" si="15"/>
        <v>13</v>
      </c>
      <c r="T91" s="1">
        <f t="shared" si="16"/>
        <v>11.515625</v>
      </c>
      <c r="U91" s="1">
        <v>63.4</v>
      </c>
      <c r="V91" s="1">
        <v>77.400000000000006</v>
      </c>
      <c r="W91" s="1">
        <v>73.400000000000006</v>
      </c>
      <c r="X91" s="1">
        <v>64</v>
      </c>
      <c r="Y91" s="1">
        <v>59.6</v>
      </c>
      <c r="Z91" s="1">
        <v>53.4</v>
      </c>
      <c r="AA91" s="1">
        <v>52.8</v>
      </c>
      <c r="AB91" s="1">
        <v>51.4</v>
      </c>
      <c r="AC91" s="1">
        <v>54.6</v>
      </c>
      <c r="AD91" s="1">
        <v>48.2</v>
      </c>
      <c r="AE91" s="1" t="s">
        <v>72</v>
      </c>
      <c r="AF91" s="1">
        <f t="shared" si="12"/>
        <v>35.625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40</v>
      </c>
      <c r="C92" s="1"/>
      <c r="D92" s="1">
        <v>282</v>
      </c>
      <c r="E92" s="1">
        <v>119</v>
      </c>
      <c r="F92" s="1">
        <v>151</v>
      </c>
      <c r="G92" s="7">
        <v>7.0000000000000007E-2</v>
      </c>
      <c r="H92" s="1">
        <v>90</v>
      </c>
      <c r="I92" s="1" t="s">
        <v>36</v>
      </c>
      <c r="J92" s="1">
        <v>125</v>
      </c>
      <c r="K92" s="1">
        <f t="shared" si="13"/>
        <v>-6</v>
      </c>
      <c r="L92" s="1"/>
      <c r="M92" s="1"/>
      <c r="N92" s="1"/>
      <c r="O92" s="1">
        <f t="shared" si="14"/>
        <v>23.8</v>
      </c>
      <c r="P92" s="5">
        <f t="shared" si="11"/>
        <v>158.40000000000003</v>
      </c>
      <c r="Q92" s="5"/>
      <c r="R92" s="1"/>
      <c r="S92" s="1">
        <f t="shared" si="15"/>
        <v>13.000000000000002</v>
      </c>
      <c r="T92" s="1">
        <f t="shared" si="16"/>
        <v>6.3445378151260501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0" t="s">
        <v>62</v>
      </c>
      <c r="AF92" s="1">
        <f t="shared" si="12"/>
        <v>11.088000000000003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40</v>
      </c>
      <c r="C93" s="1"/>
      <c r="D93" s="1">
        <v>281</v>
      </c>
      <c r="E93" s="1">
        <v>103</v>
      </c>
      <c r="F93" s="1">
        <v>165</v>
      </c>
      <c r="G93" s="7">
        <v>7.0000000000000007E-2</v>
      </c>
      <c r="H93" s="1">
        <v>90</v>
      </c>
      <c r="I93" s="1" t="s">
        <v>36</v>
      </c>
      <c r="J93" s="1">
        <v>109</v>
      </c>
      <c r="K93" s="1">
        <f t="shared" si="13"/>
        <v>-6</v>
      </c>
      <c r="L93" s="1"/>
      <c r="M93" s="1"/>
      <c r="N93" s="1"/>
      <c r="O93" s="1">
        <f t="shared" si="14"/>
        <v>20.6</v>
      </c>
      <c r="P93" s="5">
        <f t="shared" si="11"/>
        <v>102.80000000000001</v>
      </c>
      <c r="Q93" s="5"/>
      <c r="R93" s="1"/>
      <c r="S93" s="1">
        <f t="shared" si="15"/>
        <v>13</v>
      </c>
      <c r="T93" s="1">
        <f t="shared" si="16"/>
        <v>8.0097087378640772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0" t="s">
        <v>62</v>
      </c>
      <c r="AF93" s="1">
        <f t="shared" si="12"/>
        <v>7.1960000000000015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5" t="s">
        <v>141</v>
      </c>
      <c r="B94" s="15" t="s">
        <v>40</v>
      </c>
      <c r="C94" s="15">
        <v>-54</v>
      </c>
      <c r="D94" s="15">
        <v>79</v>
      </c>
      <c r="E94" s="18">
        <v>25</v>
      </c>
      <c r="F94" s="15"/>
      <c r="G94" s="16">
        <v>0</v>
      </c>
      <c r="H94" s="15" t="e">
        <v>#N/A</v>
      </c>
      <c r="I94" s="15" t="s">
        <v>142</v>
      </c>
      <c r="J94" s="15">
        <v>25</v>
      </c>
      <c r="K94" s="15">
        <f t="shared" si="13"/>
        <v>0</v>
      </c>
      <c r="L94" s="15"/>
      <c r="M94" s="15"/>
      <c r="N94" s="15"/>
      <c r="O94" s="15">
        <f t="shared" si="14"/>
        <v>5</v>
      </c>
      <c r="P94" s="17"/>
      <c r="Q94" s="17"/>
      <c r="R94" s="15"/>
      <c r="S94" s="15">
        <f t="shared" si="15"/>
        <v>0</v>
      </c>
      <c r="T94" s="15">
        <f t="shared" si="16"/>
        <v>0</v>
      </c>
      <c r="U94" s="15">
        <v>5.8</v>
      </c>
      <c r="V94" s="15">
        <v>6.2</v>
      </c>
      <c r="W94" s="15">
        <v>4.5999999999999996</v>
      </c>
      <c r="X94" s="15">
        <v>0</v>
      </c>
      <c r="Y94" s="15">
        <v>0</v>
      </c>
      <c r="Z94" s="15">
        <v>0</v>
      </c>
      <c r="AA94" s="15">
        <v>1.4</v>
      </c>
      <c r="AB94" s="15">
        <v>3.4</v>
      </c>
      <c r="AC94" s="15">
        <v>2.8</v>
      </c>
      <c r="AD94" s="15">
        <v>0</v>
      </c>
      <c r="AE94" s="15"/>
      <c r="AF94" s="15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5" t="s">
        <v>143</v>
      </c>
      <c r="B95" s="15" t="s">
        <v>40</v>
      </c>
      <c r="C95" s="15">
        <v>-281</v>
      </c>
      <c r="D95" s="15">
        <v>484</v>
      </c>
      <c r="E95" s="18">
        <v>194</v>
      </c>
      <c r="F95" s="18">
        <v>-7</v>
      </c>
      <c r="G95" s="16">
        <v>0</v>
      </c>
      <c r="H95" s="15" t="e">
        <v>#N/A</v>
      </c>
      <c r="I95" s="15" t="s">
        <v>142</v>
      </c>
      <c r="J95" s="15">
        <v>206</v>
      </c>
      <c r="K95" s="15">
        <f t="shared" si="13"/>
        <v>-12</v>
      </c>
      <c r="L95" s="15"/>
      <c r="M95" s="15"/>
      <c r="N95" s="15"/>
      <c r="O95" s="15">
        <f t="shared" si="14"/>
        <v>38.799999999999997</v>
      </c>
      <c r="P95" s="17"/>
      <c r="Q95" s="17"/>
      <c r="R95" s="15"/>
      <c r="S95" s="15">
        <f t="shared" si="15"/>
        <v>-0.18041237113402064</v>
      </c>
      <c r="T95" s="15">
        <f t="shared" si="16"/>
        <v>-0.18041237113402064</v>
      </c>
      <c r="U95" s="15">
        <v>37.6</v>
      </c>
      <c r="V95" s="15">
        <v>41.8</v>
      </c>
      <c r="W95" s="15">
        <v>22</v>
      </c>
      <c r="X95" s="15">
        <v>23.6</v>
      </c>
      <c r="Y95" s="15">
        <v>20.399999999999999</v>
      </c>
      <c r="Z95" s="15">
        <v>16.399999999999999</v>
      </c>
      <c r="AA95" s="15">
        <v>18</v>
      </c>
      <c r="AB95" s="15">
        <v>18.399999999999999</v>
      </c>
      <c r="AC95" s="15">
        <v>6.6</v>
      </c>
      <c r="AD95" s="15">
        <v>0</v>
      </c>
      <c r="AE95" s="15"/>
      <c r="AF95" s="15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5" t="s">
        <v>144</v>
      </c>
      <c r="B96" s="15" t="s">
        <v>40</v>
      </c>
      <c r="C96" s="15">
        <v>-225</v>
      </c>
      <c r="D96" s="15">
        <v>376</v>
      </c>
      <c r="E96" s="18">
        <v>143</v>
      </c>
      <c r="F96" s="18">
        <v>3</v>
      </c>
      <c r="G96" s="16">
        <v>0</v>
      </c>
      <c r="H96" s="15" t="e">
        <v>#N/A</v>
      </c>
      <c r="I96" s="15" t="s">
        <v>142</v>
      </c>
      <c r="J96" s="15">
        <v>179</v>
      </c>
      <c r="K96" s="15">
        <f t="shared" si="13"/>
        <v>-36</v>
      </c>
      <c r="L96" s="15"/>
      <c r="M96" s="15"/>
      <c r="N96" s="15"/>
      <c r="O96" s="15">
        <f t="shared" si="14"/>
        <v>28.6</v>
      </c>
      <c r="P96" s="17"/>
      <c r="Q96" s="17"/>
      <c r="R96" s="15"/>
      <c r="S96" s="15">
        <f t="shared" si="15"/>
        <v>0.1048951048951049</v>
      </c>
      <c r="T96" s="15">
        <f t="shared" si="16"/>
        <v>0.1048951048951049</v>
      </c>
      <c r="U96" s="15">
        <v>31.6</v>
      </c>
      <c r="V96" s="15">
        <v>35</v>
      </c>
      <c r="W96" s="15">
        <v>16</v>
      </c>
      <c r="X96" s="15">
        <v>27.6</v>
      </c>
      <c r="Y96" s="15">
        <v>27</v>
      </c>
      <c r="Z96" s="15">
        <v>22.8</v>
      </c>
      <c r="AA96" s="15">
        <v>18.8</v>
      </c>
      <c r="AB96" s="15">
        <v>15</v>
      </c>
      <c r="AC96" s="15">
        <v>13</v>
      </c>
      <c r="AD96" s="15">
        <v>0</v>
      </c>
      <c r="AE96" s="15"/>
      <c r="AF96" s="15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9" t="s">
        <v>145</v>
      </c>
      <c r="B97" s="15" t="s">
        <v>35</v>
      </c>
      <c r="C97" s="15">
        <v>-228.72499999999999</v>
      </c>
      <c r="D97" s="15">
        <v>477.66199999999998</v>
      </c>
      <c r="E97" s="18">
        <v>241.511</v>
      </c>
      <c r="F97" s="18">
        <v>-17.382000000000001</v>
      </c>
      <c r="G97" s="16">
        <v>0</v>
      </c>
      <c r="H97" s="15" t="e">
        <v>#N/A</v>
      </c>
      <c r="I97" s="15" t="s">
        <v>142</v>
      </c>
      <c r="J97" s="15">
        <v>250</v>
      </c>
      <c r="K97" s="15">
        <f t="shared" si="13"/>
        <v>-8.4890000000000043</v>
      </c>
      <c r="L97" s="15"/>
      <c r="M97" s="15"/>
      <c r="N97" s="15"/>
      <c r="O97" s="15">
        <f t="shared" si="14"/>
        <v>48.302199999999999</v>
      </c>
      <c r="P97" s="17"/>
      <c r="Q97" s="17"/>
      <c r="R97" s="15"/>
      <c r="S97" s="15">
        <f t="shared" si="15"/>
        <v>-0.35985938528679856</v>
      </c>
      <c r="T97" s="15">
        <f t="shared" si="16"/>
        <v>-0.35985938528679856</v>
      </c>
      <c r="U97" s="15">
        <v>37.192799999999998</v>
      </c>
      <c r="V97" s="15">
        <v>36.702199999999998</v>
      </c>
      <c r="W97" s="15">
        <v>12.4278</v>
      </c>
      <c r="X97" s="15">
        <v>31.918600000000001</v>
      </c>
      <c r="Y97" s="15">
        <v>28.9282</v>
      </c>
      <c r="Z97" s="15">
        <v>3.0005999999999999</v>
      </c>
      <c r="AA97" s="15">
        <v>0</v>
      </c>
      <c r="AB97" s="15">
        <v>0</v>
      </c>
      <c r="AC97" s="15">
        <v>0</v>
      </c>
      <c r="AD97" s="15">
        <v>0</v>
      </c>
      <c r="AE97" s="15"/>
      <c r="AF97" s="15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9" t="s">
        <v>146</v>
      </c>
      <c r="B98" s="15" t="s">
        <v>35</v>
      </c>
      <c r="C98" s="15">
        <v>-15.186999999999999</v>
      </c>
      <c r="D98" s="15">
        <v>24.638999999999999</v>
      </c>
      <c r="E98" s="18">
        <v>9.452</v>
      </c>
      <c r="F98" s="15"/>
      <c r="G98" s="16">
        <v>0</v>
      </c>
      <c r="H98" s="15" t="e">
        <v>#N/A</v>
      </c>
      <c r="I98" s="15" t="s">
        <v>142</v>
      </c>
      <c r="J98" s="15">
        <v>21.7</v>
      </c>
      <c r="K98" s="15">
        <f t="shared" si="13"/>
        <v>-12.247999999999999</v>
      </c>
      <c r="L98" s="15"/>
      <c r="M98" s="15"/>
      <c r="N98" s="15"/>
      <c r="O98" s="15">
        <f t="shared" si="14"/>
        <v>1.8904000000000001</v>
      </c>
      <c r="P98" s="17"/>
      <c r="Q98" s="17"/>
      <c r="R98" s="15"/>
      <c r="S98" s="15">
        <f t="shared" si="15"/>
        <v>0</v>
      </c>
      <c r="T98" s="15">
        <f t="shared" si="16"/>
        <v>0</v>
      </c>
      <c r="U98" s="15">
        <v>2.8946000000000001</v>
      </c>
      <c r="V98" s="15">
        <v>2.8946000000000001</v>
      </c>
      <c r="W98" s="15">
        <v>0.42959999999999998</v>
      </c>
      <c r="X98" s="15">
        <v>1.0138</v>
      </c>
      <c r="Y98" s="15">
        <v>0.28620000000000001</v>
      </c>
      <c r="Z98" s="15">
        <v>1.4366000000000001</v>
      </c>
      <c r="AA98" s="15">
        <v>2.1564000000000001</v>
      </c>
      <c r="AB98" s="15">
        <v>1.7252000000000001</v>
      </c>
      <c r="AC98" s="15">
        <v>0.1426</v>
      </c>
      <c r="AD98" s="15">
        <v>0</v>
      </c>
      <c r="AE98" s="15"/>
      <c r="AF98" s="15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F98" xr:uid="{86E1E408-21DC-4673-8C4D-798BBF8950C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2025-06-19T12:41:29Z</dcterms:created>
  <dcterms:modified xsi:type="dcterms:W3CDTF">2025-06-19T12:56:52Z</dcterms:modified>
</cp:coreProperties>
</file>