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3D44A53-BA3E-42FC-953A-9D4EA37AE2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504" i="1"/>
  <c r="Z455" i="1"/>
  <c r="Z332" i="1"/>
  <c r="Z261" i="1"/>
  <c r="Z205" i="1"/>
  <c r="Z32" i="1"/>
  <c r="Y522" i="1"/>
  <c r="Y519" i="1"/>
  <c r="Z379" i="1"/>
  <c r="Z357" i="1"/>
  <c r="Z338" i="1"/>
  <c r="Z217" i="1"/>
  <c r="Z407" i="1"/>
  <c r="Z101" i="1"/>
  <c r="Y520" i="1"/>
  <c r="Z300" i="1"/>
  <c r="Z252" i="1"/>
  <c r="Z523" i="1" s="1"/>
  <c r="Y518" i="1"/>
  <c r="Y521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<sst xmlns="http://schemas.openxmlformats.org/spreadsheetml/2006/main" count="2343" uniqueCount="831">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</sst>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222</v>
      </c>
      <c r="Y53" s="58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230.94166666666666</v>
      </c>
      <c r="BN53" s="64">
        <f t="shared" si="8"/>
        <v>235.93499999999997</v>
      </c>
      <c r="BO53" s="64">
        <f t="shared" si="9"/>
        <v>0.32118055555555552</v>
      </c>
      <c r="BP53" s="64">
        <f t="shared" si="10"/>
        <v>0.328125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212</v>
      </c>
      <c r="Y57" s="584">
        <f t="shared" si="6"/>
        <v>216</v>
      </c>
      <c r="Z57" s="36">
        <f>IFERROR(IF(Y57=0,"",ROUNDUP(Y57/H57,0)*0.00902),"")</f>
        <v>0.43296000000000001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221.89333333333332</v>
      </c>
      <c r="BN57" s="64">
        <f t="shared" si="8"/>
        <v>226.08</v>
      </c>
      <c r="BO57" s="64">
        <f t="shared" si="9"/>
        <v>0.35690235690235694</v>
      </c>
      <c r="BP57" s="64">
        <f t="shared" si="10"/>
        <v>0.36363636363636365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67.666666666666671</v>
      </c>
      <c r="Y58" s="585">
        <f>IFERROR(Y52/H52,"0")+IFERROR(Y53/H53,"0")+IFERROR(Y54/H54,"0")+IFERROR(Y55/H55,"0")+IFERROR(Y56/H56,"0")+IFERROR(Y57/H57,"0")</f>
        <v>69</v>
      </c>
      <c r="Z58" s="585">
        <f>IFERROR(IF(Z52="",0,Z52),"0")+IFERROR(IF(Z53="",0,Z53),"0")+IFERROR(IF(Z54="",0,Z54),"0")+IFERROR(IF(Z55="",0,Z55),"0")+IFERROR(IF(Z56="",0,Z56),"0")+IFERROR(IF(Z57="",0,Z57),"0")</f>
        <v>0.83153999999999995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434</v>
      </c>
      <c r="Y59" s="585">
        <f>IFERROR(SUM(Y52:Y57),"0")</f>
        <v>442.8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1200</v>
      </c>
      <c r="Y61" s="584">
        <f>IFERROR(IF(X61="",0,CEILING((X61/$H61),1)*$H61),"")</f>
        <v>1209.6000000000001</v>
      </c>
      <c r="Z61" s="36">
        <f>IFERROR(IF(Y61=0,"",ROUNDUP(Y61/H61,0)*0.01898),"")</f>
        <v>2.1257600000000001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1248.3333333333333</v>
      </c>
      <c r="BN61" s="64">
        <f>IFERROR(Y61*I61/H61,"0")</f>
        <v>1258.3200000000002</v>
      </c>
      <c r="BO61" s="64">
        <f>IFERROR(1/J61*(X61/H61),"0")</f>
        <v>1.7361111111111109</v>
      </c>
      <c r="BP61" s="64">
        <f>IFERROR(1/J61*(Y61/H61),"0")</f>
        <v>1.75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38</v>
      </c>
      <c r="Y64" s="58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40.533333333333331</v>
      </c>
      <c r="BN64" s="64">
        <f>IFERROR(Y64*I64/H64,"0")</f>
        <v>43.199999999999996</v>
      </c>
      <c r="BO64" s="64">
        <f>IFERROR(1/J64*(X64/H64),"0")</f>
        <v>7.7330077330077324E-2</v>
      </c>
      <c r="BP64" s="64">
        <f>IFERROR(1/J64*(Y64/H64),"0")</f>
        <v>8.2417582417582416E-2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125.18518518518518</v>
      </c>
      <c r="Y65" s="585">
        <f>IFERROR(Y61/H61,"0")+IFERROR(Y62/H62,"0")+IFERROR(Y63/H63,"0")+IFERROR(Y64/H64,"0")</f>
        <v>127</v>
      </c>
      <c r="Z65" s="585">
        <f>IFERROR(IF(Z61="",0,Z61),"0")+IFERROR(IF(Z62="",0,Z62),"0")+IFERROR(IF(Z63="",0,Z63),"0")+IFERROR(IF(Z64="",0,Z64),"0")</f>
        <v>2.2234099999999999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1238</v>
      </c>
      <c r="Y66" s="585">
        <f>IFERROR(SUM(Y61:Y64),"0")</f>
        <v>1250.1000000000001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81</v>
      </c>
      <c r="Y89" s="584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84.262499999999989</v>
      </c>
      <c r="BN89" s="64">
        <f>IFERROR(Y89*I89/H89,"0")</f>
        <v>89.88</v>
      </c>
      <c r="BO89" s="64">
        <f>IFERROR(1/J89*(X89/H89),"0")</f>
        <v>0.11718749999999999</v>
      </c>
      <c r="BP89" s="64">
        <f>IFERROR(1/J89*(Y89/H89),"0")</f>
        <v>0.125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180</v>
      </c>
      <c r="Y91" s="584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47.5</v>
      </c>
      <c r="Y92" s="585">
        <f>IFERROR(Y89/H89,"0")+IFERROR(Y90/H90,"0")+IFERROR(Y91/H91,"0")</f>
        <v>48</v>
      </c>
      <c r="Z92" s="585">
        <f>IFERROR(IF(Z89="",0,Z89),"0")+IFERROR(IF(Z90="",0,Z90),"0")+IFERROR(IF(Z91="",0,Z91),"0")</f>
        <v>0.51263999999999998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261</v>
      </c>
      <c r="Y93" s="585">
        <f>IFERROR(SUM(Y89:Y91),"0")</f>
        <v>266.39999999999998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66</v>
      </c>
      <c r="Y100" s="584">
        <f t="shared" si="16"/>
        <v>67.319999999999993</v>
      </c>
      <c r="Z100" s="36">
        <f>IFERROR(IF(Y100=0,"",ROUNDUP(Y100/H100,0)*0.00651),"")</f>
        <v>0.22134000000000001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74.599999999999994</v>
      </c>
      <c r="BN100" s="64">
        <f t="shared" si="18"/>
        <v>76.091999999999985</v>
      </c>
      <c r="BO100" s="64">
        <f t="shared" si="19"/>
        <v>0.18315018315018317</v>
      </c>
      <c r="BP100" s="64">
        <f t="shared" si="20"/>
        <v>0.18681318681318682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33.333333333333336</v>
      </c>
      <c r="Y101" s="585">
        <f>IFERROR(Y95/H95,"0")+IFERROR(Y96/H96,"0")+IFERROR(Y97/H97,"0")+IFERROR(Y98/H98,"0")+IFERROR(Y99/H99,"0")+IFERROR(Y100/H100,"0")</f>
        <v>34</v>
      </c>
      <c r="Z101" s="585">
        <f>IFERROR(IF(Z95="",0,Z95),"0")+IFERROR(IF(Z96="",0,Z96),"0")+IFERROR(IF(Z97="",0,Z97),"0")+IFERROR(IF(Z98="",0,Z98),"0")+IFERROR(IF(Z99="",0,Z99),"0")+IFERROR(IF(Z100="",0,Z100),"0")</f>
        <v>0.22134000000000001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66</v>
      </c>
      <c r="Y102" s="585">
        <f>IFERROR(SUM(Y95:Y100),"0")</f>
        <v>67.319999999999993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36</v>
      </c>
      <c r="Y106" s="584">
        <f>IFERROR(IF(X106="",0,CEILING((X106/$H106),1)*$H106),"")</f>
        <v>37.5</v>
      </c>
      <c r="Z106" s="36">
        <f>IFERROR(IF(Y106=0,"",ROUNDUP(Y106/H106,0)*0.00902),"")</f>
        <v>9.0200000000000002E-2</v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38.015999999999998</v>
      </c>
      <c r="BN106" s="64">
        <f>IFERROR(Y106*I106/H106,"0")</f>
        <v>39.6</v>
      </c>
      <c r="BO106" s="64">
        <f>IFERROR(1/J106*(X106/H106),"0")</f>
        <v>7.2727272727272724E-2</v>
      </c>
      <c r="BP106" s="64">
        <f>IFERROR(1/J106*(Y106/H106),"0")</f>
        <v>7.575757575757576E-2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28.11851851851852</v>
      </c>
      <c r="Y109" s="585">
        <f>IFERROR(Y105/H105,"0")+IFERROR(Y106/H106,"0")+IFERROR(Y107/H107,"0")+IFERROR(Y108/H108,"0")</f>
        <v>29</v>
      </c>
      <c r="Z109" s="585">
        <f>IFERROR(IF(Z105="",0,Z105),"0")+IFERROR(IF(Z106="",0,Z106),"0")+IFERROR(IF(Z107="",0,Z107),"0")+IFERROR(IF(Z108="",0,Z108),"0")</f>
        <v>0.45082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236</v>
      </c>
      <c r="Y110" s="585">
        <f>IFERROR(SUM(Y105:Y108),"0")</f>
        <v>242.70000000000002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14</v>
      </c>
      <c r="Y118" s="58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14.886666666666667</v>
      </c>
      <c r="BN118" s="64">
        <f>IFERROR(Y118*I118/H118,"0")</f>
        <v>17.225999999999999</v>
      </c>
      <c r="BO118" s="64">
        <f>IFERROR(1/J118*(X118/H118),"0")</f>
        <v>2.7006172839506175E-2</v>
      </c>
      <c r="BP118" s="64">
        <f>IFERROR(1/J118*(Y118/H118),"0")</f>
        <v>3.125E-2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165</v>
      </c>
      <c r="Y120" s="584">
        <f>IFERROR(IF(X120="",0,CEILING((X120/$H120),1)*$H120),"")</f>
        <v>166.32</v>
      </c>
      <c r="Z120" s="36">
        <f>IFERROR(IF(Y120=0,"",ROUNDUP(Y120/H120,0)*0.00651),"")</f>
        <v>0.54683999999999999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185.5</v>
      </c>
      <c r="BN120" s="64">
        <f>IFERROR(Y120*I120/H120,"0")</f>
        <v>186.98400000000001</v>
      </c>
      <c r="BO120" s="64">
        <f>IFERROR(1/J120*(X120/H120),"0")</f>
        <v>0.45787545787545786</v>
      </c>
      <c r="BP120" s="64">
        <f>IFERROR(1/J120*(Y120/H120),"0")</f>
        <v>0.46153846153846156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85.061728395061721</v>
      </c>
      <c r="Y123" s="585">
        <f>IFERROR(Y118/H118,"0")+IFERROR(Y119/H119,"0")+IFERROR(Y120/H120,"0")+IFERROR(Y121/H121,"0")+IFERROR(Y122/H122,"0")</f>
        <v>86</v>
      </c>
      <c r="Z123" s="585">
        <f>IFERROR(IF(Z118="",0,Z118),"0")+IFERROR(IF(Z119="",0,Z119),"0")+IFERROR(IF(Z120="",0,Z120),"0")+IFERROR(IF(Z121="",0,Z121),"0")+IFERROR(IF(Z122="",0,Z122),"0")</f>
        <v>0.58479999999999999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179</v>
      </c>
      <c r="Y124" s="585">
        <f>IFERROR(SUM(Y118:Y122),"0")</f>
        <v>182.51999999999998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69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72.881249999999994</v>
      </c>
      <c r="BN133" s="64">
        <f>IFERROR(Y133*I133/H133,"0")</f>
        <v>74.36</v>
      </c>
      <c r="BO133" s="64">
        <f>IFERROR(1/J133*(X133/H133),"0")</f>
        <v>0.11847527472527473</v>
      </c>
      <c r="BP133" s="64">
        <f>IFERROR(1/J133*(Y133/H133),"0")</f>
        <v>0.12087912087912089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21.5625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69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50</v>
      </c>
      <c r="Y138" s="584">
        <f>IFERROR(IF(X138="",0,CEILING((X138/$H138),1)*$H138),"")</f>
        <v>50.4</v>
      </c>
      <c r="Z138" s="36">
        <f>IFERROR(IF(Y138=0,"",ROUNDUP(Y138/H138,0)*0.00651),"")</f>
        <v>0.11718000000000001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54.785714285714292</v>
      </c>
      <c r="BN138" s="64">
        <f>IFERROR(Y138*I138/H138,"0")</f>
        <v>55.223999999999997</v>
      </c>
      <c r="BO138" s="64">
        <f>IFERROR(1/J138*(X138/H138),"0")</f>
        <v>9.8116169544740978E-2</v>
      </c>
      <c r="BP138" s="64">
        <f>IFERROR(1/J138*(Y138/H138),"0")</f>
        <v>9.8901098901098911E-2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17.857142857142858</v>
      </c>
      <c r="Y139" s="585">
        <f>IFERROR(Y137/H137,"0")+IFERROR(Y138/H138,"0")</f>
        <v>18</v>
      </c>
      <c r="Z139" s="585">
        <f>IFERROR(IF(Z137="",0,Z137),"0")+IFERROR(IF(Z138="",0,Z138),"0")</f>
        <v>0.11718000000000001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50</v>
      </c>
      <c r="Y140" s="585">
        <f>IFERROR(SUM(Y137:Y138),"0")</f>
        <v>50.4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35</v>
      </c>
      <c r="Y143" s="584">
        <f>IFERROR(IF(X143="",0,CEILING((X143/$H143),1)*$H143),"")</f>
        <v>36.96</v>
      </c>
      <c r="Z143" s="36">
        <f>IFERROR(IF(Y143=0,"",ROUNDUP(Y143/H143,0)*0.00651),"")</f>
        <v>9.1139999999999999E-2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38.553030303030305</v>
      </c>
      <c r="BN143" s="64">
        <f>IFERROR(Y143*I143/H143,"0")</f>
        <v>40.711999999999996</v>
      </c>
      <c r="BO143" s="64">
        <f>IFERROR(1/J143*(X143/H143),"0")</f>
        <v>7.2843822843822847E-2</v>
      </c>
      <c r="BP143" s="64">
        <f>IFERROR(1/J143*(Y143/H143),"0")</f>
        <v>7.6923076923076927E-2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13.257575757575758</v>
      </c>
      <c r="Y144" s="585">
        <f>IFERROR(Y142/H142,"0")+IFERROR(Y143/H143,"0")</f>
        <v>14</v>
      </c>
      <c r="Z144" s="585">
        <f>IFERROR(IF(Z142="",0,Z142),"0")+IFERROR(IF(Z143="",0,Z143),"0")</f>
        <v>9.1139999999999999E-2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35</v>
      </c>
      <c r="Y145" s="585">
        <f>IFERROR(SUM(Y142:Y143),"0")</f>
        <v>36.96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64</v>
      </c>
      <c r="Y152" s="584">
        <f>IFERROR(IF(X152="",0,CEILING((X152/$H152),1)*$H152),"")</f>
        <v>72</v>
      </c>
      <c r="Z152" s="36">
        <f>IFERROR(IF(Y152=0,"",ROUNDUP(Y152/H152,0)*0.01898),"")</f>
        <v>0.15184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68.160000000000011</v>
      </c>
      <c r="BN152" s="64">
        <f>IFERROR(Y152*I152/H152,"0")</f>
        <v>76.680000000000007</v>
      </c>
      <c r="BO152" s="64">
        <f>IFERROR(1/J152*(X152/H152),"0")</f>
        <v>0.1111111111111111</v>
      </c>
      <c r="BP152" s="64">
        <f>IFERROR(1/J152*(Y152/H152),"0")</f>
        <v>0.125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7.1111111111111107</v>
      </c>
      <c r="Y155" s="585">
        <f>IFERROR(Y152/H152,"0")+IFERROR(Y153/H153,"0")+IFERROR(Y154/H154,"0")</f>
        <v>8</v>
      </c>
      <c r="Z155" s="585">
        <f>IFERROR(IF(Z152="",0,Z152),"0")+IFERROR(IF(Z153="",0,Z153),"0")+IFERROR(IF(Z154="",0,Z154),"0")</f>
        <v>0.15184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64</v>
      </c>
      <c r="Y156" s="585">
        <f>IFERROR(SUM(Y152:Y154),"0")</f>
        <v>72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88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93.447619047619042</v>
      </c>
      <c r="BN168" s="64">
        <f t="shared" si="23"/>
        <v>93.66</v>
      </c>
      <c r="BO168" s="64">
        <f t="shared" si="24"/>
        <v>0.17908017908017909</v>
      </c>
      <c r="BP168" s="64">
        <f t="shared" si="25"/>
        <v>0.17948717948717952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53</v>
      </c>
      <c r="Y170" s="584">
        <f t="shared" si="21"/>
        <v>54.6</v>
      </c>
      <c r="Z170" s="36">
        <f>IFERROR(IF(Y170=0,"",ROUNDUP(Y170/H170,0)*0.00502),"")</f>
        <v>0.13052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55.523809523809526</v>
      </c>
      <c r="BN170" s="64">
        <f t="shared" si="23"/>
        <v>57.20000000000001</v>
      </c>
      <c r="BO170" s="64">
        <f t="shared" si="24"/>
        <v>0.10785510785510787</v>
      </c>
      <c r="BP170" s="64">
        <f t="shared" si="25"/>
        <v>0.11111111111111112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90.952380952380963</v>
      </c>
      <c r="Y173" s="585">
        <f>IFERROR(Y164/H164,"0")+IFERROR(Y165/H165,"0")+IFERROR(Y166/H166,"0")+IFERROR(Y167/H167,"0")+IFERROR(Y168/H168,"0")+IFERROR(Y169/H169,"0")+IFERROR(Y170/H170,"0")+IFERROR(Y171/H171,"0")+IFERROR(Y172/H172,"0")</f>
        <v>92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0.55784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241</v>
      </c>
      <c r="Y174" s="585">
        <f>IFERROR(SUM(Y164:Y172),"0")</f>
        <v>243.6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14</v>
      </c>
      <c r="Y177" s="584">
        <f>IFERROR(IF(X177="",0,CEILING((X177/$H177),1)*$H177),"")</f>
        <v>15.120000000000001</v>
      </c>
      <c r="Z177" s="36">
        <f>IFERROR(IF(Y177=0,"",ROUNDUP(Y177/H177,0)*0.0059),"")</f>
        <v>7.0800000000000002E-2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16.111111111111111</v>
      </c>
      <c r="BN177" s="64">
        <f>IFERROR(Y177*I177/H177,"0")</f>
        <v>17.399999999999999</v>
      </c>
      <c r="BO177" s="64">
        <f>IFERROR(1/J177*(X177/H177),"0")</f>
        <v>5.1440329218106991E-2</v>
      </c>
      <c r="BP177" s="64">
        <f>IFERROR(1/J177*(Y177/H177),"0")</f>
        <v>5.5555555555555552E-2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14</v>
      </c>
      <c r="Y178" s="584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22.222222222222221</v>
      </c>
      <c r="Y179" s="585">
        <f>IFERROR(Y176/H176,"0")+IFERROR(Y177/H177,"0")+IFERROR(Y178/H178,"0")</f>
        <v>24</v>
      </c>
      <c r="Z179" s="585">
        <f>IFERROR(IF(Z176="",0,Z176),"0")+IFERROR(IF(Z177="",0,Z177),"0")+IFERROR(IF(Z178="",0,Z178),"0")</f>
        <v>0.1416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28</v>
      </c>
      <c r="Y180" s="585">
        <f>IFERROR(SUM(Y176:Y178),"0")</f>
        <v>30.240000000000002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14</v>
      </c>
      <c r="Y182" s="584">
        <f>IFERROR(IF(X182="",0,CEILING((X182/$H182),1)*$H182),"")</f>
        <v>15.120000000000001</v>
      </c>
      <c r="Z182" s="36">
        <f>IFERROR(IF(Y182=0,"",ROUNDUP(Y182/H182,0)*0.0059),"")</f>
        <v>7.0800000000000002E-2</v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16.111111111111111</v>
      </c>
      <c r="BN182" s="64">
        <f>IFERROR(Y182*I182/H182,"0")</f>
        <v>17.399999999999999</v>
      </c>
      <c r="BO182" s="64">
        <f>IFERROR(1/J182*(X182/H182),"0")</f>
        <v>5.1440329218106991E-2</v>
      </c>
      <c r="BP182" s="64">
        <f>IFERROR(1/J182*(Y182/H182),"0")</f>
        <v>5.5555555555555552E-2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11.111111111111111</v>
      </c>
      <c r="Y183" s="585">
        <f>IFERROR(Y182/H182,"0")</f>
        <v>12</v>
      </c>
      <c r="Z183" s="585">
        <f>IFERROR(IF(Z182="",0,Z182),"0")</f>
        <v>7.0800000000000002E-2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14</v>
      </c>
      <c r="Y184" s="585">
        <f>IFERROR(SUM(Y182:Y182),"0")</f>
        <v>15.120000000000001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108</v>
      </c>
      <c r="Y199" s="584">
        <f t="shared" si="26"/>
        <v>108</v>
      </c>
      <c r="Z199" s="36">
        <f>IFERROR(IF(Y199=0,"",ROUNDUP(Y199/H199,0)*0.00902),"")</f>
        <v>0.1804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112.19999999999999</v>
      </c>
      <c r="BN199" s="64">
        <f t="shared" si="28"/>
        <v>112.19999999999999</v>
      </c>
      <c r="BO199" s="64">
        <f t="shared" si="29"/>
        <v>0.15151515151515152</v>
      </c>
      <c r="BP199" s="64">
        <f t="shared" si="30"/>
        <v>0.15151515151515152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24</v>
      </c>
      <c r="Y201" s="584">
        <f t="shared" si="26"/>
        <v>25.2</v>
      </c>
      <c r="Z201" s="36">
        <f>IFERROR(IF(Y201=0,"",ROUNDUP(Y201/H201,0)*0.00502),"")</f>
        <v>7.0280000000000009E-2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25.733333333333334</v>
      </c>
      <c r="BN201" s="64">
        <f t="shared" si="28"/>
        <v>27.019999999999996</v>
      </c>
      <c r="BO201" s="64">
        <f t="shared" si="29"/>
        <v>5.6980056980056981E-2</v>
      </c>
      <c r="BP201" s="64">
        <f t="shared" si="30"/>
        <v>5.9829059829059839E-2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25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26.388888888888889</v>
      </c>
      <c r="BN204" s="64">
        <f t="shared" si="28"/>
        <v>26.599999999999998</v>
      </c>
      <c r="BO204" s="64">
        <f t="shared" si="29"/>
        <v>5.9354226020892693E-2</v>
      </c>
      <c r="BP204" s="64">
        <f t="shared" si="30"/>
        <v>5.9829059829059839E-2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47.222222222222214</v>
      </c>
      <c r="Y205" s="585">
        <f>IFERROR(Y197/H197,"0")+IFERROR(Y198/H198,"0")+IFERROR(Y199/H199,"0")+IFERROR(Y200/H200,"0")+IFERROR(Y201/H201,"0")+IFERROR(Y202/H202,"0")+IFERROR(Y203/H203,"0")+IFERROR(Y204/H204,"0")</f>
        <v>48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0.32096000000000002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157</v>
      </c>
      <c r="Y206" s="585">
        <f>IFERROR(SUM(Y197:Y204),"0")</f>
        <v>158.39999999999998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40</v>
      </c>
      <c r="Y211" s="584">
        <f t="shared" si="31"/>
        <v>40.799999999999997</v>
      </c>
      <c r="Z211" s="36">
        <f t="shared" ref="Z211:Z216" si="36">IFERROR(IF(Y211=0,"",ROUNDUP(Y211/H211,0)*0.00651),"")</f>
        <v>0.11067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44.5</v>
      </c>
      <c r="BN211" s="64">
        <f t="shared" si="33"/>
        <v>45.39</v>
      </c>
      <c r="BO211" s="64">
        <f t="shared" si="34"/>
        <v>9.1575091575091583E-2</v>
      </c>
      <c r="BP211" s="64">
        <f t="shared" si="35"/>
        <v>9.3406593406593408E-2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49</v>
      </c>
      <c r="Y213" s="584">
        <f t="shared" si="31"/>
        <v>50.4</v>
      </c>
      <c r="Z213" s="36">
        <f t="shared" si="36"/>
        <v>0.13671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54.145000000000003</v>
      </c>
      <c r="BN213" s="64">
        <f t="shared" si="33"/>
        <v>55.692</v>
      </c>
      <c r="BO213" s="64">
        <f t="shared" si="34"/>
        <v>0.1121794871794872</v>
      </c>
      <c r="BP213" s="64">
        <f t="shared" si="35"/>
        <v>0.11538461538461539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102</v>
      </c>
      <c r="Y214" s="584">
        <f t="shared" si="31"/>
        <v>103.2</v>
      </c>
      <c r="Z214" s="36">
        <f t="shared" si="36"/>
        <v>0.27993000000000001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112.71000000000001</v>
      </c>
      <c r="BN214" s="64">
        <f t="shared" si="33"/>
        <v>114.03600000000003</v>
      </c>
      <c r="BO214" s="64">
        <f t="shared" si="34"/>
        <v>0.23351648351648355</v>
      </c>
      <c r="BP214" s="64">
        <f t="shared" si="35"/>
        <v>0.23626373626373628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60</v>
      </c>
      <c r="Y216" s="584">
        <f t="shared" si="31"/>
        <v>60</v>
      </c>
      <c r="Z216" s="36">
        <f t="shared" si="36"/>
        <v>0.16275000000000001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66.45</v>
      </c>
      <c r="BN216" s="64">
        <f t="shared" si="33"/>
        <v>66.45</v>
      </c>
      <c r="BO216" s="64">
        <f t="shared" si="34"/>
        <v>0.13736263736263737</v>
      </c>
      <c r="BP216" s="64">
        <f t="shared" si="35"/>
        <v>0.13736263736263737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104.58333333333334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106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0.6900599999999999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251</v>
      </c>
      <c r="Y218" s="585">
        <f>IFERROR(SUM(Y208:Y216),"0")</f>
        <v>254.39999999999998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13</v>
      </c>
      <c r="Y242" s="584">
        <f>IFERROR(IF(X242="",0,CEILING((X242/$H242),1)*$H242),"")</f>
        <v>15.120000000000001</v>
      </c>
      <c r="Z242" s="36">
        <f>IFERROR(IF(Y242=0,"",ROUNDUP(Y242/H242,0)*0.0059),"")</f>
        <v>4.1299999999999996E-2</v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14.143518518518517</v>
      </c>
      <c r="BN242" s="64">
        <f>IFERROR(Y242*I242/H242,"0")</f>
        <v>16.45</v>
      </c>
      <c r="BO242" s="64">
        <f>IFERROR(1/J242*(X242/H242),"0")</f>
        <v>2.7863511659807952E-2</v>
      </c>
      <c r="BP242" s="64">
        <f>IFERROR(1/J242*(Y242/H242),"0")</f>
        <v>3.2407407407407406E-2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6.0185185185185182</v>
      </c>
      <c r="Y243" s="585">
        <f>IFERROR(Y241/H241,"0")+IFERROR(Y242/H242,"0")</f>
        <v>7</v>
      </c>
      <c r="Z243" s="585">
        <f>IFERROR(IF(Z241="",0,Z241),"0")+IFERROR(IF(Z242="",0,Z242),"0")</f>
        <v>4.1299999999999996E-2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13</v>
      </c>
      <c r="Y244" s="585">
        <f>IFERROR(SUM(Y241:Y242),"0")</f>
        <v>15.120000000000001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6</v>
      </c>
      <c r="Y246" s="584">
        <f t="shared" ref="Y246:Y251" si="42">IFERROR(IF(X246="",0,CEILING((X246/$H246),1)*$H246),"")</f>
        <v>6.93</v>
      </c>
      <c r="Z246" s="36">
        <f t="shared" ref="Z246:Z251" si="43">IFERROR(IF(Y246=0,"",ROUNDUP(Y246/H246,0)*0.0059),"")</f>
        <v>4.1299999999999996E-2</v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7.1515151515151514</v>
      </c>
      <c r="BN246" s="64">
        <f t="shared" ref="BN246:BN251" si="45">IFERROR(Y246*I246/H246,"0")</f>
        <v>8.259999999999998</v>
      </c>
      <c r="BO246" s="64">
        <f t="shared" ref="BO246:BO251" si="46">IFERROR(1/J246*(X246/H246),"0")</f>
        <v>2.8058361391694722E-2</v>
      </c>
      <c r="BP246" s="64">
        <f t="shared" ref="BP246:BP251" si="47">IFERROR(1/J246*(Y246/H246),"0")</f>
        <v>3.2407407407407406E-2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10</v>
      </c>
      <c r="Y249" s="584">
        <f t="shared" si="42"/>
        <v>10.8</v>
      </c>
      <c r="Z249" s="36">
        <f t="shared" si="43"/>
        <v>7.0800000000000002E-2</v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12.111111111111111</v>
      </c>
      <c r="BN249" s="64">
        <f t="shared" si="45"/>
        <v>13.080000000000002</v>
      </c>
      <c r="BO249" s="64">
        <f t="shared" si="46"/>
        <v>5.1440329218106991E-2</v>
      </c>
      <c r="BP249" s="64">
        <f t="shared" si="47"/>
        <v>5.5555555555555552E-2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17.171717171717169</v>
      </c>
      <c r="Y252" s="585">
        <f>IFERROR(Y246/H246,"0")+IFERROR(Y247/H247,"0")+IFERROR(Y248/H248,"0")+IFERROR(Y249/H249,"0")+IFERROR(Y250/H250,"0")+IFERROR(Y251/H251,"0")</f>
        <v>19</v>
      </c>
      <c r="Z252" s="585">
        <f>IFERROR(IF(Z246="",0,Z246),"0")+IFERROR(IF(Z247="",0,Z247),"0")+IFERROR(IF(Z248="",0,Z248),"0")+IFERROR(IF(Z249="",0,Z249),"0")+IFERROR(IF(Z250="",0,Z250),"0")+IFERROR(IF(Z251="",0,Z251),"0")</f>
        <v>0.11210000000000001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16</v>
      </c>
      <c r="Y253" s="585">
        <f>IFERROR(SUM(Y246:Y251),"0")</f>
        <v>17.73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500</v>
      </c>
      <c r="Y257" s="584">
        <f>IFERROR(IF(X257="",0,CEILING((X257/$H257),1)*$H257),"")</f>
        <v>507.6</v>
      </c>
      <c r="Z257" s="36">
        <f>IFERROR(IF(Y257=0,"",ROUNDUP(Y257/H257,0)*0.01898),"")</f>
        <v>0.89205999999999996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520.1388888888888</v>
      </c>
      <c r="BN257" s="64">
        <f>IFERROR(Y257*I257/H257,"0")</f>
        <v>528.04499999999996</v>
      </c>
      <c r="BO257" s="64">
        <f>IFERROR(1/J257*(X257/H257),"0")</f>
        <v>0.72337962962962954</v>
      </c>
      <c r="BP257" s="64">
        <f>IFERROR(1/J257*(Y257/H257),"0")</f>
        <v>0.734375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46.296296296296291</v>
      </c>
      <c r="Y261" s="585">
        <f>IFERROR(Y256/H256,"0")+IFERROR(Y257/H257,"0")+IFERROR(Y258/H258,"0")+IFERROR(Y259/H259,"0")+IFERROR(Y260/H260,"0")</f>
        <v>47</v>
      </c>
      <c r="Z261" s="585">
        <f>IFERROR(IF(Z256="",0,Z256),"0")+IFERROR(IF(Z257="",0,Z257),"0")+IFERROR(IF(Z258="",0,Z258),"0")+IFERROR(IF(Z259="",0,Z259),"0")+IFERROR(IF(Z260="",0,Z260),"0")</f>
        <v>0.89205999999999996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500</v>
      </c>
      <c r="Y262" s="585">
        <f>IFERROR(SUM(Y256:Y260),"0")</f>
        <v>507.6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104</v>
      </c>
      <c r="Y294" s="584">
        <f t="shared" ref="Y294:Y299" si="48">IFERROR(IF(X294="",0,CEILING((X294/$H294),1)*$H294),"")</f>
        <v>108</v>
      </c>
      <c r="Z294" s="36">
        <f>IFERROR(IF(Y294=0,"",ROUNDUP(Y294/H294,0)*0.01898),"")</f>
        <v>0.1898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108.18888888888888</v>
      </c>
      <c r="BN294" s="64">
        <f t="shared" ref="BN294:BN299" si="50">IFERROR(Y294*I294/H294,"0")</f>
        <v>112.34999999999998</v>
      </c>
      <c r="BO294" s="64">
        <f t="shared" ref="BO294:BO299" si="51">IFERROR(1/J294*(X294/H294),"0")</f>
        <v>0.15046296296296297</v>
      </c>
      <c r="BP294" s="64">
        <f t="shared" ref="BP294:BP299" si="52">IFERROR(1/J294*(Y294/H294),"0")</f>
        <v>0.15625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1500</v>
      </c>
      <c r="Y296" s="584">
        <f t="shared" si="48"/>
        <v>1501.2</v>
      </c>
      <c r="Z296" s="36">
        <f>IFERROR(IF(Y296=0,"",ROUNDUP(Y296/H296,0)*0.01898),"")</f>
        <v>2.63822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1560.4166666666665</v>
      </c>
      <c r="BN296" s="64">
        <f t="shared" si="50"/>
        <v>1561.665</v>
      </c>
      <c r="BO296" s="64">
        <f t="shared" si="51"/>
        <v>2.1701388888888888</v>
      </c>
      <c r="BP296" s="64">
        <f t="shared" si="52"/>
        <v>2.171875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132</v>
      </c>
      <c r="Y297" s="584">
        <f t="shared" si="48"/>
        <v>140.4</v>
      </c>
      <c r="Z297" s="36">
        <f>IFERROR(IF(Y297=0,"",ROUNDUP(Y297/H297,0)*0.01898),"")</f>
        <v>0.24674000000000001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137.31666666666666</v>
      </c>
      <c r="BN297" s="64">
        <f t="shared" si="50"/>
        <v>146.05499999999998</v>
      </c>
      <c r="BO297" s="64">
        <f t="shared" si="51"/>
        <v>0.19097222222222221</v>
      </c>
      <c r="BP297" s="64">
        <f t="shared" si="52"/>
        <v>0.203125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48</v>
      </c>
      <c r="Y298" s="584">
        <f t="shared" si="48"/>
        <v>48</v>
      </c>
      <c r="Z298" s="36">
        <f>IFERROR(IF(Y298=0,"",ROUNDUP(Y298/H298,0)*0.00902),"")</f>
        <v>0.10824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50.519999999999996</v>
      </c>
      <c r="BN298" s="64">
        <f t="shared" si="50"/>
        <v>50.519999999999996</v>
      </c>
      <c r="BO298" s="64">
        <f t="shared" si="51"/>
        <v>9.0909090909090912E-2</v>
      </c>
      <c r="BP298" s="64">
        <f t="shared" si="52"/>
        <v>9.0909090909090912E-2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24</v>
      </c>
      <c r="Y299" s="584">
        <f t="shared" si="48"/>
        <v>24</v>
      </c>
      <c r="Z299" s="36">
        <f>IFERROR(IF(Y299=0,"",ROUNDUP(Y299/H299,0)*0.00902),"")</f>
        <v>5.4120000000000001E-2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25.259999999999998</v>
      </c>
      <c r="BN299" s="64">
        <f t="shared" si="50"/>
        <v>25.259999999999998</v>
      </c>
      <c r="BO299" s="64">
        <f t="shared" si="51"/>
        <v>4.5454545454545456E-2</v>
      </c>
      <c r="BP299" s="64">
        <f t="shared" si="52"/>
        <v>4.5454545454545456E-2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178.74074074074073</v>
      </c>
      <c r="Y300" s="585">
        <f>IFERROR(Y294/H294,"0")+IFERROR(Y295/H295,"0")+IFERROR(Y296/H296,"0")+IFERROR(Y297/H297,"0")+IFERROR(Y298/H298,"0")+IFERROR(Y299/H299,"0")</f>
        <v>180</v>
      </c>
      <c r="Z300" s="585">
        <f>IFERROR(IF(Z294="",0,Z294),"0")+IFERROR(IF(Z295="",0,Z295),"0")+IFERROR(IF(Z296="",0,Z296),"0")+IFERROR(IF(Z297="",0,Z297),"0")+IFERROR(IF(Z298="",0,Z298),"0")+IFERROR(IF(Z299="",0,Z299),"0")</f>
        <v>3.23712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1808</v>
      </c>
      <c r="Y301" s="585">
        <f>IFERROR(SUM(Y294:Y299),"0")</f>
        <v>1821.6000000000001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500</v>
      </c>
      <c r="Y304" s="584">
        <f t="shared" si="53"/>
        <v>504</v>
      </c>
      <c r="Z304" s="36">
        <f>IFERROR(IF(Y304=0,"",ROUNDUP(Y304/H304,0)*0.00902),"")</f>
        <v>1.0824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532.14285714285711</v>
      </c>
      <c r="BN304" s="64">
        <f t="shared" si="55"/>
        <v>536.39999999999986</v>
      </c>
      <c r="BO304" s="64">
        <f t="shared" si="56"/>
        <v>0.90187590187590183</v>
      </c>
      <c r="BP304" s="64">
        <f t="shared" si="57"/>
        <v>0.90909090909090917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44</v>
      </c>
      <c r="Y307" s="584">
        <f t="shared" si="53"/>
        <v>44.1</v>
      </c>
      <c r="Z307" s="36">
        <f>IFERROR(IF(Y307=0,"",ROUNDUP(Y307/H307,0)*0.00502),"")</f>
        <v>0.10542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46.095238095238102</v>
      </c>
      <c r="BN307" s="64">
        <f t="shared" si="55"/>
        <v>46.2</v>
      </c>
      <c r="BO307" s="64">
        <f t="shared" si="56"/>
        <v>8.9540089540089546E-2</v>
      </c>
      <c r="BP307" s="64">
        <f t="shared" si="57"/>
        <v>8.9743589743589758E-2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140</v>
      </c>
      <c r="Y310" s="585">
        <f>IFERROR(Y303/H303,"0")+IFERROR(Y304/H304,"0")+IFERROR(Y305/H305,"0")+IFERROR(Y306/H306,"0")+IFERROR(Y307/H307,"0")+IFERROR(Y308/H308,"0")+IFERROR(Y309/H309,"0")</f>
        <v>141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1.1878200000000001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544</v>
      </c>
      <c r="Y311" s="585">
        <f>IFERROR(SUM(Y303:Y309),"0")</f>
        <v>548.1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7500</v>
      </c>
      <c r="Y313" s="584">
        <f>IFERROR(IF(X313="",0,CEILING((X313/$H313),1)*$H313),"")</f>
        <v>7503.5999999999995</v>
      </c>
      <c r="Z313" s="36">
        <f>IFERROR(IF(Y313=0,"",ROUNDUP(Y313/H313,0)*0.01898),"")</f>
        <v>18.258759999999999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7993.2692307692323</v>
      </c>
      <c r="BN313" s="64">
        <f>IFERROR(Y313*I313/H313,"0")</f>
        <v>7997.1060000000007</v>
      </c>
      <c r="BO313" s="64">
        <f>IFERROR(1/J313*(X313/H313),"0")</f>
        <v>15.024038461538462</v>
      </c>
      <c r="BP313" s="64">
        <f>IFERROR(1/J313*(Y313/H313),"0")</f>
        <v>15.03125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39</v>
      </c>
      <c r="Y316" s="584">
        <f>IFERROR(IF(X316="",0,CEILING((X316/$H316),1)*$H316),"")</f>
        <v>39</v>
      </c>
      <c r="Z316" s="36">
        <f>IFERROR(IF(Y316=0,"",ROUNDUP(Y316/H316,0)*0.00651),"")</f>
        <v>8.4629999999999997E-2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42.198</v>
      </c>
      <c r="BN316" s="64">
        <f>IFERROR(Y316*I316/H316,"0")</f>
        <v>42.198</v>
      </c>
      <c r="BO316" s="64">
        <f>IFERROR(1/J316*(X316/H316),"0")</f>
        <v>7.1428571428571438E-2</v>
      </c>
      <c r="BP316" s="64">
        <f>IFERROR(1/J316*(Y316/H316),"0")</f>
        <v>7.1428571428571438E-2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974.53846153846155</v>
      </c>
      <c r="Y318" s="585">
        <f>IFERROR(Y313/H313,"0")+IFERROR(Y314/H314,"0")+IFERROR(Y315/H315,"0")+IFERROR(Y316/H316,"0")+IFERROR(Y317/H317,"0")</f>
        <v>975</v>
      </c>
      <c r="Z318" s="585">
        <f>IFERROR(IF(Z313="",0,Z313),"0")+IFERROR(IF(Z314="",0,Z314),"0")+IFERROR(IF(Z315="",0,Z315),"0")+IFERROR(IF(Z316="",0,Z316),"0")+IFERROR(IF(Z317="",0,Z317),"0")</f>
        <v>18.343389999999999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7539</v>
      </c>
      <c r="Y319" s="585">
        <f>IFERROR(SUM(Y313:Y317),"0")</f>
        <v>7542.5999999999995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500</v>
      </c>
      <c r="Y321" s="584">
        <f>IFERROR(IF(X321="",0,CEILING((X321/$H321),1)*$H321),"")</f>
        <v>504</v>
      </c>
      <c r="Z321" s="36">
        <f>IFERROR(IF(Y321=0,"",ROUNDUP(Y321/H321,0)*0.01898),"")</f>
        <v>1.1388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530.89285714285711</v>
      </c>
      <c r="BN321" s="64">
        <f>IFERROR(Y321*I321/H321,"0")</f>
        <v>535.14</v>
      </c>
      <c r="BO321" s="64">
        <f>IFERROR(1/J321*(X321/H321),"0")</f>
        <v>0.93005952380952372</v>
      </c>
      <c r="BP321" s="64">
        <f>IFERROR(1/J321*(Y321/H321),"0")</f>
        <v>0.9375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250</v>
      </c>
      <c r="Y322" s="584">
        <f>IFERROR(IF(X322="",0,CEILING((X322/$H322),1)*$H322),"")</f>
        <v>257.39999999999998</v>
      </c>
      <c r="Z322" s="36">
        <f>IFERROR(IF(Y322=0,"",ROUNDUP(Y322/H322,0)*0.01898),"")</f>
        <v>0.62634000000000001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266.63461538461542</v>
      </c>
      <c r="BN322" s="64">
        <f>IFERROR(Y322*I322/H322,"0")</f>
        <v>274.52700000000004</v>
      </c>
      <c r="BO322" s="64">
        <f>IFERROR(1/J322*(X322/H322),"0")</f>
        <v>0.50080128205128205</v>
      </c>
      <c r="BP322" s="64">
        <f>IFERROR(1/J322*(Y322/H322),"0")</f>
        <v>0.515625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91.575091575091562</v>
      </c>
      <c r="Y324" s="585">
        <f>IFERROR(Y321/H321,"0")+IFERROR(Y322/H322,"0")+IFERROR(Y323/H323,"0")</f>
        <v>93</v>
      </c>
      <c r="Z324" s="585">
        <f>IFERROR(IF(Z321="",0,Z321),"0")+IFERROR(IF(Z322="",0,Z322),"0")+IFERROR(IF(Z323="",0,Z323),"0")</f>
        <v>1.7651400000000002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750</v>
      </c>
      <c r="Y325" s="585">
        <f>IFERROR(SUM(Y321:Y323),"0")</f>
        <v>761.4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34</v>
      </c>
      <c r="Y330" s="584">
        <f>IFERROR(IF(X330="",0,CEILING((X330/$H330),1)*$H330),"")</f>
        <v>35.699999999999996</v>
      </c>
      <c r="Z330" s="36">
        <f>IFERROR(IF(Y330=0,"",ROUNDUP(Y330/H330,0)*0.00651),"")</f>
        <v>9.1139999999999999E-2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39.400000000000006</v>
      </c>
      <c r="BN330" s="64">
        <f>IFERROR(Y330*I330/H330,"0")</f>
        <v>41.37</v>
      </c>
      <c r="BO330" s="64">
        <f>IFERROR(1/J330*(X330/H330),"0")</f>
        <v>7.3260073260073263E-2</v>
      </c>
      <c r="BP330" s="64">
        <f>IFERROR(1/J330*(Y330/H330),"0")</f>
        <v>7.6923076923076927E-2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13.333333333333334</v>
      </c>
      <c r="Y332" s="585">
        <f>IFERROR(Y327/H327,"0")+IFERROR(Y328/H328,"0")+IFERROR(Y329/H329,"0")+IFERROR(Y330/H330,"0")+IFERROR(Y331/H331,"0")</f>
        <v>14</v>
      </c>
      <c r="Z332" s="585">
        <f>IFERROR(IF(Z327="",0,Z327),"0")+IFERROR(IF(Z328="",0,Z328),"0")+IFERROR(IF(Z329="",0,Z329),"0")+IFERROR(IF(Z330="",0,Z330),"0")+IFERROR(IF(Z331="",0,Z331),"0")</f>
        <v>9.1139999999999999E-2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34</v>
      </c>
      <c r="Y333" s="585">
        <f>IFERROR(SUM(Y327:Y331),"0")</f>
        <v>35.699999999999996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30</v>
      </c>
      <c r="Y336" s="584">
        <f>IFERROR(IF(X336="",0,CEILING((X336/$H336),1)*$H336),"")</f>
        <v>30</v>
      </c>
      <c r="Z336" s="36">
        <f>IFERROR(IF(Y336=0,"",ROUNDUP(Y336/H336,0)*0.00474),"")</f>
        <v>7.110000000000001E-2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33.6</v>
      </c>
      <c r="BN336" s="64">
        <f>IFERROR(Y336*I336/H336,"0")</f>
        <v>33.6</v>
      </c>
      <c r="BO336" s="64">
        <f>IFERROR(1/J336*(X336/H336),"0")</f>
        <v>6.3025210084033612E-2</v>
      </c>
      <c r="BP336" s="64">
        <f>IFERROR(1/J336*(Y336/H336),"0")</f>
        <v>6.3025210084033612E-2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40</v>
      </c>
      <c r="Y337" s="584">
        <f>IFERROR(IF(X337="",0,CEILING((X337/$H337),1)*$H337),"")</f>
        <v>40</v>
      </c>
      <c r="Z337" s="36">
        <f>IFERROR(IF(Y337=0,"",ROUNDUP(Y337/H337,0)*0.00474),"")</f>
        <v>9.4800000000000009E-2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44.800000000000004</v>
      </c>
      <c r="BN337" s="64">
        <f>IFERROR(Y337*I337/H337,"0")</f>
        <v>44.800000000000004</v>
      </c>
      <c r="BO337" s="64">
        <f>IFERROR(1/J337*(X337/H337),"0")</f>
        <v>8.4033613445378144E-2</v>
      </c>
      <c r="BP337" s="64">
        <f>IFERROR(1/J337*(Y337/H337),"0")</f>
        <v>8.4033613445378144E-2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35</v>
      </c>
      <c r="Y338" s="585">
        <f>IFERROR(Y335/H335,"0")+IFERROR(Y336/H336,"0")+IFERROR(Y337/H337,"0")</f>
        <v>35</v>
      </c>
      <c r="Z338" s="585">
        <f>IFERROR(IF(Z335="",0,Z335),"0")+IFERROR(IF(Z336="",0,Z336),"0")+IFERROR(IF(Z337="",0,Z337),"0")</f>
        <v>0.16590000000000002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70</v>
      </c>
      <c r="Y339" s="585">
        <f>IFERROR(SUM(Y335:Y337),"0")</f>
        <v>70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127</v>
      </c>
      <c r="Y344" s="584">
        <f>IFERROR(IF(X344="",0,CEILING((X344/$H344),1)*$H344),"")</f>
        <v>128.1</v>
      </c>
      <c r="Z344" s="36">
        <f>IFERROR(IF(Y344=0,"",ROUNDUP(Y344/H344,0)*0.00651),"")</f>
        <v>0.39711000000000002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141.51428571428571</v>
      </c>
      <c r="BN344" s="64">
        <f>IFERROR(Y344*I344/H344,"0")</f>
        <v>142.73999999999998</v>
      </c>
      <c r="BO344" s="64">
        <f>IFERROR(1/J344*(X344/H344),"0")</f>
        <v>0.33228676085818942</v>
      </c>
      <c r="BP344" s="64">
        <f>IFERROR(1/J344*(Y344/H344),"0")</f>
        <v>0.33516483516483514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60.476190476190474</v>
      </c>
      <c r="Y345" s="585">
        <f>IFERROR(Y342/H342,"0")+IFERROR(Y343/H343,"0")+IFERROR(Y344/H344,"0")</f>
        <v>60.999999999999993</v>
      </c>
      <c r="Z345" s="585">
        <f>IFERROR(IF(Z342="",0,Z342),"0")+IFERROR(IF(Z343="",0,Z343),"0")+IFERROR(IF(Z344="",0,Z344),"0")</f>
        <v>0.39711000000000002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127</v>
      </c>
      <c r="Y346" s="585">
        <f>IFERROR(SUM(Y342:Y344),"0")</f>
        <v>128.1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145</v>
      </c>
      <c r="Y350" s="584">
        <f t="shared" ref="Y350:Y356" si="58">IFERROR(IF(X350="",0,CEILING((X350/$H350),1)*$H350),"")</f>
        <v>150</v>
      </c>
      <c r="Z350" s="36">
        <f>IFERROR(IF(Y350=0,"",ROUNDUP(Y350/H350,0)*0.02175),"")</f>
        <v>0.21749999999999997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149.63999999999999</v>
      </c>
      <c r="BN350" s="64">
        <f t="shared" ref="BN350:BN356" si="60">IFERROR(Y350*I350/H350,"0")</f>
        <v>154.80000000000001</v>
      </c>
      <c r="BO350" s="64">
        <f t="shared" ref="BO350:BO356" si="61">IFERROR(1/J350*(X350/H350),"0")</f>
        <v>0.20138888888888887</v>
      </c>
      <c r="BP350" s="64">
        <f t="shared" ref="BP350:BP356" si="62">IFERROR(1/J350*(Y350/H350),"0")</f>
        <v>0.20833333333333331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178</v>
      </c>
      <c r="Y351" s="584">
        <f t="shared" si="58"/>
        <v>180</v>
      </c>
      <c r="Z351" s="36">
        <f>IFERROR(IF(Y351=0,"",ROUNDUP(Y351/H351,0)*0.02175),"")</f>
        <v>0.26100000000000001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183.696</v>
      </c>
      <c r="BN351" s="64">
        <f t="shared" si="60"/>
        <v>185.76000000000002</v>
      </c>
      <c r="BO351" s="64">
        <f t="shared" si="61"/>
        <v>0.24722222222222223</v>
      </c>
      <c r="BP351" s="64">
        <f t="shared" si="62"/>
        <v>0.25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26</v>
      </c>
      <c r="Y355" s="584">
        <f t="shared" si="58"/>
        <v>30</v>
      </c>
      <c r="Z355" s="36">
        <f>IFERROR(IF(Y355=0,"",ROUNDUP(Y355/H355,0)*0.00902),"")</f>
        <v>5.4120000000000001E-2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27.092000000000002</v>
      </c>
      <c r="BN355" s="64">
        <f t="shared" si="60"/>
        <v>31.26</v>
      </c>
      <c r="BO355" s="64">
        <f t="shared" si="61"/>
        <v>3.9393939393939398E-2</v>
      </c>
      <c r="BP355" s="64">
        <f t="shared" si="62"/>
        <v>4.5454545454545456E-2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26</v>
      </c>
      <c r="Y356" s="584">
        <f t="shared" si="58"/>
        <v>30</v>
      </c>
      <c r="Z356" s="36">
        <f>IFERROR(IF(Y356=0,"",ROUNDUP(Y356/H356,0)*0.00902),"")</f>
        <v>5.4120000000000001E-2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27.092000000000002</v>
      </c>
      <c r="BN356" s="64">
        <f t="shared" si="60"/>
        <v>31.26</v>
      </c>
      <c r="BO356" s="64">
        <f t="shared" si="61"/>
        <v>3.9393939393939398E-2</v>
      </c>
      <c r="BP356" s="64">
        <f t="shared" si="62"/>
        <v>4.5454545454545456E-2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98.600000000000009</v>
      </c>
      <c r="Y357" s="585">
        <f>IFERROR(Y350/H350,"0")+IFERROR(Y351/H351,"0")+IFERROR(Y352/H352,"0")+IFERROR(Y353/H353,"0")+IFERROR(Y354/H354,"0")+IFERROR(Y355/H355,"0")+IFERROR(Y356/H356,"0")</f>
        <v>101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2.04399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1375</v>
      </c>
      <c r="Y358" s="585">
        <f>IFERROR(SUM(Y350:Y356),"0")</f>
        <v>1395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12</v>
      </c>
      <c r="Y376" s="584">
        <f>IFERROR(IF(X376="",0,CEILING((X376/$H376),1)*$H376),"")</f>
        <v>21.6</v>
      </c>
      <c r="Z376" s="36">
        <f>IFERROR(IF(Y376=0,"",ROUNDUP(Y376/H376,0)*0.01898),"")</f>
        <v>3.7960000000000001E-2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12.483333333333333</v>
      </c>
      <c r="BN376" s="64">
        <f>IFERROR(Y376*I376/H376,"0")</f>
        <v>22.47</v>
      </c>
      <c r="BO376" s="64">
        <f>IFERROR(1/J376*(X376/H376),"0")</f>
        <v>1.7361111111111108E-2</v>
      </c>
      <c r="BP376" s="64">
        <f>IFERROR(1/J376*(Y376/H376),"0")</f>
        <v>3.125E-2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1.1111111111111109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12</v>
      </c>
      <c r="Y380" s="585">
        <f>IFERROR(SUM(Y375:Y378),"0")</f>
        <v>21.6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39</v>
      </c>
      <c r="Y386" s="584">
        <f>IFERROR(IF(X386="",0,CEILING((X386/$H386),1)*$H386),"")</f>
        <v>45</v>
      </c>
      <c r="Z386" s="36">
        <f>IFERROR(IF(Y386=0,"",ROUNDUP(Y386/H386,0)*0.01898),"")</f>
        <v>9.4899999999999998E-2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41.248999999999995</v>
      </c>
      <c r="BN386" s="64">
        <f>IFERROR(Y386*I386/H386,"0")</f>
        <v>47.594999999999999</v>
      </c>
      <c r="BO386" s="64">
        <f>IFERROR(1/J386*(X386/H386),"0")</f>
        <v>6.7708333333333329E-2</v>
      </c>
      <c r="BP386" s="64">
        <f>IFERROR(1/J386*(Y386/H386),"0")</f>
        <v>7.8125E-2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74</v>
      </c>
      <c r="Y387" s="584">
        <f>IFERROR(IF(X387="",0,CEILING((X387/$H387),1)*$H387),"")</f>
        <v>74.399999999999991</v>
      </c>
      <c r="Z387" s="36">
        <f>IFERROR(IF(Y387=0,"",ROUNDUP(Y387/H387,0)*0.00651),"")</f>
        <v>0.20181000000000002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82.140000000000015</v>
      </c>
      <c r="BN387" s="64">
        <f>IFERROR(Y387*I387/H387,"0")</f>
        <v>82.584000000000003</v>
      </c>
      <c r="BO387" s="64">
        <f>IFERROR(1/J387*(X387/H387),"0")</f>
        <v>0.16941391941391945</v>
      </c>
      <c r="BP387" s="64">
        <f>IFERROR(1/J387*(Y387/H387),"0")</f>
        <v>0.17032967032967034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35.166666666666671</v>
      </c>
      <c r="Y388" s="585">
        <f>IFERROR(Y386/H386,"0")+IFERROR(Y387/H387,"0")</f>
        <v>36</v>
      </c>
      <c r="Z388" s="585">
        <f>IFERROR(IF(Z386="",0,Z386),"0")+IFERROR(IF(Z387="",0,Z387),"0")</f>
        <v>0.29671000000000003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113</v>
      </c>
      <c r="Y389" s="585">
        <f>IFERROR(SUM(Y386:Y387),"0")</f>
        <v>119.39999999999999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100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106.81818181818181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0.18210955710955709</v>
      </c>
      <c r="BP440" s="64">
        <f t="shared" ref="BP440:BP454" si="74">IFERROR(1/J440*(Y440/H440),"0")</f>
        <v>0.18269230769230771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0.22724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100</v>
      </c>
      <c r="Y456" s="585">
        <f>IFERROR(SUM(Y440:Y454),"0")</f>
        <v>100.32000000000001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12</v>
      </c>
      <c r="Y464" s="584">
        <f t="shared" ref="Y464:Y470" si="75">IFERROR(IF(X464="",0,CEILING((X464/$H464),1)*$H464),"")</f>
        <v>15.84</v>
      </c>
      <c r="Z464" s="36">
        <f>IFERROR(IF(Y464=0,"",ROUNDUP(Y464/H464,0)*0.01196),"")</f>
        <v>3.5880000000000002E-2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12.818181818181817</v>
      </c>
      <c r="BN464" s="64">
        <f t="shared" ref="BN464:BN470" si="77">IFERROR(Y464*I464/H464,"0")</f>
        <v>16.919999999999998</v>
      </c>
      <c r="BO464" s="64">
        <f t="shared" ref="BO464:BO470" si="78">IFERROR(1/J464*(X464/H464),"0")</f>
        <v>2.1853146853146852E-2</v>
      </c>
      <c r="BP464" s="64">
        <f t="shared" ref="BP464:BP470" si="79">IFERROR(1/J464*(Y464/H464),"0")</f>
        <v>2.8846153846153848E-2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61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65.159090909090892</v>
      </c>
      <c r="BN465" s="64">
        <f t="shared" si="77"/>
        <v>67.679999999999993</v>
      </c>
      <c r="BO465" s="64">
        <f t="shared" si="78"/>
        <v>0.11108682983682984</v>
      </c>
      <c r="BP465" s="64">
        <f t="shared" si="79"/>
        <v>0.11538461538461539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74</v>
      </c>
      <c r="Y466" s="584">
        <f t="shared" si="75"/>
        <v>79.2</v>
      </c>
      <c r="Z466" s="36">
        <f>IFERROR(IF(Y466=0,"",ROUNDUP(Y466/H466,0)*0.01196),"")</f>
        <v>0.1794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79.045454545454533</v>
      </c>
      <c r="BN466" s="64">
        <f t="shared" si="77"/>
        <v>84.6</v>
      </c>
      <c r="BO466" s="64">
        <f t="shared" si="78"/>
        <v>0.13476107226107226</v>
      </c>
      <c r="BP466" s="64">
        <f t="shared" si="79"/>
        <v>0.14423076923076925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27.840909090909086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147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105</v>
      </c>
      <c r="Y496" s="584">
        <f>IFERROR(IF(X496="",0,CEILING((X496/$H496),1)*$H496),"")</f>
        <v>105</v>
      </c>
      <c r="Z496" s="36">
        <f>IFERROR(IF(Y496=0,"",ROUNDUP(Y496/H496,0)*0.00902),"")</f>
        <v>0.22550000000000001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111.74999999999999</v>
      </c>
      <c r="BN496" s="64">
        <f>IFERROR(Y496*I496/H496,"0")</f>
        <v>111.74999999999999</v>
      </c>
      <c r="BO496" s="64">
        <f>IFERROR(1/J496*(X496/H496),"0")</f>
        <v>0.18939393939393939</v>
      </c>
      <c r="BP496" s="64">
        <f>IFERROR(1/J496*(Y496/H496),"0")</f>
        <v>0.18939393939393939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25</v>
      </c>
      <c r="Y498" s="585">
        <f>IFERROR(Y496/H496,"0")+IFERROR(Y497/H497,"0")</f>
        <v>25</v>
      </c>
      <c r="Z498" s="585">
        <f>IFERROR(IF(Z496="",0,Z496),"0")+IFERROR(IF(Z497="",0,Z497),"0")</f>
        <v>0.22550000000000001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105</v>
      </c>
      <c r="Y499" s="585">
        <f>IFERROR(SUM(Y496:Y497),"0")</f>
        <v>105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16776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16939.350000000002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17761.455131988379</v>
      </c>
      <c r="Y519" s="585">
        <f>IFERROR(SUM(BN22:BN515),"0")</f>
        <v>17934.285999999996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18536.455131988379</v>
      </c>
      <c r="Y521" s="585">
        <f>GrossWeightTotalR+PalletQtyTotalR*25</f>
        <v>18709.285999999996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2519.8261893970225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2550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36.930530000000005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1692.9</v>
      </c>
      <c r="E528" s="46">
        <f>IFERROR(Y89*1,"0")+IFERROR(Y90*1,"0")+IFERROR(Y91*1,"0")+IFERROR(Y95*1,"0")+IFERROR(Y96*1,"0")+IFERROR(Y97*1,"0")+IFERROR(Y98*1,"0")+IFERROR(Y99*1,"0")+IFERROR(Y100*1,"0")</f>
        <v>333.71999999999997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425.22</v>
      </c>
      <c r="G528" s="46">
        <f>IFERROR(Y132*1,"0")+IFERROR(Y133*1,"0")+IFERROR(Y137*1,"0")+IFERROR(Y138*1,"0")+IFERROR(Y142*1,"0")+IFERROR(Y143*1,"0")</f>
        <v>157.76000000000002</v>
      </c>
      <c r="H528" s="46">
        <f>IFERROR(Y148*1,"0")+IFERROR(Y152*1,"0")+IFERROR(Y153*1,"0")+IFERROR(Y154*1,"0")</f>
        <v>72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288.95999999999998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412.8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32.85</v>
      </c>
      <c r="L528" s="46">
        <f>IFERROR(Y256*1,"0")+IFERROR(Y257*1,"0")+IFERROR(Y258*1,"0")+IFERROR(Y259*1,"0")+IFERROR(Y260*1,"0")</f>
        <v>507.6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10779.4</v>
      </c>
      <c r="S528" s="46">
        <f>IFERROR(Y342*1,"0")+IFERROR(Y343*1,"0")+IFERROR(Y344*1,"0")</f>
        <v>128.1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1395</v>
      </c>
      <c r="U528" s="46">
        <f>IFERROR(Y375*1,"0")+IFERROR(Y376*1,"0")+IFERROR(Y377*1,"0")+IFERROR(Y378*1,"0")+IFERROR(Y382*1,"0")+IFERROR(Y386*1,"0")+IFERROR(Y387*1,"0")+IFERROR(Y391*1,"0")</f>
        <v>141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359.04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213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