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Горняк ЗПФ в Донецк с филиалами на 23,06,25\"/>
    </mc:Choice>
  </mc:AlternateContent>
  <xr:revisionPtr revIDLastSave="0" documentId="13_ncr:1_{8C0CCBF5-4E22-478F-8A2B-7B8AA5B77D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Z253" i="1" s="1"/>
  <c r="Y252" i="1"/>
  <c r="P252" i="1"/>
  <c r="BO251" i="1"/>
  <c r="BM251" i="1"/>
  <c r="Z251" i="1"/>
  <c r="Y251" i="1"/>
  <c r="Y253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Y228" i="1"/>
  <c r="P228" i="1"/>
  <c r="BO227" i="1"/>
  <c r="BM227" i="1"/>
  <c r="Z227" i="1"/>
  <c r="Y227" i="1"/>
  <c r="BP227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X193" i="1"/>
  <c r="BO192" i="1"/>
  <c r="BM192" i="1"/>
  <c r="Z192" i="1"/>
  <c r="Z193" i="1" s="1"/>
  <c r="Y192" i="1"/>
  <c r="Y193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Y169" i="1" s="1"/>
  <c r="X163" i="1"/>
  <c r="X162" i="1"/>
  <c r="BO161" i="1"/>
  <c r="BM161" i="1"/>
  <c r="Z161" i="1"/>
  <c r="Z162" i="1" s="1"/>
  <c r="Y161" i="1"/>
  <c r="Y163" i="1" s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Z142" i="1" s="1"/>
  <c r="Y139" i="1"/>
  <c r="Y143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Z119" i="1" s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Y104" i="1" s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Y74" i="1" s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Z37" i="1" s="1"/>
  <c r="Y34" i="1"/>
  <c r="P34" i="1"/>
  <c r="X31" i="1"/>
  <c r="X30" i="1"/>
  <c r="BO29" i="1"/>
  <c r="BM29" i="1"/>
  <c r="X328" i="1" s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57" i="1" l="1"/>
  <c r="Z73" i="1"/>
  <c r="Z103" i="1"/>
  <c r="BN128" i="1"/>
  <c r="BN180" i="1"/>
  <c r="Y190" i="1"/>
  <c r="BN265" i="1"/>
  <c r="Z320" i="1"/>
  <c r="BN304" i="1"/>
  <c r="BN305" i="1"/>
  <c r="BN306" i="1"/>
  <c r="BN309" i="1"/>
  <c r="BN310" i="1"/>
  <c r="Y38" i="1"/>
  <c r="Y254" i="1"/>
  <c r="BN35" i="1"/>
  <c r="BN61" i="1"/>
  <c r="BP61" i="1"/>
  <c r="Y62" i="1"/>
  <c r="Z67" i="1"/>
  <c r="BN65" i="1"/>
  <c r="BN78" i="1"/>
  <c r="BN90" i="1"/>
  <c r="BN108" i="1"/>
  <c r="Z135" i="1"/>
  <c r="BN133" i="1"/>
  <c r="BN167" i="1"/>
  <c r="BP167" i="1"/>
  <c r="Y168" i="1"/>
  <c r="Z176" i="1"/>
  <c r="BN174" i="1"/>
  <c r="Z181" i="1"/>
  <c r="Z189" i="1"/>
  <c r="BN186" i="1"/>
  <c r="BP186" i="1"/>
  <c r="BN188" i="1"/>
  <c r="Y206" i="1"/>
  <c r="Y213" i="1"/>
  <c r="Z213" i="1"/>
  <c r="BN211" i="1"/>
  <c r="Z231" i="1"/>
  <c r="BN227" i="1"/>
  <c r="BN229" i="1"/>
  <c r="Y248" i="1"/>
  <c r="BN251" i="1"/>
  <c r="BP251" i="1"/>
  <c r="Z266" i="1"/>
  <c r="BN271" i="1"/>
  <c r="BP271" i="1"/>
  <c r="Y272" i="1"/>
  <c r="BN275" i="1"/>
  <c r="BP275" i="1"/>
  <c r="Y276" i="1"/>
  <c r="Z299" i="1"/>
  <c r="BN296" i="1"/>
  <c r="BN298" i="1"/>
  <c r="BN324" i="1"/>
  <c r="BP324" i="1"/>
  <c r="Y325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10" i="1"/>
  <c r="BP107" i="1"/>
  <c r="BN107" i="1"/>
  <c r="Y109" i="1"/>
  <c r="BP114" i="1"/>
  <c r="BN114" i="1"/>
  <c r="BP116" i="1"/>
  <c r="BN116" i="1"/>
  <c r="BP118" i="1"/>
  <c r="BN118" i="1"/>
  <c r="Y130" i="1"/>
  <c r="BP127" i="1"/>
  <c r="BN127" i="1"/>
  <c r="Y129" i="1"/>
  <c r="BP134" i="1"/>
  <c r="BN134" i="1"/>
  <c r="Y147" i="1"/>
  <c r="BP146" i="1"/>
  <c r="BN146" i="1"/>
  <c r="Y157" i="1"/>
  <c r="BP156" i="1"/>
  <c r="BN156" i="1"/>
  <c r="Y176" i="1"/>
  <c r="BP172" i="1"/>
  <c r="BN172" i="1"/>
  <c r="BP173" i="1"/>
  <c r="BN173" i="1"/>
  <c r="BP175" i="1"/>
  <c r="BN175" i="1"/>
  <c r="X329" i="1"/>
  <c r="X330" i="1" s="1"/>
  <c r="X331" i="1"/>
  <c r="X327" i="1"/>
  <c r="Y30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Z109" i="1"/>
  <c r="Y119" i="1"/>
  <c r="Y120" i="1"/>
  <c r="Y123" i="1"/>
  <c r="BP122" i="1"/>
  <c r="BN122" i="1"/>
  <c r="Z129" i="1"/>
  <c r="Y135" i="1"/>
  <c r="Y136" i="1"/>
  <c r="Y142" i="1"/>
  <c r="BP139" i="1"/>
  <c r="BN139" i="1"/>
  <c r="BP140" i="1"/>
  <c r="BN140" i="1"/>
  <c r="BP141" i="1"/>
  <c r="BN141" i="1"/>
  <c r="Y148" i="1"/>
  <c r="Y152" i="1"/>
  <c r="BP151" i="1"/>
  <c r="BN151" i="1"/>
  <c r="Y158" i="1"/>
  <c r="Y162" i="1"/>
  <c r="BP161" i="1"/>
  <c r="BN161" i="1"/>
  <c r="Y177" i="1"/>
  <c r="Y182" i="1"/>
  <c r="BP179" i="1"/>
  <c r="BN179" i="1"/>
  <c r="Y181" i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Z332" i="1" l="1"/>
  <c r="Y327" i="1"/>
  <c r="C340" i="1" s="1"/>
  <c r="Y329" i="1"/>
  <c r="Y331" i="1"/>
  <c r="B340" i="1" s="1"/>
  <c r="Y328" i="1"/>
  <c r="Y330" i="1" s="1"/>
  <c r="A340" i="1"/>
</calcChain>
</file>

<file path=xl/sharedStrings.xml><?xml version="1.0" encoding="utf-8"?>
<sst xmlns="http://schemas.openxmlformats.org/spreadsheetml/2006/main" count="1578" uniqueCount="505">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</sst>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1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/>
      <c r="I5" s="496"/>
      <c r="J5" s="496"/>
      <c r="K5" s="496"/>
      <c r="L5" s="496"/>
      <c r="M5" s="393"/>
      <c r="N5" s="61"/>
      <c r="P5" s="24" t="s">
        <v>10</v>
      </c>
      <c r="Q5" s="526">
        <v>45831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0.41666666666666669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0</v>
      </c>
      <c r="Y30" s="332">
        <f>IFERROR(SUM(Y28:Y29),"0")</f>
        <v>0</v>
      </c>
      <c r="Z30" s="332">
        <f>IFERROR(IF(Z28="",0,Z28),"0")+IFERROR(IF(Z29="",0,Z29),"0")</f>
        <v>0</v>
      </c>
      <c r="AA30" s="333"/>
      <c r="AB30" s="333"/>
      <c r="AC30" s="333"/>
    </row>
    <row r="31" spans="1:68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0</v>
      </c>
      <c r="Y31" s="332">
        <f>IFERROR(SUMPRODUCT(Y28:Y29*H28:H29),"0")</f>
        <v>0</v>
      </c>
      <c r="Z31" s="37"/>
      <c r="AA31" s="333"/>
      <c r="AB31" s="333"/>
      <c r="AC31" s="333"/>
    </row>
    <row r="32" spans="1:68" ht="16.5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0</v>
      </c>
      <c r="Y37" s="332">
        <f>IFERROR(SUM(Y34:Y36),"0")</f>
        <v>0</v>
      </c>
      <c r="Z37" s="332">
        <f>IFERROR(IF(Z34="",0,Z34),"0")+IFERROR(IF(Z35="",0,Z35),"0")+IFERROR(IF(Z36="",0,Z36),"0")</f>
        <v>0</v>
      </c>
      <c r="AA37" s="333"/>
      <c r="AB37" s="333"/>
      <c r="AC37" s="333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0</v>
      </c>
      <c r="Y38" s="332">
        <f>IFERROR(SUMPRODUCT(Y34:Y36*H34:H36),"0")</f>
        <v>0</v>
      </c>
      <c r="Z38" s="37"/>
      <c r="AA38" s="333"/>
      <c r="AB38" s="333"/>
      <c r="AC38" s="333"/>
    </row>
    <row r="39" spans="1:68" ht="16.5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0</v>
      </c>
      <c r="Y48" s="332">
        <f>IFERROR(SUM(Y41:Y47),"0")</f>
        <v>0</v>
      </c>
      <c r="Z48" s="332">
        <f>IFERROR(IF(Z41="",0,Z41),"0")+IFERROR(IF(Z42="",0,Z42),"0")+IFERROR(IF(Z43="",0,Z43),"0")+IFERROR(IF(Z44="",0,Z44),"0")+IFERROR(IF(Z45="",0,Z45),"0")+IFERROR(IF(Z46="",0,Z46),"0")+IFERROR(IF(Z47="",0,Z47),"0")</f>
        <v>0</v>
      </c>
      <c r="AA48" s="333"/>
      <c r="AB48" s="333"/>
      <c r="AC48" s="333"/>
    </row>
    <row r="49" spans="1:68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0</v>
      </c>
      <c r="Y49" s="332">
        <f>IFERROR(SUMPRODUCT(Y41:Y47*H41:H47),"0")</f>
        <v>0</v>
      </c>
      <c r="Z49" s="37"/>
      <c r="AA49" s="333"/>
      <c r="AB49" s="333"/>
      <c r="AC49" s="333"/>
    </row>
    <row r="50" spans="1:68" ht="16.5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0</v>
      </c>
      <c r="Y90" s="331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0</v>
      </c>
      <c r="Y91" s="332">
        <f>IFERROR(SUM(Y89:Y90),"0")</f>
        <v>0</v>
      </c>
      <c r="Z91" s="332">
        <f>IFERROR(IF(Z89="",0,Z89),"0")+IFERROR(IF(Z90="",0,Z90),"0")</f>
        <v>0</v>
      </c>
      <c r="AA91" s="333"/>
      <c r="AB91" s="333"/>
      <c r="AC91" s="333"/>
    </row>
    <row r="92" spans="1:68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0</v>
      </c>
      <c r="Y92" s="332">
        <f>IFERROR(SUMPRODUCT(Y89:Y90*H89:H90),"0")</f>
        <v>0</v>
      </c>
      <c r="Z92" s="37"/>
      <c r="AA92" s="333"/>
      <c r="AB92" s="333"/>
      <c r="AC92" s="333"/>
    </row>
    <row r="93" spans="1:68" ht="16.5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0</v>
      </c>
      <c r="Y103" s="332">
        <f>IFERROR(SUM(Y95:Y102),"0")</f>
        <v>0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3"/>
      <c r="AB103" s="333"/>
      <c r="AC103" s="333"/>
    </row>
    <row r="104" spans="1:68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0</v>
      </c>
      <c r="Y104" s="332">
        <f>IFERROR(SUMPRODUCT(Y95:Y102*H95:H102),"0")</f>
        <v>0</v>
      </c>
      <c r="Z104" s="37"/>
      <c r="AA104" s="333"/>
      <c r="AB104" s="333"/>
      <c r="AC104" s="333"/>
    </row>
    <row r="105" spans="1:68" ht="16.5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0</v>
      </c>
      <c r="Y118" s="331">
        <f t="shared" si="12"/>
        <v>0</v>
      </c>
      <c r="Z118" s="36">
        <f t="shared" si="13"/>
        <v>0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0</v>
      </c>
      <c r="Y119" s="332">
        <f>IFERROR(SUM(Y113:Y118),"0")</f>
        <v>0</v>
      </c>
      <c r="Z119" s="332">
        <f>IFERROR(IF(Z113="",0,Z113),"0")+IFERROR(IF(Z114="",0,Z114),"0")+IFERROR(IF(Z115="",0,Z115),"0")+IFERROR(IF(Z116="",0,Z116),"0")+IFERROR(IF(Z117="",0,Z117),"0")+IFERROR(IF(Z118="",0,Z118),"0")</f>
        <v>0</v>
      </c>
      <c r="AA119" s="333"/>
      <c r="AB119" s="333"/>
      <c r="AC119" s="333"/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0</v>
      </c>
      <c r="Y120" s="332">
        <f>IFERROR(SUMPRODUCT(Y113:Y118*H113:H118),"0")</f>
        <v>0</v>
      </c>
      <c r="Z120" s="37"/>
      <c r="AA120" s="333"/>
      <c r="AB120" s="333"/>
      <c r="AC120" s="333"/>
    </row>
    <row r="121" spans="1:68" ht="14.25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0</v>
      </c>
      <c r="Y128" s="331">
        <f>IFERROR(IF(X128="","",X128),"")</f>
        <v>0</v>
      </c>
      <c r="Z128" s="36">
        <f>IFERROR(IF(X128="","",X128*0.01788),"")</f>
        <v>0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0</v>
      </c>
      <c r="Y129" s="332">
        <f>IFERROR(SUM(Y127:Y128),"0")</f>
        <v>0</v>
      </c>
      <c r="Z129" s="332">
        <f>IFERROR(IF(Z127="",0,Z127),"0")+IFERROR(IF(Z128="",0,Z128),"0")</f>
        <v>0</v>
      </c>
      <c r="AA129" s="333"/>
      <c r="AB129" s="333"/>
      <c r="AC129" s="333"/>
    </row>
    <row r="130" spans="1:68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0</v>
      </c>
      <c r="Y130" s="332">
        <f>IFERROR(SUMPRODUCT(Y127:Y128*H127:H128),"0")</f>
        <v>0</v>
      </c>
      <c r="Z130" s="37"/>
      <c r="AA130" s="333"/>
      <c r="AB130" s="333"/>
      <c r="AC130" s="333"/>
    </row>
    <row r="131" spans="1:68" ht="16.5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0</v>
      </c>
      <c r="Y135" s="332">
        <f>IFERROR(SUM(Y133:Y134),"0")</f>
        <v>0</v>
      </c>
      <c r="Z135" s="332">
        <f>IFERROR(IF(Z133="",0,Z133),"0")+IFERROR(IF(Z134="",0,Z134),"0")</f>
        <v>0</v>
      </c>
      <c r="AA135" s="333"/>
      <c r="AB135" s="333"/>
      <c r="AC135" s="333"/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0</v>
      </c>
      <c r="Y136" s="332">
        <f>IFERROR(SUMPRODUCT(Y133:Y134*H133:H134),"0")</f>
        <v>0</v>
      </c>
      <c r="Z136" s="37"/>
      <c r="AA136" s="333"/>
      <c r="AB136" s="333"/>
      <c r="AC136" s="333"/>
    </row>
    <row r="137" spans="1:68" ht="16.5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0</v>
      </c>
      <c r="Y189" s="332">
        <f>IFERROR(SUM(Y186:Y188),"0")</f>
        <v>0</v>
      </c>
      <c r="Z189" s="332">
        <f>IFERROR(IF(Z186="",0,Z186),"0")+IFERROR(IF(Z187="",0,Z187),"0")+IFERROR(IF(Z188="",0,Z188),"0")</f>
        <v>0</v>
      </c>
      <c r="AA189" s="333"/>
      <c r="AB189" s="333"/>
      <c r="AC189" s="333"/>
    </row>
    <row r="190" spans="1:68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0</v>
      </c>
      <c r="Y190" s="332">
        <f>IFERROR(SUMPRODUCT(Y186:Y188*H186:H188),"0")</f>
        <v>0</v>
      </c>
      <c r="Z190" s="37"/>
      <c r="AA190" s="333"/>
      <c r="AB190" s="333"/>
      <c r="AC190" s="333"/>
    </row>
    <row r="191" spans="1:68" ht="14.25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90</v>
      </c>
      <c r="Y287" s="331">
        <f>IFERROR(IF(X287="","",X287),"")</f>
        <v>90</v>
      </c>
      <c r="Z287" s="36">
        <f>IFERROR(IF(X287="","",X287*0.00502),"")</f>
        <v>0.45180000000000003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172.35</v>
      </c>
      <c r="BN287" s="67">
        <f>IFERROR(Y287*I287,"0")</f>
        <v>172.35</v>
      </c>
      <c r="BO287" s="67">
        <f>IFERROR(X287/J287,"0")</f>
        <v>0.38461538461538464</v>
      </c>
      <c r="BP287" s="67">
        <f>IFERROR(Y287/J287,"0")</f>
        <v>0.38461538461538464</v>
      </c>
    </row>
    <row r="288" spans="1:68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90</v>
      </c>
      <c r="Y288" s="332">
        <f>IFERROR(SUM(Y287:Y287),"0")</f>
        <v>90</v>
      </c>
      <c r="Z288" s="332">
        <f>IFERROR(IF(Z287="",0,Z287),"0")</f>
        <v>0.45180000000000003</v>
      </c>
      <c r="AA288" s="333"/>
      <c r="AB288" s="333"/>
      <c r="AC288" s="333"/>
    </row>
    <row r="289" spans="1:68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162</v>
      </c>
      <c r="Y289" s="332">
        <f>IFERROR(SUMPRODUCT(Y287:Y287*H287:H287),"0")</f>
        <v>162</v>
      </c>
      <c r="Z289" s="37"/>
      <c r="AA289" s="333"/>
      <c r="AB289" s="333"/>
      <c r="AC289" s="333"/>
    </row>
    <row r="290" spans="1:68" ht="14.25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252</v>
      </c>
      <c r="Y291" s="331">
        <f>IFERROR(IF(X291="","",X291),"")</f>
        <v>252</v>
      </c>
      <c r="Z291" s="36">
        <f>IFERROR(IF(X291="","",X291*0.0155),"")</f>
        <v>3.9060000000000001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1577.52</v>
      </c>
      <c r="BN291" s="67">
        <f>IFERROR(Y291*I291,"0")</f>
        <v>1577.52</v>
      </c>
      <c r="BO291" s="67">
        <f>IFERROR(X291/J291,"0")</f>
        <v>3</v>
      </c>
      <c r="BP291" s="67">
        <f>IFERROR(Y291/J291,"0")</f>
        <v>3</v>
      </c>
    </row>
    <row r="292" spans="1:68" ht="27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252</v>
      </c>
      <c r="Y293" s="332">
        <f>IFERROR(SUM(Y291:Y292),"0")</f>
        <v>252</v>
      </c>
      <c r="Z293" s="332">
        <f>IFERROR(IF(Z291="",0,Z291),"0")+IFERROR(IF(Z292="",0,Z292),"0")</f>
        <v>3.9060000000000001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1512</v>
      </c>
      <c r="Y294" s="332">
        <f>IFERROR(SUMPRODUCT(Y291:Y292*H291:H292),"0")</f>
        <v>1512</v>
      </c>
      <c r="Z294" s="37"/>
      <c r="AA294" s="333"/>
      <c r="AB294" s="333"/>
      <c r="AC294" s="333"/>
    </row>
    <row r="295" spans="1:68" ht="14.25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518</v>
      </c>
      <c r="Y303" s="331">
        <f t="shared" si="24"/>
        <v>518</v>
      </c>
      <c r="Z303" s="36">
        <f>IFERROR(IF(X303="","",X303*0.00936),"")</f>
        <v>4.8484800000000003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2016.056</v>
      </c>
      <c r="BN303" s="67">
        <f t="shared" si="26"/>
        <v>2016.056</v>
      </c>
      <c r="BO303" s="67">
        <f t="shared" si="27"/>
        <v>4.1111111111111107</v>
      </c>
      <c r="BP303" s="67">
        <f t="shared" si="28"/>
        <v>4.1111111111111107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126</v>
      </c>
      <c r="Y307" s="331">
        <f t="shared" si="24"/>
        <v>126</v>
      </c>
      <c r="Z307" s="36">
        <f t="shared" si="29"/>
        <v>1.17936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402.19200000000001</v>
      </c>
      <c r="BN307" s="67">
        <f t="shared" si="26"/>
        <v>402.19200000000001</v>
      </c>
      <c r="BO307" s="67">
        <f t="shared" si="27"/>
        <v>1</v>
      </c>
      <c r="BP307" s="67">
        <f t="shared" si="28"/>
        <v>1</v>
      </c>
    </row>
    <row r="308" spans="1:68" ht="37.5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882</v>
      </c>
      <c r="Y309" s="331">
        <f t="shared" si="24"/>
        <v>882</v>
      </c>
      <c r="Z309" s="36">
        <f t="shared" si="29"/>
        <v>8.2555200000000006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3432.7440000000001</v>
      </c>
      <c r="BN309" s="67">
        <f t="shared" si="26"/>
        <v>3432.7440000000001</v>
      </c>
      <c r="BO309" s="67">
        <f t="shared" si="27"/>
        <v>7</v>
      </c>
      <c r="BP309" s="67">
        <f t="shared" si="28"/>
        <v>7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14</v>
      </c>
      <c r="Y310" s="331">
        <f t="shared" si="24"/>
        <v>14</v>
      </c>
      <c r="Z310" s="36">
        <f t="shared" si="29"/>
        <v>0.13103999999999999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1540</v>
      </c>
      <c r="Y320" s="332">
        <f>IFERROR(SUM(Y302:Y319),"0")</f>
        <v>1540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14.414400000000002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5609.8</v>
      </c>
      <c r="Y321" s="332">
        <f>IFERROR(SUMPRODUCT(Y302:Y319*H302:H319),"0")</f>
        <v>5609.8</v>
      </c>
      <c r="Z321" s="37"/>
      <c r="AA321" s="333"/>
      <c r="AB321" s="333"/>
      <c r="AC321" s="333"/>
    </row>
    <row r="322" spans="1:68" ht="16.5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7283.8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7283.8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7655.3500000000013</v>
      </c>
      <c r="Y328" s="332">
        <f>IFERROR(SUM(BN22:BN324),"0")</f>
        <v>7655.3500000000013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8055.3500000000013</v>
      </c>
      <c r="Y330" s="332">
        <f>GrossWeightTotalR+PalletQtyTotalR*25</f>
        <v>8055.3500000000013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1882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1882</v>
      </c>
      <c r="Z331" s="37"/>
      <c r="AA331" s="333"/>
      <c r="AB331" s="333"/>
      <c r="AC331" s="333"/>
    </row>
    <row r="332" spans="1:68" ht="14.25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18.772200000000002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0</v>
      </c>
      <c r="D337" s="46">
        <f>IFERROR(X34*H34,"0")+IFERROR(X35*H35,"0")+IFERROR(X36*H36,"0")</f>
        <v>0</v>
      </c>
      <c r="E337" s="46">
        <f>IFERROR(X41*H41,"0")+IFERROR(X42*H42,"0")+IFERROR(X43*H43,"0")+IFERROR(X44*H44,"0")+IFERROR(X45*H45,"0")+IFERROR(X46*H46,"0")+IFERROR(X47*H47,"0")</f>
        <v>0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0</v>
      </c>
      <c r="I337" s="46">
        <f>IFERROR(X89*H89,"0")+IFERROR(X90*H90,"0")</f>
        <v>0</v>
      </c>
      <c r="J337" s="46">
        <f>IFERROR(X95*H95,"0")+IFERROR(X96*H96,"0")+IFERROR(X97*H97,"0")+IFERROR(X98*H98,"0")+IFERROR(X99*H99,"0")+IFERROR(X100*H100,"0")+IFERROR(X101*H101,"0")+IFERROR(X102*H102,"0")</f>
        <v>0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0</v>
      </c>
      <c r="M337" s="46">
        <f>IFERROR(X127*H127,"0")+IFERROR(X128*H128,"0")</f>
        <v>0</v>
      </c>
      <c r="N337" s="323"/>
      <c r="O337" s="46">
        <f>IFERROR(X133*H133,"0")+IFERROR(X134*H134,"0")</f>
        <v>0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0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7283.8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0</v>
      </c>
      <c r="B340" s="60">
        <f>SUMPRODUCT(--(BB:BB="ПГП"),--(W:W="кор"),H:H,Y:Y)+SUMPRODUCT(--(BB:BB="ПГП"),--(W:W="кг"),Y:Y)</f>
        <v>7283.8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