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215D7B17-37C6-41A1-A72F-2CA51B5CCB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Y22" i="1"/>
  <c r="B528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Z345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D528" i="1"/>
  <c r="L528" i="1"/>
  <c r="U528" i="1"/>
  <c r="X521" i="1"/>
  <c r="H9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C528" i="1"/>
  <c r="Z42" i="1"/>
  <c r="Z44" i="1" s="1"/>
  <c r="BN42" i="1"/>
  <c r="Y45" i="1"/>
  <c r="Z53" i="1"/>
  <c r="Z58" i="1" s="1"/>
  <c r="BN53" i="1"/>
  <c r="Z55" i="1"/>
  <c r="BN55" i="1"/>
  <c r="Z57" i="1"/>
  <c r="BN57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Z115" i="1" s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Z155" i="1" s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Z179" i="1" s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Z205" i="1" s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Z318" i="1" s="1"/>
  <c r="BP317" i="1"/>
  <c r="BN317" i="1"/>
  <c r="Z317" i="1"/>
  <c r="Y319" i="1"/>
  <c r="Y324" i="1"/>
  <c r="BP321" i="1"/>
  <c r="BN321" i="1"/>
  <c r="Z321" i="1"/>
  <c r="Z324" i="1" s="1"/>
  <c r="Y333" i="1"/>
  <c r="Y332" i="1"/>
  <c r="BP336" i="1"/>
  <c r="BN336" i="1"/>
  <c r="Z336" i="1"/>
  <c r="Z338" i="1" s="1"/>
  <c r="S528" i="1"/>
  <c r="Y345" i="1"/>
  <c r="BP351" i="1"/>
  <c r="BN351" i="1"/>
  <c r="Z351" i="1"/>
  <c r="Z357" i="1" s="1"/>
  <c r="BP355" i="1"/>
  <c r="BN355" i="1"/>
  <c r="Z355" i="1"/>
  <c r="Y362" i="1"/>
  <c r="Y367" i="1"/>
  <c r="BP376" i="1"/>
  <c r="BN376" i="1"/>
  <c r="Z376" i="1"/>
  <c r="Z379" i="1" s="1"/>
  <c r="Y388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Z455" i="1" s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Z493" i="1" l="1"/>
  <c r="Z471" i="1"/>
  <c r="Z233" i="1"/>
  <c r="Z173" i="1"/>
  <c r="Z123" i="1"/>
  <c r="Z101" i="1"/>
  <c r="Z523" i="1" s="1"/>
  <c r="Z65" i="1"/>
  <c r="Y520" i="1"/>
  <c r="Z310" i="1"/>
  <c r="Y518" i="1"/>
  <c r="Y522" i="1"/>
  <c r="Y519" i="1"/>
  <c r="Y521" i="1" s="1"/>
  <c r="Z425" i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<sst xmlns="http://schemas.openxmlformats.org/spreadsheetml/2006/main" count="2341" uniqueCount="831">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</sst>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5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240</v>
      </c>
      <c r="Y42" s="584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69.259259259259267</v>
      </c>
      <c r="Y44" s="585">
        <f>IFERROR(Y41/H41,"0")+IFERROR(Y42/H42,"0")+IFERROR(Y43/H43,"0")</f>
        <v>70</v>
      </c>
      <c r="Z44" s="585">
        <f>IFERROR(IF(Z41="",0,Z41),"0")+IFERROR(IF(Z42="",0,Z42),"0")+IFERROR(IF(Z43="",0,Z43),"0")</f>
        <v>0.73099999999999998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340</v>
      </c>
      <c r="Y45" s="585">
        <f>IFERROR(SUM(Y41:Y43),"0")</f>
        <v>348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250</v>
      </c>
      <c r="Y53" s="58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495</v>
      </c>
      <c r="Y57" s="584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133.14814814814815</v>
      </c>
      <c r="Y58" s="585">
        <f>IFERROR(Y52/H52,"0")+IFERROR(Y53/H53,"0")+IFERROR(Y54/H54,"0")+IFERROR(Y55/H55,"0")+IFERROR(Y56/H56,"0")+IFERROR(Y57/H57,"0")</f>
        <v>134</v>
      </c>
      <c r="Z58" s="585">
        <f>IFERROR(IF(Z52="",0,Z52),"0")+IFERROR(IF(Z53="",0,Z53),"0")+IFERROR(IF(Z54="",0,Z54),"0")+IFERROR(IF(Z55="",0,Z55),"0")+IFERROR(IF(Z56="",0,Z56),"0")+IFERROR(IF(Z57="",0,Z57),"0")</f>
        <v>1.4477199999999999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745</v>
      </c>
      <c r="Y59" s="585">
        <f>IFERROR(SUM(Y52:Y57),"0")</f>
        <v>754.2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80</v>
      </c>
      <c r="Y61" s="58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57.407407407407405</v>
      </c>
      <c r="Y65" s="585">
        <f>IFERROR(Y61/H61,"0")+IFERROR(Y62/H62,"0")+IFERROR(Y63/H63,"0")+IFERROR(Y64/H64,"0")</f>
        <v>58</v>
      </c>
      <c r="Z65" s="585">
        <f>IFERROR(IF(Z61="",0,Z61),"0")+IFERROR(IF(Z62="",0,Z62),"0")+IFERROR(IF(Z63="",0,Z63),"0")+IFERROR(IF(Z64="",0,Z64),"0")</f>
        <v>0.47733999999999999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215</v>
      </c>
      <c r="Y66" s="585">
        <f>IFERROR(SUM(Y61:Y64),"0")</f>
        <v>221.4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20</v>
      </c>
      <c r="Y83" s="58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2.5641025641025643</v>
      </c>
      <c r="Y85" s="585">
        <f>IFERROR(Y83/H83,"0")+IFERROR(Y84/H84,"0")</f>
        <v>3</v>
      </c>
      <c r="Z85" s="585">
        <f>IFERROR(IF(Z83="",0,Z83),"0")+IFERROR(IF(Z84="",0,Z84),"0")</f>
        <v>5.6940000000000004E-2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20</v>
      </c>
      <c r="Y86" s="585">
        <f>IFERROR(SUM(Y83:Y84),"0")</f>
        <v>23.4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180</v>
      </c>
      <c r="Y89" s="584">
        <f>IFERROR(IF(X89="",0,CEILING((X89/$H89),1)*$H89),"")</f>
        <v>183.60000000000002</v>
      </c>
      <c r="Z89" s="36">
        <f>IFERROR(IF(Y89=0,"",ROUNDUP(Y89/H89,0)*0.01898),"")</f>
        <v>0.32266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187.24999999999997</v>
      </c>
      <c r="BN89" s="64">
        <f>IFERROR(Y89*I89/H89,"0")</f>
        <v>190.995</v>
      </c>
      <c r="BO89" s="64">
        <f>IFERROR(1/J89*(X89/H89),"0")</f>
        <v>0.26041666666666663</v>
      </c>
      <c r="BP89" s="64">
        <f>IFERROR(1/J89*(Y89/H89),"0")</f>
        <v>0.265625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450</v>
      </c>
      <c r="Y91" s="58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116.66666666666666</v>
      </c>
      <c r="Y92" s="585">
        <f>IFERROR(Y89/H89,"0")+IFERROR(Y90/H90,"0")+IFERROR(Y91/H91,"0")</f>
        <v>117</v>
      </c>
      <c r="Z92" s="585">
        <f>IFERROR(IF(Z89="",0,Z89),"0")+IFERROR(IF(Z90="",0,Z90),"0")+IFERROR(IF(Z91="",0,Z91),"0")</f>
        <v>1.2246600000000001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630</v>
      </c>
      <c r="Y93" s="585">
        <f>IFERROR(SUM(Y89:Y91),"0")</f>
        <v>633.6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209.87654320987653</v>
      </c>
      <c r="Y101" s="585">
        <f>IFERROR(Y95/H95,"0")+IFERROR(Y96/H96,"0")+IFERROR(Y97/H97,"0")+IFERROR(Y98/H98,"0")+IFERROR(Y99/H99,"0")+IFERROR(Y100/H100,"0")</f>
        <v>211</v>
      </c>
      <c r="Z101" s="585">
        <f>IFERROR(IF(Z95="",0,Z95),"0")+IFERROR(IF(Z96="",0,Z96),"0")+IFERROR(IF(Z97="",0,Z97),"0")+IFERROR(IF(Z98="",0,Z98),"0")+IFERROR(IF(Z99="",0,Z99),"0")+IFERROR(IF(Z100="",0,Z100),"0")</f>
        <v>1.9222899999999998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800</v>
      </c>
      <c r="Y102" s="585">
        <f>IFERROR(SUM(Y95:Y100),"0")</f>
        <v>807.3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60</v>
      </c>
      <c r="Y105" s="584">
        <f>IFERROR(IF(X105="",0,CEILING((X105/$H105),1)*$H105),"")</f>
        <v>64.800000000000011</v>
      </c>
      <c r="Z105" s="36">
        <f>IFERROR(IF(Y105=0,"",ROUNDUP(Y105/H105,0)*0.01898),"")</f>
        <v>0.11388000000000001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62.416666666666657</v>
      </c>
      <c r="BN105" s="64">
        <f>IFERROR(Y105*I105/H105,"0")</f>
        <v>67.410000000000011</v>
      </c>
      <c r="BO105" s="64">
        <f>IFERROR(1/J105*(X105/H105),"0")</f>
        <v>8.6805555555555552E-2</v>
      </c>
      <c r="BP105" s="64">
        <f>IFERROR(1/J105*(Y105/H105),"0")</f>
        <v>9.3750000000000014E-2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540</v>
      </c>
      <c r="Y107" s="584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125.55555555555556</v>
      </c>
      <c r="Y109" s="585">
        <f>IFERROR(Y105/H105,"0")+IFERROR(Y106/H106,"0")+IFERROR(Y107/H107,"0")+IFERROR(Y108/H108,"0")</f>
        <v>126</v>
      </c>
      <c r="Z109" s="585">
        <f>IFERROR(IF(Z105="",0,Z105),"0")+IFERROR(IF(Z106="",0,Z106),"0")+IFERROR(IF(Z107="",0,Z107),"0")+IFERROR(IF(Z108="",0,Z108),"0")</f>
        <v>1.19628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600</v>
      </c>
      <c r="Y110" s="585">
        <f>IFERROR(SUM(Y105:Y108),"0")</f>
        <v>604.79999999999995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450</v>
      </c>
      <c r="Y121" s="584">
        <f>IFERROR(IF(X121="",0,CEILING((X121/$H121),1)*$H121),"")</f>
        <v>450.90000000000003</v>
      </c>
      <c r="Z121" s="36">
        <f>IFERROR(IF(Y121=0,"",ROUNDUP(Y121/H121,0)*0.00651),"")</f>
        <v>1.08717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492</v>
      </c>
      <c r="BN121" s="64">
        <f>IFERROR(Y121*I121/H121,"0")</f>
        <v>492.98399999999998</v>
      </c>
      <c r="BO121" s="64">
        <f>IFERROR(1/J121*(X121/H121),"0")</f>
        <v>0.91575091575091572</v>
      </c>
      <c r="BP121" s="64">
        <f>IFERROR(1/J121*(Y121/H121),"0")</f>
        <v>0.91758241758241765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18</v>
      </c>
      <c r="Y122" s="584">
        <f>IFERROR(IF(X122="",0,CEILING((X122/$H122),1)*$H122),"")</f>
        <v>18</v>
      </c>
      <c r="Z122" s="36">
        <f>IFERROR(IF(Y122=0,"",ROUNDUP(Y122/H122,0)*0.00651),"")</f>
        <v>6.5100000000000005E-2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19.8</v>
      </c>
      <c r="BN122" s="64">
        <f>IFERROR(Y122*I122/H122,"0")</f>
        <v>19.8</v>
      </c>
      <c r="BO122" s="64">
        <f>IFERROR(1/J122*(X122/H122),"0")</f>
        <v>5.4945054945054951E-2</v>
      </c>
      <c r="BP122" s="64">
        <f>IFERROR(1/J122*(Y122/H122),"0")</f>
        <v>5.4945054945054951E-2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250.74074074074073</v>
      </c>
      <c r="Y123" s="585">
        <f>IFERROR(Y118/H118,"0")+IFERROR(Y119/H119,"0")+IFERROR(Y120/H120,"0")+IFERROR(Y121/H121,"0")+IFERROR(Y122/H122,"0")</f>
        <v>252</v>
      </c>
      <c r="Z123" s="585">
        <f>IFERROR(IF(Z118="",0,Z118),"0")+IFERROR(IF(Z119="",0,Z119),"0")+IFERROR(IF(Z120="",0,Z120),"0")+IFERROR(IF(Z121="",0,Z121),"0")+IFERROR(IF(Z122="",0,Z122),"0")</f>
        <v>2.5757700000000003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1068</v>
      </c>
      <c r="Y124" s="585">
        <f>IFERROR(SUM(Y118:Y122),"0")</f>
        <v>1076.4000000000001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9.9</v>
      </c>
      <c r="Y127" s="584">
        <f>IFERROR(IF(X127="",0,CEILING((X127/$H127),1)*$H127),"")</f>
        <v>9.9</v>
      </c>
      <c r="Z127" s="36">
        <f>IFERROR(IF(Y127=0,"",ROUNDUP(Y127/H127,0)*0.00651),"")</f>
        <v>3.2550000000000003E-2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11.190000000000001</v>
      </c>
      <c r="BN127" s="64">
        <f>IFERROR(Y127*I127/H127,"0")</f>
        <v>11.190000000000001</v>
      </c>
      <c r="BO127" s="64">
        <f>IFERROR(1/J127*(X127/H127),"0")</f>
        <v>2.7472527472527476E-2</v>
      </c>
      <c r="BP127" s="64">
        <f>IFERROR(1/J127*(Y127/H127),"0")</f>
        <v>2.7472527472527476E-2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5</v>
      </c>
      <c r="Y128" s="585">
        <f>IFERROR(Y126/H126,"0")+IFERROR(Y127/H127,"0")</f>
        <v>5</v>
      </c>
      <c r="Z128" s="585">
        <f>IFERROR(IF(Z126="",0,Z126),"0")+IFERROR(IF(Z127="",0,Z127),"0")</f>
        <v>3.2550000000000003E-2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9.9</v>
      </c>
      <c r="Y129" s="585">
        <f>IFERROR(SUM(Y126:Y127),"0")</f>
        <v>9.9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72</v>
      </c>
      <c r="Y133" s="584">
        <f>IFERROR(IF(X133="",0,CEILING((X133/$H133),1)*$H133),"")</f>
        <v>73.600000000000009</v>
      </c>
      <c r="Z133" s="36">
        <f>IFERROR(IF(Y133=0,"",ROUNDUP(Y133/H133,0)*0.00651),"")</f>
        <v>0.14973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76.05</v>
      </c>
      <c r="BN133" s="64">
        <f>IFERROR(Y133*I133/H133,"0")</f>
        <v>77.740000000000009</v>
      </c>
      <c r="BO133" s="64">
        <f>IFERROR(1/J133*(X133/H133),"0")</f>
        <v>0.12362637362637363</v>
      </c>
      <c r="BP133" s="64">
        <f>IFERROR(1/J133*(Y133/H133),"0")</f>
        <v>0.1263736263736264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22.5</v>
      </c>
      <c r="Y134" s="585">
        <f>IFERROR(Y132/H132,"0")+IFERROR(Y133/H133,"0")</f>
        <v>23</v>
      </c>
      <c r="Z134" s="585">
        <f>IFERROR(IF(Z132="",0,Z132),"0")+IFERROR(IF(Z133="",0,Z133),"0")</f>
        <v>0.14973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72</v>
      </c>
      <c r="Y135" s="585">
        <f>IFERROR(SUM(Y132:Y133),"0")</f>
        <v>73.600000000000009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42</v>
      </c>
      <c r="Y138" s="584">
        <f>IFERROR(IF(X138="",0,CEILING((X138/$H138),1)*$H138),"")</f>
        <v>42</v>
      </c>
      <c r="Z138" s="36">
        <f>IFERROR(IF(Y138=0,"",ROUNDUP(Y138/H138,0)*0.00651),"")</f>
        <v>9.7650000000000001E-2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46.02</v>
      </c>
      <c r="BN138" s="64">
        <f>IFERROR(Y138*I138/H138,"0")</f>
        <v>46.02</v>
      </c>
      <c r="BO138" s="64">
        <f>IFERROR(1/J138*(X138/H138),"0")</f>
        <v>8.241758241758243E-2</v>
      </c>
      <c r="BP138" s="64">
        <f>IFERROR(1/J138*(Y138/H138),"0")</f>
        <v>8.241758241758243E-2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15.000000000000002</v>
      </c>
      <c r="Y139" s="585">
        <f>IFERROR(Y137/H137,"0")+IFERROR(Y138/H138,"0")</f>
        <v>15.000000000000002</v>
      </c>
      <c r="Z139" s="585">
        <f>IFERROR(IF(Z137="",0,Z137),"0")+IFERROR(IF(Z138="",0,Z138),"0")</f>
        <v>9.7650000000000001E-2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42</v>
      </c>
      <c r="Y140" s="585">
        <f>IFERROR(SUM(Y137:Y138),"0")</f>
        <v>42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30</v>
      </c>
      <c r="Y164" s="584">
        <f t="shared" ref="Y164:Y172" si="21">IFERROR(IF(X164="",0,CEILING((X164/$H164),1)*$H164),"")</f>
        <v>33.6</v>
      </c>
      <c r="Z164" s="36">
        <f>IFERROR(IF(Y164=0,"",ROUNDUP(Y164/H164,0)*0.00902),"")</f>
        <v>7.2160000000000002E-2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31.928571428571427</v>
      </c>
      <c r="BN164" s="64">
        <f t="shared" ref="BN164:BN172" si="23">IFERROR(Y164*I164/H164,"0")</f>
        <v>35.76</v>
      </c>
      <c r="BO164" s="64">
        <f t="shared" ref="BO164:BO172" si="24">IFERROR(1/J164*(X164/H164),"0")</f>
        <v>5.4112554112554112E-2</v>
      </c>
      <c r="BP164" s="64">
        <f t="shared" ref="BP164:BP172" si="25">IFERROR(1/J164*(Y164/H164),"0")</f>
        <v>6.0606060606060608E-2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70</v>
      </c>
      <c r="Y166" s="584">
        <f t="shared" si="21"/>
        <v>71.400000000000006</v>
      </c>
      <c r="Z166" s="36">
        <f>IFERROR(IF(Y166=0,"",ROUNDUP(Y166/H166,0)*0.00902),"")</f>
        <v>0.15334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73.5</v>
      </c>
      <c r="BN166" s="64">
        <f t="shared" si="23"/>
        <v>74.97</v>
      </c>
      <c r="BO166" s="64">
        <f t="shared" si="24"/>
        <v>0.12626262626262624</v>
      </c>
      <c r="BP166" s="64">
        <f t="shared" si="25"/>
        <v>0.12878787878787878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87.5</v>
      </c>
      <c r="Y167" s="58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92.916666666666657</v>
      </c>
      <c r="BN167" s="64">
        <f t="shared" si="23"/>
        <v>93.66</v>
      </c>
      <c r="BO167" s="64">
        <f t="shared" si="24"/>
        <v>0.17806267806267806</v>
      </c>
      <c r="BP167" s="64">
        <f t="shared" si="25"/>
        <v>0.17948717948717952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105</v>
      </c>
      <c r="Y168" s="584">
        <f t="shared" si="21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111.5</v>
      </c>
      <c r="BN168" s="64">
        <f t="shared" si="23"/>
        <v>111.5</v>
      </c>
      <c r="BO168" s="64">
        <f t="shared" si="24"/>
        <v>0.21367521367521369</v>
      </c>
      <c r="BP168" s="64">
        <f t="shared" si="25"/>
        <v>0.21367521367521369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3</v>
      </c>
      <c r="Y169" s="584">
        <f t="shared" si="21"/>
        <v>3.6</v>
      </c>
      <c r="Z169" s="36">
        <f>IFERROR(IF(Y169=0,"",ROUNDUP(Y169/H169,0)*0.00502),"")</f>
        <v>1.004E-2</v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3.2166666666666668</v>
      </c>
      <c r="BN169" s="64">
        <f t="shared" si="23"/>
        <v>3.8599999999999994</v>
      </c>
      <c r="BO169" s="64">
        <f t="shared" si="24"/>
        <v>7.1225071225071226E-3</v>
      </c>
      <c r="BP169" s="64">
        <f t="shared" si="25"/>
        <v>8.5470085470085479E-3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192.5</v>
      </c>
      <c r="Y170" s="584">
        <f t="shared" si="21"/>
        <v>193.20000000000002</v>
      </c>
      <c r="Z170" s="36">
        <f>IFERROR(IF(Y170=0,"",ROUNDUP(Y170/H170,0)*0.00502),"")</f>
        <v>0.46184000000000003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201.66666666666669</v>
      </c>
      <c r="BN170" s="64">
        <f t="shared" si="23"/>
        <v>202.40000000000003</v>
      </c>
      <c r="BO170" s="64">
        <f t="shared" si="24"/>
        <v>0.39173789173789175</v>
      </c>
      <c r="BP170" s="64">
        <f t="shared" si="25"/>
        <v>0.39316239316239321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213.57142857142856</v>
      </c>
      <c r="Y173" s="585">
        <f>IFERROR(Y164/H164,"0")+IFERROR(Y165/H165,"0")+IFERROR(Y166/H166,"0")+IFERROR(Y167/H167,"0")+IFERROR(Y168/H168,"0")+IFERROR(Y169/H169,"0")+IFERROR(Y170/H170,"0")+IFERROR(Y171/H171,"0")+IFERROR(Y172/H172,"0")</f>
        <v>216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1.2043200000000001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508</v>
      </c>
      <c r="Y174" s="585">
        <f>IFERROR(SUM(Y164:Y172),"0")</f>
        <v>516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120</v>
      </c>
      <c r="Y197" s="584">
        <f t="shared" ref="Y197:Y204" si="26">IFERROR(IF(X197="",0,CEILING((X197/$H197),1)*$H197),"")</f>
        <v>124.2</v>
      </c>
      <c r="Z197" s="36">
        <f>IFERROR(IF(Y197=0,"",ROUNDUP(Y197/H197,0)*0.00902),"")</f>
        <v>0.20746000000000001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124.66666666666667</v>
      </c>
      <c r="BN197" s="64">
        <f t="shared" ref="BN197:BN204" si="28">IFERROR(Y197*I197/H197,"0")</f>
        <v>129.03</v>
      </c>
      <c r="BO197" s="64">
        <f t="shared" ref="BO197:BO204" si="29">IFERROR(1/J197*(X197/H197),"0")</f>
        <v>0.16835016835016836</v>
      </c>
      <c r="BP197" s="64">
        <f t="shared" ref="BP197:BP204" si="30">IFERROR(1/J197*(Y197/H197),"0")</f>
        <v>0.17424242424242425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30</v>
      </c>
      <c r="Y198" s="584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300</v>
      </c>
      <c r="Y199" s="584">
        <f t="shared" si="26"/>
        <v>302.40000000000003</v>
      </c>
      <c r="Z199" s="36">
        <f>IFERROR(IF(Y199=0,"",ROUNDUP(Y199/H199,0)*0.00902),"")</f>
        <v>0.50512000000000001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311.66666666666663</v>
      </c>
      <c r="BN199" s="64">
        <f t="shared" si="28"/>
        <v>314.16000000000003</v>
      </c>
      <c r="BO199" s="64">
        <f t="shared" si="29"/>
        <v>0.42087542087542085</v>
      </c>
      <c r="BP199" s="64">
        <f t="shared" si="30"/>
        <v>0.42424242424242425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75</v>
      </c>
      <c r="Y203" s="584">
        <f t="shared" si="26"/>
        <v>75.600000000000009</v>
      </c>
      <c r="Z203" s="36">
        <f>IFERROR(IF(Y203=0,"",ROUNDUP(Y203/H203,0)*0.00502),"")</f>
        <v>0.21084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79.166666666666671</v>
      </c>
      <c r="BN203" s="64">
        <f t="shared" si="28"/>
        <v>79.800000000000011</v>
      </c>
      <c r="BO203" s="64">
        <f t="shared" si="29"/>
        <v>0.17806267806267806</v>
      </c>
      <c r="BP203" s="64">
        <f t="shared" si="30"/>
        <v>0.17948717948717954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45</v>
      </c>
      <c r="Y204" s="584">
        <f t="shared" si="26"/>
        <v>45</v>
      </c>
      <c r="Z204" s="36">
        <f>IFERROR(IF(Y204=0,"",ROUNDUP(Y204/H204,0)*0.00502),"")</f>
        <v>0.1255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47.5</v>
      </c>
      <c r="BN204" s="64">
        <f t="shared" si="28"/>
        <v>47.5</v>
      </c>
      <c r="BO204" s="64">
        <f t="shared" si="29"/>
        <v>0.10683760683760685</v>
      </c>
      <c r="BP204" s="64">
        <f t="shared" si="30"/>
        <v>0.10683760683760685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248.14814814814815</v>
      </c>
      <c r="Y205" s="585">
        <f>IFERROR(Y197/H197,"0")+IFERROR(Y198/H198,"0")+IFERROR(Y199/H199,"0")+IFERROR(Y200/H200,"0")+IFERROR(Y201/H201,"0")+IFERROR(Y202/H202,"0")+IFERROR(Y203/H203,"0")+IFERROR(Y204/H204,"0")</f>
        <v>251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1.6600199999999998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800</v>
      </c>
      <c r="Y206" s="585">
        <f>IFERROR(SUM(Y197:Y204),"0")</f>
        <v>811.80000000000007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130</v>
      </c>
      <c r="Y210" s="584">
        <f t="shared" si="31"/>
        <v>130.5</v>
      </c>
      <c r="Z210" s="36">
        <f>IFERROR(IF(Y210=0,"",ROUNDUP(Y210/H210,0)*0.01898),"")</f>
        <v>0.28470000000000001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137.7551724137931</v>
      </c>
      <c r="BN210" s="64">
        <f t="shared" si="33"/>
        <v>138.285</v>
      </c>
      <c r="BO210" s="64">
        <f t="shared" si="34"/>
        <v>0.2334770114942529</v>
      </c>
      <c r="BP210" s="64">
        <f t="shared" si="35"/>
        <v>0.23437500000000003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360</v>
      </c>
      <c r="Y213" s="584">
        <f t="shared" si="31"/>
        <v>360</v>
      </c>
      <c r="Z213" s="36">
        <f t="shared" si="36"/>
        <v>0.97650000000000003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397.8</v>
      </c>
      <c r="BN213" s="64">
        <f t="shared" si="33"/>
        <v>397.8</v>
      </c>
      <c r="BO213" s="64">
        <f t="shared" si="34"/>
        <v>0.82417582417582425</v>
      </c>
      <c r="BP213" s="64">
        <f t="shared" si="35"/>
        <v>0.82417582417582425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120</v>
      </c>
      <c r="Y215" s="584">
        <f t="shared" si="31"/>
        <v>120</v>
      </c>
      <c r="Z215" s="36">
        <f t="shared" si="36"/>
        <v>0.32550000000000001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132.60000000000002</v>
      </c>
      <c r="BN215" s="64">
        <f t="shared" si="33"/>
        <v>132.60000000000002</v>
      </c>
      <c r="BO215" s="64">
        <f t="shared" si="34"/>
        <v>0.27472527472527475</v>
      </c>
      <c r="BP215" s="64">
        <f t="shared" si="35"/>
        <v>0.27472527472527475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280</v>
      </c>
      <c r="Y216" s="584">
        <f t="shared" si="31"/>
        <v>280.8</v>
      </c>
      <c r="Z216" s="36">
        <f t="shared" si="36"/>
        <v>0.76167000000000007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310.10000000000002</v>
      </c>
      <c r="BN216" s="64">
        <f t="shared" si="33"/>
        <v>310.98599999999999</v>
      </c>
      <c r="BO216" s="64">
        <f t="shared" si="34"/>
        <v>0.64102564102564108</v>
      </c>
      <c r="BP216" s="64">
        <f t="shared" si="35"/>
        <v>0.64285714285714302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448.27586206896552</v>
      </c>
      <c r="Y217" s="585">
        <f>IFERROR(Y208/H208,"0")+IFERROR(Y209/H209,"0")+IFERROR(Y210/H210,"0")+IFERROR(Y211/H211,"0")+IFERROR(Y212/H212,"0")+IFERROR(Y213/H213,"0")+IFERROR(Y214/H214,"0")+IFERROR(Y215/H215,"0")+IFERROR(Y216/H216,"0")</f>
        <v>449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3.1100400000000001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1170</v>
      </c>
      <c r="Y218" s="585">
        <f>IFERROR(SUM(Y208:Y216),"0")</f>
        <v>1172.0999999999999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20</v>
      </c>
      <c r="Y220" s="584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36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39.780000000000008</v>
      </c>
      <c r="BN221" s="64">
        <f>IFERROR(Y221*I221/H221,"0")</f>
        <v>39.780000000000008</v>
      </c>
      <c r="BO221" s="64">
        <f>IFERROR(1/J221*(X221/H221),"0")</f>
        <v>8.241758241758243E-2</v>
      </c>
      <c r="BP221" s="64">
        <f>IFERROR(1/J221*(Y221/H221),"0")</f>
        <v>8.241758241758243E-2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23.333333333333336</v>
      </c>
      <c r="Y222" s="585">
        <f>IFERROR(Y220/H220,"0")+IFERROR(Y221/H221,"0")</f>
        <v>24</v>
      </c>
      <c r="Z222" s="585">
        <f>IFERROR(IF(Z220="",0,Z220),"0")+IFERROR(IF(Z221="",0,Z221),"0")</f>
        <v>0.15623999999999999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56</v>
      </c>
      <c r="Y223" s="585">
        <f>IFERROR(SUM(Y220:Y221),"0")</f>
        <v>57.599999999999994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160</v>
      </c>
      <c r="Y228" s="584">
        <f t="shared" si="37"/>
        <v>162.4</v>
      </c>
      <c r="Z228" s="36">
        <f>IFERROR(IF(Y228=0,"",ROUNDUP(Y228/H228,0)*0.01898),"")</f>
        <v>0.26572000000000001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166</v>
      </c>
      <c r="BN228" s="64">
        <f t="shared" si="39"/>
        <v>168.49</v>
      </c>
      <c r="BO228" s="64">
        <f t="shared" si="40"/>
        <v>0.21551724137931036</v>
      </c>
      <c r="BP228" s="64">
        <f t="shared" si="41"/>
        <v>0.21875000000000003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36</v>
      </c>
      <c r="Y229" s="584">
        <f t="shared" si="37"/>
        <v>36</v>
      </c>
      <c r="Z229" s="36">
        <f>IFERROR(IF(Y229=0,"",ROUNDUP(Y229/H229,0)*0.00902),"")</f>
        <v>8.1180000000000002E-2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37.89</v>
      </c>
      <c r="BN229" s="64">
        <f t="shared" si="39"/>
        <v>37.89</v>
      </c>
      <c r="BO229" s="64">
        <f t="shared" si="40"/>
        <v>6.8181818181818177E-2</v>
      </c>
      <c r="BP229" s="64">
        <f t="shared" si="41"/>
        <v>6.8181818181818177E-2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34.517241379310349</v>
      </c>
      <c r="Y233" s="585">
        <f>IFERROR(Y226/H226,"0")+IFERROR(Y227/H227,"0")+IFERROR(Y228/H228,"0")+IFERROR(Y229/H229,"0")+IFERROR(Y230/H230,"0")+IFERROR(Y231/H231,"0")+IFERROR(Y232/H232,"0")</f>
        <v>35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0.47505999999999998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256</v>
      </c>
      <c r="Y234" s="585">
        <f>IFERROR(SUM(Y226:Y232),"0")</f>
        <v>261.60000000000002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4.4000000000000004</v>
      </c>
      <c r="Y249" s="584">
        <f t="shared" si="42"/>
        <v>4.5</v>
      </c>
      <c r="Z249" s="36">
        <f t="shared" si="43"/>
        <v>2.9499999999999998E-2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5.3288888888888897</v>
      </c>
      <c r="BN249" s="64">
        <f t="shared" si="45"/>
        <v>5.45</v>
      </c>
      <c r="BO249" s="64">
        <f t="shared" si="46"/>
        <v>2.2633744855967079E-2</v>
      </c>
      <c r="BP249" s="64">
        <f t="shared" si="47"/>
        <v>2.3148148148148147E-2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13.685185185185185</v>
      </c>
      <c r="Y252" s="585">
        <f>IFERROR(Y246/H246,"0")+IFERROR(Y247/H247,"0")+IFERROR(Y248/H248,"0")+IFERROR(Y249/H249,"0")+IFERROR(Y250/H250,"0")+IFERROR(Y251/H251,"0")</f>
        <v>15</v>
      </c>
      <c r="Z252" s="585">
        <f>IFERROR(IF(Z246="",0,Z246),"0")+IFERROR(IF(Z247="",0,Z247),"0")+IFERROR(IF(Z248="",0,Z248),"0")+IFERROR(IF(Z249="",0,Z249),"0")+IFERROR(IF(Z250="",0,Z250),"0")+IFERROR(IF(Z251="",0,Z251),"0")</f>
        <v>8.8499999999999995E-2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16.900000000000002</v>
      </c>
      <c r="Y253" s="585">
        <f>IFERROR(SUM(Y246:Y251),"0")</f>
        <v>19.079999999999998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120</v>
      </c>
      <c r="Y274" s="584">
        <f>IFERROR(IF(X274="",0,CEILING((X274/$H274),1)*$H274),"")</f>
        <v>120</v>
      </c>
      <c r="Z274" s="36">
        <f>IFERROR(IF(Y274=0,"",ROUNDUP(Y274/H274,0)*0.00651),"")</f>
        <v>0.32550000000000001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132.60000000000002</v>
      </c>
      <c r="BN274" s="64">
        <f>IFERROR(Y274*I274/H274,"0")</f>
        <v>132.60000000000002</v>
      </c>
      <c r="BO274" s="64">
        <f>IFERROR(1/J274*(X274/H274),"0")</f>
        <v>0.27472527472527475</v>
      </c>
      <c r="BP274" s="64">
        <f>IFERROR(1/J274*(Y274/H274),"0")</f>
        <v>0.27472527472527475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280</v>
      </c>
      <c r="Y275" s="584">
        <f>IFERROR(IF(X275="",0,CEILING((X275/$H275),1)*$H275),"")</f>
        <v>280.8</v>
      </c>
      <c r="Z275" s="36">
        <f>IFERROR(IF(Y275=0,"",ROUNDUP(Y275/H275,0)*0.00651),"")</f>
        <v>0.76167000000000007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301</v>
      </c>
      <c r="BN275" s="64">
        <f>IFERROR(Y275*I275/H275,"0")</f>
        <v>301.86</v>
      </c>
      <c r="BO275" s="64">
        <f>IFERROR(1/J275*(X275/H275),"0")</f>
        <v>0.64102564102564108</v>
      </c>
      <c r="BP275" s="64">
        <f>IFERROR(1/J275*(Y275/H275),"0")</f>
        <v>0.64285714285714302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166.66666666666669</v>
      </c>
      <c r="Y276" s="585">
        <f>IFERROR(Y273/H273,"0")+IFERROR(Y274/H274,"0")+IFERROR(Y275/H275,"0")</f>
        <v>167</v>
      </c>
      <c r="Z276" s="585">
        <f>IFERROR(IF(Z273="",0,Z273),"0")+IFERROR(IF(Z274="",0,Z274),"0")+IFERROR(IF(Z275="",0,Z275),"0")</f>
        <v>1.08717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400</v>
      </c>
      <c r="Y277" s="585">
        <f>IFERROR(SUM(Y273:Y275),"0")</f>
        <v>400.8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122.5</v>
      </c>
      <c r="Y307" s="584">
        <f t="shared" si="53"/>
        <v>123.9</v>
      </c>
      <c r="Z307" s="36">
        <f>IFERROR(IF(Y307=0,"",ROUNDUP(Y307/H307,0)*0.00502),"")</f>
        <v>0.29618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128.33333333333331</v>
      </c>
      <c r="BN307" s="64">
        <f t="shared" si="55"/>
        <v>129.80000000000001</v>
      </c>
      <c r="BO307" s="64">
        <f t="shared" si="56"/>
        <v>0.2492877492877493</v>
      </c>
      <c r="BP307" s="64">
        <f t="shared" si="57"/>
        <v>0.25213675213675218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18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68.333333333333329</v>
      </c>
      <c r="Y310" s="585">
        <f>IFERROR(Y303/H303,"0")+IFERROR(Y304/H304,"0")+IFERROR(Y305/H305,"0")+IFERROR(Y306/H306,"0")+IFERROR(Y307/H307,"0")+IFERROR(Y308/H308,"0")+IFERROR(Y309/H309,"0")</f>
        <v>69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0.36127999999999999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140.5</v>
      </c>
      <c r="Y311" s="585">
        <f>IFERROR(SUM(Y303:Y309),"0")</f>
        <v>141.9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470</v>
      </c>
      <c r="Y322" s="584">
        <f>IFERROR(IF(X322="",0,CEILING((X322/$H322),1)*$H322),"")</f>
        <v>475.8</v>
      </c>
      <c r="Z322" s="36">
        <f>IFERROR(IF(Y322=0,"",ROUNDUP(Y322/H322,0)*0.01898),"")</f>
        <v>1.15778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501.27307692307699</v>
      </c>
      <c r="BN322" s="64">
        <f>IFERROR(Y322*I322/H322,"0")</f>
        <v>507.45900000000012</v>
      </c>
      <c r="BO322" s="64">
        <f>IFERROR(1/J322*(X322/H322),"0")</f>
        <v>0.94150641025641024</v>
      </c>
      <c r="BP322" s="64">
        <f>IFERROR(1/J322*(Y322/H322),"0")</f>
        <v>0.953125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30</v>
      </c>
      <c r="Y323" s="584">
        <f>IFERROR(IF(X323="",0,CEILING((X323/$H323),1)*$H323),"")</f>
        <v>33.6</v>
      </c>
      <c r="Z323" s="36">
        <f>IFERROR(IF(Y323=0,"",ROUNDUP(Y323/H323,0)*0.01898),"")</f>
        <v>7.5920000000000001E-2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31.853571428571428</v>
      </c>
      <c r="BN323" s="64">
        <f>IFERROR(Y323*I323/H323,"0")</f>
        <v>35.676000000000002</v>
      </c>
      <c r="BO323" s="64">
        <f>IFERROR(1/J323*(X323/H323),"0")</f>
        <v>5.5803571428571425E-2</v>
      </c>
      <c r="BP323" s="64">
        <f>IFERROR(1/J323*(Y323/H323),"0")</f>
        <v>6.25E-2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66.208791208791212</v>
      </c>
      <c r="Y324" s="585">
        <f>IFERROR(Y321/H321,"0")+IFERROR(Y322/H322,"0")+IFERROR(Y323/H323,"0")</f>
        <v>68</v>
      </c>
      <c r="Z324" s="585">
        <f>IFERROR(IF(Z321="",0,Z321),"0")+IFERROR(IF(Z322="",0,Z322),"0")+IFERROR(IF(Z323="",0,Z323),"0")</f>
        <v>1.29064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520</v>
      </c>
      <c r="Y325" s="585">
        <f>IFERROR(SUM(Y321:Y323),"0")</f>
        <v>534.6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33.333333333333336</v>
      </c>
      <c r="Y332" s="585">
        <f>IFERROR(Y327/H327,"0")+IFERROR(Y328/H328,"0")+IFERROR(Y329/H329,"0")+IFERROR(Y330/H330,"0")+IFERROR(Y331/H331,"0")</f>
        <v>34</v>
      </c>
      <c r="Z332" s="585">
        <f>IFERROR(IF(Z327="",0,Z327),"0")+IFERROR(IF(Z328="",0,Z328),"0")+IFERROR(IF(Z329="",0,Z329),"0")+IFERROR(IF(Z330="",0,Z330),"0")+IFERROR(IF(Z331="",0,Z331),"0")</f>
        <v>0.22134000000000001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85</v>
      </c>
      <c r="Y333" s="585">
        <f>IFERROR(SUM(Y327:Y331),"0")</f>
        <v>86.699999999999989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50</v>
      </c>
      <c r="Y337" s="584">
        <f>IFERROR(IF(X337="",0,CEILING((X337/$H337),1)*$H337),"")</f>
        <v>50</v>
      </c>
      <c r="Z337" s="36">
        <f>IFERROR(IF(Y337=0,"",ROUNDUP(Y337/H337,0)*0.00474),"")</f>
        <v>0.11850000000000001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56.000000000000007</v>
      </c>
      <c r="BN337" s="64">
        <f>IFERROR(Y337*I337/H337,"0")</f>
        <v>56.000000000000007</v>
      </c>
      <c r="BO337" s="64">
        <f>IFERROR(1/J337*(X337/H337),"0")</f>
        <v>0.10504201680672269</v>
      </c>
      <c r="BP337" s="64">
        <f>IFERROR(1/J337*(Y337/H337),"0")</f>
        <v>0.10504201680672269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595</v>
      </c>
      <c r="Y343" s="584">
        <f>IFERROR(IF(X343="",0,CEILING((X343/$H343),1)*$H343),"")</f>
        <v>596.4</v>
      </c>
      <c r="Z343" s="36">
        <f>IFERROR(IF(Y343=0,"",ROUNDUP(Y343/H343,0)*0.00651),"")</f>
        <v>1.84884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666.39999999999986</v>
      </c>
      <c r="BN343" s="64">
        <f>IFERROR(Y343*I343/H343,"0")</f>
        <v>667.96799999999985</v>
      </c>
      <c r="BO343" s="64">
        <f>IFERROR(1/J343*(X343/H343),"0")</f>
        <v>1.5567765567765568</v>
      </c>
      <c r="BP343" s="64">
        <f>IFERROR(1/J343*(Y343/H343),"0")</f>
        <v>1.5604395604395607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385</v>
      </c>
      <c r="Y344" s="584">
        <f>IFERROR(IF(X344="",0,CEILING((X344/$H344),1)*$H344),"")</f>
        <v>386.40000000000003</v>
      </c>
      <c r="Z344" s="36">
        <f>IFERROR(IF(Y344=0,"",ROUNDUP(Y344/H344,0)*0.00651),"")</f>
        <v>1.19784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428.99999999999994</v>
      </c>
      <c r="BN344" s="64">
        <f>IFERROR(Y344*I344/H344,"0")</f>
        <v>430.56</v>
      </c>
      <c r="BO344" s="64">
        <f>IFERROR(1/J344*(X344/H344),"0")</f>
        <v>1.0073260073260073</v>
      </c>
      <c r="BP344" s="64">
        <f>IFERROR(1/J344*(Y344/H344),"0")</f>
        <v>1.0109890109890112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466.66666666666663</v>
      </c>
      <c r="Y345" s="585">
        <f>IFERROR(Y342/H342,"0")+IFERROR(Y343/H343,"0")+IFERROR(Y344/H344,"0")</f>
        <v>468</v>
      </c>
      <c r="Z345" s="585">
        <f>IFERROR(IF(Z342="",0,Z342),"0")+IFERROR(IF(Z343="",0,Z343),"0")+IFERROR(IF(Z344="",0,Z344),"0")</f>
        <v>3.0466800000000003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980</v>
      </c>
      <c r="Y346" s="585">
        <f>IFERROR(SUM(Y342:Y344),"0")</f>
        <v>982.8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2000</v>
      </c>
      <c r="Y350" s="584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1200</v>
      </c>
      <c r="Y352" s="584">
        <f t="shared" si="58"/>
        <v>1200</v>
      </c>
      <c r="Z352" s="36">
        <f>IFERROR(IF(Y352=0,"",ROUNDUP(Y352/H352,0)*0.02175),"")</f>
        <v>1.7399999999999998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1238.4000000000001</v>
      </c>
      <c r="BN352" s="64">
        <f t="shared" si="60"/>
        <v>1238.4000000000001</v>
      </c>
      <c r="BO352" s="64">
        <f t="shared" si="61"/>
        <v>1.6666666666666665</v>
      </c>
      <c r="BP352" s="64">
        <f t="shared" si="62"/>
        <v>1.6666666666666665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300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296.33333333333337</v>
      </c>
      <c r="Y357" s="585">
        <f>IFERROR(Y350/H350,"0")+IFERROR(Y351/H351,"0")+IFERROR(Y352/H352,"0")+IFERROR(Y353/H353,"0")+IFERROR(Y354/H354,"0")+IFERROR(Y355/H355,"0")+IFERROR(Y356/H356,"0")</f>
        <v>297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6.4215599999999995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4415</v>
      </c>
      <c r="Y358" s="585">
        <f>IFERROR(SUM(Y350:Y356),"0")</f>
        <v>4425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1050</v>
      </c>
      <c r="Y360" s="584">
        <f>IFERROR(IF(X360="",0,CEILING((X360/$H360),1)*$H360),"")</f>
        <v>1050</v>
      </c>
      <c r="Z360" s="36">
        <f>IFERROR(IF(Y360=0,"",ROUNDUP(Y360/H360,0)*0.02175),"")</f>
        <v>1.5225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1083.5999999999999</v>
      </c>
      <c r="BN360" s="64">
        <f>IFERROR(Y360*I360/H360,"0")</f>
        <v>1083.5999999999999</v>
      </c>
      <c r="BO360" s="64">
        <f>IFERROR(1/J360*(X360/H360),"0")</f>
        <v>1.4583333333333333</v>
      </c>
      <c r="BP360" s="64">
        <f>IFERROR(1/J360*(Y360/H360),"0")</f>
        <v>1.4583333333333333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72</v>
      </c>
      <c r="Y362" s="585">
        <f>IFERROR(Y360/H360,"0")+IFERROR(Y361/H361,"0")</f>
        <v>72</v>
      </c>
      <c r="Z362" s="585">
        <f>IFERROR(IF(Z360="",0,Z360),"0")+IFERROR(IF(Z361="",0,Z361),"0")</f>
        <v>1.54054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1058</v>
      </c>
      <c r="Y363" s="585">
        <f>IFERROR(SUM(Y360:Y361),"0")</f>
        <v>1058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50</v>
      </c>
      <c r="Y366" s="584">
        <f>IFERROR(IF(X366="",0,CEILING((X366/$H366),1)*$H366),"")</f>
        <v>54</v>
      </c>
      <c r="Z366" s="36">
        <f>IFERROR(IF(Y366=0,"",ROUNDUP(Y366/H366,0)*0.01898),"")</f>
        <v>0.11388000000000001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52.883333333333333</v>
      </c>
      <c r="BN366" s="64">
        <f>IFERROR(Y366*I366/H366,"0")</f>
        <v>57.113999999999997</v>
      </c>
      <c r="BO366" s="64">
        <f>IFERROR(1/J366*(X366/H366),"0")</f>
        <v>8.6805555555555552E-2</v>
      </c>
      <c r="BP366" s="64">
        <f>IFERROR(1/J366*(Y366/H366),"0")</f>
        <v>9.375E-2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5.5555555555555554</v>
      </c>
      <c r="Y367" s="585">
        <f>IFERROR(Y365/H365,"0")+IFERROR(Y366/H366,"0")</f>
        <v>6</v>
      </c>
      <c r="Z367" s="585">
        <f>IFERROR(IF(Z365="",0,Z365),"0")+IFERROR(IF(Z366="",0,Z366),"0")</f>
        <v>0.11388000000000001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50</v>
      </c>
      <c r="Y368" s="585">
        <f>IFERROR(SUM(Y365:Y366),"0")</f>
        <v>54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60</v>
      </c>
      <c r="Y370" s="584">
        <f>IFERROR(IF(X370="",0,CEILING((X370/$H370),1)*$H370),"")</f>
        <v>63</v>
      </c>
      <c r="Z370" s="36">
        <f>IFERROR(IF(Y370=0,"",ROUNDUP(Y370/H370,0)*0.01898),"")</f>
        <v>0.13286000000000001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63.46</v>
      </c>
      <c r="BN370" s="64">
        <f>IFERROR(Y370*I370/H370,"0")</f>
        <v>66.632999999999996</v>
      </c>
      <c r="BO370" s="64">
        <f>IFERROR(1/J370*(X370/H370),"0")</f>
        <v>0.10416666666666667</v>
      </c>
      <c r="BP370" s="64">
        <f>IFERROR(1/J370*(Y370/H370),"0")</f>
        <v>0.109375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6.666666666666667</v>
      </c>
      <c r="Y371" s="585">
        <f>IFERROR(Y370/H370,"0")</f>
        <v>7</v>
      </c>
      <c r="Z371" s="585">
        <f>IFERROR(IF(Z370="",0,Z370),"0")</f>
        <v>0.13286000000000001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60</v>
      </c>
      <c r="Y372" s="585">
        <f>IFERROR(SUM(Y370:Y370),"0")</f>
        <v>63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10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42</v>
      </c>
      <c r="Y402" s="584">
        <f t="shared" si="63"/>
        <v>42</v>
      </c>
      <c r="Z402" s="36">
        <f t="shared" si="68"/>
        <v>0.1004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44.599999999999994</v>
      </c>
      <c r="BN402" s="64">
        <f t="shared" si="65"/>
        <v>44.599999999999994</v>
      </c>
      <c r="BO402" s="64">
        <f t="shared" si="66"/>
        <v>8.5470085470085472E-2</v>
      </c>
      <c r="BP402" s="64">
        <f t="shared" si="67"/>
        <v>8.5470085470085472E-2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42</v>
      </c>
      <c r="Y403" s="584">
        <f t="shared" si="63"/>
        <v>42</v>
      </c>
      <c r="Z403" s="36">
        <f t="shared" si="68"/>
        <v>0.1004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44.599999999999994</v>
      </c>
      <c r="BN403" s="64">
        <f t="shared" si="65"/>
        <v>44.599999999999994</v>
      </c>
      <c r="BO403" s="64">
        <f t="shared" si="66"/>
        <v>8.5470085470085472E-2</v>
      </c>
      <c r="BP403" s="64">
        <f t="shared" si="67"/>
        <v>8.5470085470085472E-2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52.5</v>
      </c>
      <c r="Y405" s="584">
        <f t="shared" si="63"/>
        <v>52.5</v>
      </c>
      <c r="Z405" s="36">
        <f t="shared" si="68"/>
        <v>0.1255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55.75</v>
      </c>
      <c r="BN405" s="64">
        <f t="shared" si="65"/>
        <v>55.75</v>
      </c>
      <c r="BO405" s="64">
        <f t="shared" si="66"/>
        <v>0.10683760683760685</v>
      </c>
      <c r="BP405" s="64">
        <f t="shared" si="67"/>
        <v>0.10683760683760685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66.851851851851848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67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0.34433999999999998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146.5</v>
      </c>
      <c r="Y408" s="585">
        <f>IFERROR(SUM(Y397:Y406),"0")</f>
        <v>147.30000000000001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10</v>
      </c>
      <c r="Y421" s="584">
        <f>IFERROR(IF(X421="",0,CEILING((X421/$H421),1)*$H421),"")</f>
        <v>10.8</v>
      </c>
      <c r="Z421" s="36">
        <f>IFERROR(IF(Y421=0,"",ROUNDUP(Y421/H421,0)*0.00902),"")</f>
        <v>1.804E-2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10.388888888888889</v>
      </c>
      <c r="BN421" s="64">
        <f>IFERROR(Y421*I421/H421,"0")</f>
        <v>11.22</v>
      </c>
      <c r="BO421" s="64">
        <f>IFERROR(1/J421*(X421/H421),"0")</f>
        <v>1.4029180695847361E-2</v>
      </c>
      <c r="BP421" s="64">
        <f>IFERROR(1/J421*(Y421/H421),"0")</f>
        <v>1.5151515151515152E-2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10.5</v>
      </c>
      <c r="Y424" s="584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6.8518518518518512</v>
      </c>
      <c r="Y425" s="585">
        <f>IFERROR(Y421/H421,"0")+IFERROR(Y422/H422,"0")+IFERROR(Y423/H423,"0")+IFERROR(Y424/H424,"0")</f>
        <v>7</v>
      </c>
      <c r="Z425" s="585">
        <f>IFERROR(IF(Z421="",0,Z421),"0")+IFERROR(IF(Z422="",0,Z422),"0")+IFERROR(IF(Z423="",0,Z423),"0")+IFERROR(IF(Z424="",0,Z424),"0")</f>
        <v>4.3139999999999998E-2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20.5</v>
      </c>
      <c r="Y426" s="585">
        <f>IFERROR(SUM(Y421:Y424),"0")</f>
        <v>21.3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90</v>
      </c>
      <c r="Y440" s="584">
        <f t="shared" ref="Y440:Y454" si="69">IFERROR(IF(X440="",0,CEILING((X440/$H440),1)*$H440),"")</f>
        <v>95.04</v>
      </c>
      <c r="Z440" s="36">
        <f t="shared" ref="Z440:Z446" si="70">IFERROR(IF(Y440=0,"",ROUNDUP(Y440/H440,0)*0.01196),"")</f>
        <v>0.21528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96.136363636363626</v>
      </c>
      <c r="BN440" s="64">
        <f t="shared" ref="BN440:BN454" si="72">IFERROR(Y440*I440/H440,"0")</f>
        <v>101.52000000000001</v>
      </c>
      <c r="BO440" s="64">
        <f t="shared" ref="BO440:BO454" si="73">IFERROR(1/J440*(X440/H440),"0")</f>
        <v>0.16389860139860138</v>
      </c>
      <c r="BP440" s="64">
        <f t="shared" ref="BP440:BP454" si="74">IFERROR(1/J440*(Y440/H440),"0")</f>
        <v>0.17307692307692307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100</v>
      </c>
      <c r="Y442" s="584">
        <f t="shared" si="69"/>
        <v>100.32000000000001</v>
      </c>
      <c r="Z442" s="36">
        <f t="shared" si="70"/>
        <v>0.22724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106.81818181818181</v>
      </c>
      <c r="BN442" s="64">
        <f t="shared" si="72"/>
        <v>107.16</v>
      </c>
      <c r="BO442" s="64">
        <f t="shared" si="73"/>
        <v>0.18210955710955709</v>
      </c>
      <c r="BP442" s="64">
        <f t="shared" si="74"/>
        <v>0.18269230769230771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125.37878787878788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1.3309600000000001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550</v>
      </c>
      <c r="Y456" s="585">
        <f>IFERROR(SUM(Y440:Y454),"0")</f>
        <v>561.6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70</v>
      </c>
      <c r="Y458" s="584">
        <f>IFERROR(IF(X458="",0,CEILING((X458/$H458),1)*$H458),"")</f>
        <v>73.92</v>
      </c>
      <c r="Z458" s="36">
        <f>IFERROR(IF(Y458=0,"",ROUNDUP(Y458/H458,0)*0.01196),"")</f>
        <v>0.16744000000000001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74.772727272727266</v>
      </c>
      <c r="BN458" s="64">
        <f>IFERROR(Y458*I458/H458,"0")</f>
        <v>78.959999999999994</v>
      </c>
      <c r="BO458" s="64">
        <f>IFERROR(1/J458*(X458/H458),"0")</f>
        <v>0.12747668997668998</v>
      </c>
      <c r="BP458" s="64">
        <f>IFERROR(1/J458*(Y458/H458),"0")</f>
        <v>0.13461538461538464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13.257575757575758</v>
      </c>
      <c r="Y461" s="585">
        <f>IFERROR(Y458/H458,"0")+IFERROR(Y459/H459,"0")+IFERROR(Y460/H460,"0")</f>
        <v>14</v>
      </c>
      <c r="Z461" s="585">
        <f>IFERROR(IF(Z458="",0,Z458),"0")+IFERROR(IF(Z459="",0,Z459),"0")+IFERROR(IF(Z460="",0,Z460),"0")</f>
        <v>0.16744000000000001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70</v>
      </c>
      <c r="Y462" s="585">
        <f>IFERROR(SUM(Y458:Y460),"0")</f>
        <v>73.92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40</v>
      </c>
      <c r="Y464" s="584">
        <f t="shared" ref="Y464:Y470" si="75">IFERROR(IF(X464="",0,CEILING((X464/$H464),1)*$H464),"")</f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42.727272727272727</v>
      </c>
      <c r="BN464" s="64">
        <f t="shared" ref="BN464:BN470" si="77">IFERROR(Y464*I464/H464,"0")</f>
        <v>45.12</v>
      </c>
      <c r="BO464" s="64">
        <f t="shared" ref="BO464:BO470" si="78">IFERROR(1/J464*(X464/H464),"0")</f>
        <v>7.2843822843822847E-2</v>
      </c>
      <c r="BP464" s="64">
        <f t="shared" ref="BP464:BP470" si="79">IFERROR(1/J464*(Y464/H464),"0")</f>
        <v>7.6923076923076927E-2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130</v>
      </c>
      <c r="Y466" s="584">
        <f t="shared" si="75"/>
        <v>132</v>
      </c>
      <c r="Z466" s="36">
        <f>IFERROR(IF(Y466=0,"",ROUNDUP(Y466/H466,0)*0.01196),"")</f>
        <v>0.29899999999999999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138.86363636363635</v>
      </c>
      <c r="BN466" s="64">
        <f t="shared" si="77"/>
        <v>140.99999999999997</v>
      </c>
      <c r="BO466" s="64">
        <f t="shared" si="78"/>
        <v>0.23674242424242425</v>
      </c>
      <c r="BP466" s="64">
        <f t="shared" si="79"/>
        <v>0.24038461538461539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36</v>
      </c>
      <c r="Y468" s="584">
        <f t="shared" si="75"/>
        <v>38.4</v>
      </c>
      <c r="Z468" s="36">
        <f>IFERROR(IF(Y468=0,"",ROUNDUP(Y468/H468,0)*0.00902),"")</f>
        <v>7.2160000000000002E-2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51.975000000000001</v>
      </c>
      <c r="BN468" s="64">
        <f t="shared" si="77"/>
        <v>55.44</v>
      </c>
      <c r="BO468" s="64">
        <f t="shared" si="78"/>
        <v>5.6818181818181823E-2</v>
      </c>
      <c r="BP468" s="64">
        <f t="shared" si="79"/>
        <v>6.0606060606060608E-2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66</v>
      </c>
      <c r="Y470" s="584">
        <f t="shared" si="75"/>
        <v>67.2</v>
      </c>
      <c r="Z470" s="36">
        <f>IFERROR(IF(Y470=0,"",ROUNDUP(Y470/H470,0)*0.00902),"")</f>
        <v>0.12628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91.987500000000011</v>
      </c>
      <c r="BN470" s="64">
        <f t="shared" si="77"/>
        <v>93.660000000000011</v>
      </c>
      <c r="BO470" s="64">
        <f t="shared" si="78"/>
        <v>0.10416666666666667</v>
      </c>
      <c r="BP470" s="64">
        <f t="shared" si="79"/>
        <v>0.10606060606060608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63.522727272727273</v>
      </c>
      <c r="Y471" s="585">
        <f>IFERROR(Y464/H464,"0")+IFERROR(Y465/H465,"0")+IFERROR(Y466/H466,"0")+IFERROR(Y467/H467,"0")+IFERROR(Y468/H468,"0")+IFERROR(Y469/H469,"0")+IFERROR(Y470/H470,"0")</f>
        <v>66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0.71585999999999994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324</v>
      </c>
      <c r="Y472" s="585">
        <f>IFERROR(SUM(Y464:Y470),"0")</f>
        <v>336.48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1100</v>
      </c>
      <c r="Y501" s="584">
        <f>IFERROR(IF(X501="",0,CEILING((X501/$H501),1)*$H501),"")</f>
        <v>1107</v>
      </c>
      <c r="Z501" s="36">
        <f>IFERROR(IF(Y501=0,"",ROUNDUP(Y501/H501,0)*0.01898),"")</f>
        <v>2.3345400000000001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1163.4333333333334</v>
      </c>
      <c r="BN501" s="64">
        <f>IFERROR(Y501*I501/H501,"0")</f>
        <v>1170.837</v>
      </c>
      <c r="BO501" s="64">
        <f>IFERROR(1/J501*(X501/H501),"0")</f>
        <v>1.9097222222222223</v>
      </c>
      <c r="BP501" s="64">
        <f>IFERROR(1/J501*(Y501/H501),"0")</f>
        <v>1.921875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122.22222222222223</v>
      </c>
      <c r="Y504" s="585">
        <f>IFERROR(Y501/H501,"0")+IFERROR(Y502/H502,"0")+IFERROR(Y503/H503,"0")</f>
        <v>123</v>
      </c>
      <c r="Z504" s="585">
        <f>IFERROR(IF(Z501="",0,Z501),"0")+IFERROR(IF(Z502="",0,Z502),"0")+IFERROR(IF(Z503="",0,Z503),"0")</f>
        <v>2.3345400000000001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1100</v>
      </c>
      <c r="Y505" s="585">
        <f>IFERROR(SUM(Y501:Y503),"0")</f>
        <v>1107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17526.3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17707.64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18613.545589219208</v>
      </c>
      <c r="Y519" s="585">
        <f>IFERROR(SUM(BN22:BN515),"0")</f>
        <v>18807.987999999998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32</v>
      </c>
      <c r="Y520" s="38">
        <f>ROUNDUP(SUM(BP22:BP515),0)</f>
        <v>32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19413.545589219208</v>
      </c>
      <c r="Y521" s="585">
        <f>GrossWeightTotalR+PalletQtyTotalR*25</f>
        <v>19607.987999999998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3682.9878747263815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3716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36.57085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348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999</v>
      </c>
      <c r="E528" s="46">
        <f>IFERROR(Y89*1,"0")+IFERROR(Y90*1,"0")+IFERROR(Y91*1,"0")+IFERROR(Y95*1,"0")+IFERROR(Y96*1,"0")+IFERROR(Y97*1,"0")+IFERROR(Y98*1,"0")+IFERROR(Y99*1,"0")+IFERROR(Y100*1,"0")</f>
        <v>1440.9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1691.1000000000001</v>
      </c>
      <c r="G528" s="46">
        <f>IFERROR(Y132*1,"0")+IFERROR(Y133*1,"0")+IFERROR(Y137*1,"0")+IFERROR(Y138*1,"0")+IFERROR(Y142*1,"0")+IFERROR(Y143*1,"0")</f>
        <v>176.32000000000002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544.97999999999979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2041.5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293.64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400.8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813.2</v>
      </c>
      <c r="S528" s="46">
        <f>IFERROR(Y342*1,"0")+IFERROR(Y343*1,"0")+IFERROR(Y344*1,"0")</f>
        <v>982.8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5600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147.30000000000001</v>
      </c>
      <c r="W528" s="46">
        <f>IFERROR(Y416*1,"0")+IFERROR(Y417*1,"0")+IFERROR(Y421*1,"0")+IFERROR(Y422*1,"0")+IFERROR(Y423*1,"0")+IFERROR(Y424*1,"0")</f>
        <v>21.3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972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1107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