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5FFED31-9B62-478D-B459-B7C71A3E76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Y478" i="1" s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Z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8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Z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Y243" i="1"/>
  <c r="X243" i="1"/>
  <c r="BP242" i="1"/>
  <c r="BO242" i="1"/>
  <c r="BN242" i="1"/>
  <c r="BM242" i="1"/>
  <c r="Z242" i="1"/>
  <c r="Y242" i="1"/>
  <c r="P242" i="1"/>
  <c r="BO241" i="1"/>
  <c r="BM241" i="1"/>
  <c r="Y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4" i="1" s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Z188" i="1"/>
  <c r="BN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BP209" i="1"/>
  <c r="BN209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Y239" i="1"/>
  <c r="BP236" i="1"/>
  <c r="BN236" i="1"/>
  <c r="Z236" i="1"/>
  <c r="Z238" i="1" s="1"/>
  <c r="BP248" i="1"/>
  <c r="BN248" i="1"/>
  <c r="Z248" i="1"/>
  <c r="Y252" i="1"/>
  <c r="BP257" i="1"/>
  <c r="BN257" i="1"/>
  <c r="Z257" i="1"/>
  <c r="Z261" i="1" s="1"/>
  <c r="Y261" i="1"/>
  <c r="Z269" i="1"/>
  <c r="BP266" i="1"/>
  <c r="BN266" i="1"/>
  <c r="Z266" i="1"/>
  <c r="BP295" i="1"/>
  <c r="BN295" i="1"/>
  <c r="Z295" i="1"/>
  <c r="Y30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BN193" i="1"/>
  <c r="Z197" i="1"/>
  <c r="BN197" i="1"/>
  <c r="BP197" i="1"/>
  <c r="Z199" i="1"/>
  <c r="BN199" i="1"/>
  <c r="Z201" i="1"/>
  <c r="BN201" i="1"/>
  <c r="Z203" i="1"/>
  <c r="BN203" i="1"/>
  <c r="Y218" i="1"/>
  <c r="Z209" i="1"/>
  <c r="Z217" i="1" s="1"/>
  <c r="BP213" i="1"/>
  <c r="BN213" i="1"/>
  <c r="Z213" i="1"/>
  <c r="Y217" i="1"/>
  <c r="BP221" i="1"/>
  <c r="BN221" i="1"/>
  <c r="Z221" i="1"/>
  <c r="Z222" i="1" s="1"/>
  <c r="Y223" i="1"/>
  <c r="K528" i="1"/>
  <c r="Y233" i="1"/>
  <c r="BP226" i="1"/>
  <c r="BN226" i="1"/>
  <c r="Z226" i="1"/>
  <c r="Z233" i="1" s="1"/>
  <c r="BP230" i="1"/>
  <c r="BN230" i="1"/>
  <c r="Z230" i="1"/>
  <c r="Y238" i="1"/>
  <c r="Y244" i="1"/>
  <c r="BP241" i="1"/>
  <c r="BN241" i="1"/>
  <c r="Z241" i="1"/>
  <c r="Z243" i="1" s="1"/>
  <c r="BP250" i="1"/>
  <c r="BN250" i="1"/>
  <c r="Z250" i="1"/>
  <c r="Z252" i="1" s="1"/>
  <c r="BP259" i="1"/>
  <c r="BN259" i="1"/>
  <c r="Z259" i="1"/>
  <c r="Y269" i="1"/>
  <c r="Z276" i="1"/>
  <c r="BP274" i="1"/>
  <c r="BN274" i="1"/>
  <c r="Z274" i="1"/>
  <c r="Y311" i="1"/>
  <c r="Y319" i="1"/>
  <c r="Y325" i="1"/>
  <c r="Y332" i="1"/>
  <c r="Y338" i="1"/>
  <c r="Y345" i="1"/>
  <c r="Y357" i="1"/>
  <c r="Y363" i="1"/>
  <c r="Y367" i="1"/>
  <c r="Y380" i="1"/>
  <c r="Y384" i="1"/>
  <c r="Y389" i="1"/>
  <c r="Y392" i="1"/>
  <c r="BP391" i="1"/>
  <c r="BN391" i="1"/>
  <c r="Z391" i="1"/>
  <c r="Z392" i="1" s="1"/>
  <c r="Y393" i="1"/>
  <c r="V528" i="1"/>
  <c r="Y407" i="1"/>
  <c r="Y408" i="1"/>
  <c r="BP397" i="1"/>
  <c r="BN397" i="1"/>
  <c r="Z397" i="1"/>
  <c r="L528" i="1"/>
  <c r="Y262" i="1"/>
  <c r="M528" i="1"/>
  <c r="Y270" i="1"/>
  <c r="O528" i="1"/>
  <c r="Y277" i="1"/>
  <c r="Y282" i="1"/>
  <c r="Y291" i="1"/>
  <c r="R528" i="1"/>
  <c r="Z297" i="1"/>
  <c r="Z300" i="1" s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Z318" i="1" s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Z338" i="1" s="1"/>
  <c r="BN336" i="1"/>
  <c r="S528" i="1"/>
  <c r="Z343" i="1"/>
  <c r="Z345" i="1" s="1"/>
  <c r="BN343" i="1"/>
  <c r="Y346" i="1"/>
  <c r="T528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U528" i="1"/>
  <c r="Z376" i="1"/>
  <c r="Z379" i="1" s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BP387" i="1"/>
  <c r="BN387" i="1"/>
  <c r="BP399" i="1"/>
  <c r="BN399" i="1"/>
  <c r="Z399" i="1"/>
  <c r="Z401" i="1"/>
  <c r="BN401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Z442" i="1"/>
  <c r="BN442" i="1"/>
  <c r="Z443" i="1"/>
  <c r="BN443" i="1"/>
  <c r="Z445" i="1"/>
  <c r="BN445" i="1"/>
  <c r="Z447" i="1"/>
  <c r="BN447" i="1"/>
  <c r="Z449" i="1"/>
  <c r="BN449" i="1"/>
  <c r="Z450" i="1"/>
  <c r="BN450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8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504" i="1" l="1"/>
  <c r="Z461" i="1"/>
  <c r="Z324" i="1"/>
  <c r="Z310" i="1"/>
  <c r="Z205" i="1"/>
  <c r="Z179" i="1"/>
  <c r="Z155" i="1"/>
  <c r="Z115" i="1"/>
  <c r="Z32" i="1"/>
  <c r="Y522" i="1"/>
  <c r="Y519" i="1"/>
  <c r="Z493" i="1"/>
  <c r="Z471" i="1"/>
  <c r="Z455" i="1"/>
  <c r="Z407" i="1"/>
  <c r="Y520" i="1"/>
  <c r="Z194" i="1"/>
  <c r="Z523" i="1" s="1"/>
  <c r="Y518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<sst xmlns="http://schemas.openxmlformats.org/spreadsheetml/2006/main" count="2343" uniqueCount="847">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</sst>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37</v>
      </c>
      <c r="Y42" s="584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39.1</v>
      </c>
      <c r="BN42" s="64">
        <f>IFERROR(Y42*I42/H42,"0")</f>
        <v>39.1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19.25925925925926</v>
      </c>
      <c r="Y44" s="585">
        <f>IFERROR(Y41/H41,"0")+IFERROR(Y42/H42,"0")+IFERROR(Y43/H43,"0")</f>
        <v>20</v>
      </c>
      <c r="Z44" s="585">
        <f>IFERROR(IF(Z41="",0,Z41),"0")+IFERROR(IF(Z42="",0,Z42),"0")+IFERROR(IF(Z43="",0,Z43),"0")</f>
        <v>0.28000000000000003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137</v>
      </c>
      <c r="Y45" s="585">
        <f>IFERROR(SUM(Y41:Y43),"0")</f>
        <v>145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200</v>
      </c>
      <c r="Y52" s="584">
        <f t="shared" ref="Y52:Y57" si="6">IFERROR(IF(X52="",0,CEILING((X52/$H52),1)*$H52),"")</f>
        <v>201.6</v>
      </c>
      <c r="Z52" s="36">
        <f>IFERROR(IF(Y52=0,"",ROUNDUP(Y52/H52,0)*0.01898),"")</f>
        <v>0.34164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207.76785714285717</v>
      </c>
      <c r="BN52" s="64">
        <f t="shared" ref="BN52:BN57" si="8">IFERROR(Y52*I52/H52,"0")</f>
        <v>209.43</v>
      </c>
      <c r="BO52" s="64">
        <f t="shared" ref="BO52:BO57" si="9">IFERROR(1/J52*(X52/H52),"0")</f>
        <v>0.27901785714285715</v>
      </c>
      <c r="BP52" s="64">
        <f t="shared" ref="BP52:BP57" si="10">IFERROR(1/J52*(Y52/H52),"0")</f>
        <v>0.28125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100</v>
      </c>
      <c r="Y53" s="58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120</v>
      </c>
      <c r="Y55" s="584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126.3</v>
      </c>
      <c r="BN55" s="64">
        <f t="shared" si="8"/>
        <v>126.3</v>
      </c>
      <c r="BO55" s="64">
        <f t="shared" si="9"/>
        <v>0.22727272727272729</v>
      </c>
      <c r="BP55" s="64">
        <f t="shared" si="10"/>
        <v>0.22727272727272729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57.116402116402114</v>
      </c>
      <c r="Y58" s="585">
        <f>IFERROR(Y52/H52,"0")+IFERROR(Y53/H53,"0")+IFERROR(Y54/H54,"0")+IFERROR(Y55/H55,"0")+IFERROR(Y56/H56,"0")+IFERROR(Y57/H57,"0")</f>
        <v>58</v>
      </c>
      <c r="Z58" s="585">
        <f>IFERROR(IF(Z52="",0,Z52),"0")+IFERROR(IF(Z53="",0,Z53),"0")+IFERROR(IF(Z54="",0,Z54),"0")+IFERROR(IF(Z55="",0,Z55),"0")+IFERROR(IF(Z56="",0,Z56),"0")+IFERROR(IF(Z57="",0,Z57),"0")</f>
        <v>0.80204000000000009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420</v>
      </c>
      <c r="Y59" s="585">
        <f>IFERROR(SUM(Y52:Y57),"0")</f>
        <v>429.6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9.2592592592592595</v>
      </c>
      <c r="Y65" s="585">
        <f>IFERROR(Y61/H61,"0")+IFERROR(Y62/H62,"0")+IFERROR(Y63/H63,"0")+IFERROR(Y64/H64,"0")</f>
        <v>10</v>
      </c>
      <c r="Z65" s="585">
        <f>IFERROR(IF(Z61="",0,Z61),"0")+IFERROR(IF(Z62="",0,Z62),"0")+IFERROR(IF(Z63="",0,Z63),"0")+IFERROR(IF(Z64="",0,Z64),"0")</f>
        <v>0.1898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100</v>
      </c>
      <c r="Y66" s="585">
        <f>IFERROR(SUM(Y61:Y64),"0")</f>
        <v>108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450</v>
      </c>
      <c r="Y89" s="584">
        <f>IFERROR(IF(X89="",0,CEILING((X89/$H89),1)*$H89),"")</f>
        <v>453.6</v>
      </c>
      <c r="Z89" s="36">
        <f>IFERROR(IF(Y89=0,"",ROUNDUP(Y89/H89,0)*0.01898),"")</f>
        <v>0.79715999999999998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468.12499999999994</v>
      </c>
      <c r="BN89" s="64">
        <f>IFERROR(Y89*I89/H89,"0")</f>
        <v>471.86999999999995</v>
      </c>
      <c r="BO89" s="64">
        <f>IFERROR(1/J89*(X89/H89),"0")</f>
        <v>0.65104166666666663</v>
      </c>
      <c r="BP89" s="64">
        <f>IFERROR(1/J89*(Y89/H89),"0")</f>
        <v>0.65625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41.666666666666664</v>
      </c>
      <c r="Y92" s="585">
        <f>IFERROR(Y89/H89,"0")+IFERROR(Y90/H90,"0")+IFERROR(Y91/H91,"0")</f>
        <v>42</v>
      </c>
      <c r="Z92" s="585">
        <f>IFERROR(IF(Z89="",0,Z89),"0")+IFERROR(IF(Z90="",0,Z90),"0")+IFERROR(IF(Z91="",0,Z91),"0")</f>
        <v>0.79715999999999998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450</v>
      </c>
      <c r="Y93" s="585">
        <f>IFERROR(SUM(Y89:Y91),"0")</f>
        <v>453.6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23</v>
      </c>
      <c r="Y99" s="584">
        <f t="shared" si="16"/>
        <v>24.3</v>
      </c>
      <c r="Z99" s="36">
        <f>IFERROR(IF(Y99=0,"",ROUNDUP(Y99/H99,0)*0.00651),"")</f>
        <v>5.8590000000000003E-2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25.146666666666665</v>
      </c>
      <c r="BN99" s="64">
        <f t="shared" si="18"/>
        <v>26.567999999999998</v>
      </c>
      <c r="BO99" s="64">
        <f t="shared" si="19"/>
        <v>4.6805046805046803E-2</v>
      </c>
      <c r="BP99" s="64">
        <f t="shared" si="20"/>
        <v>4.9450549450549455E-2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20.864197530864196</v>
      </c>
      <c r="Y101" s="585">
        <f>IFERROR(Y95/H95,"0")+IFERROR(Y96/H96,"0")+IFERROR(Y97/H97,"0")+IFERROR(Y98/H98,"0")+IFERROR(Y99/H99,"0")+IFERROR(Y100/H100,"0")</f>
        <v>22</v>
      </c>
      <c r="Z101" s="585">
        <f>IFERROR(IF(Z95="",0,Z95),"0")+IFERROR(IF(Z96="",0,Z96),"0")+IFERROR(IF(Z97="",0,Z97),"0")+IFERROR(IF(Z98="",0,Z98),"0")+IFERROR(IF(Z99="",0,Z99),"0")+IFERROR(IF(Z100="",0,Z100),"0")</f>
        <v>0.30532999999999999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123</v>
      </c>
      <c r="Y102" s="585">
        <f>IFERROR(SUM(Y95:Y100),"0")</f>
        <v>129.6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500</v>
      </c>
      <c r="Y105" s="584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46.296296296296291</v>
      </c>
      <c r="Y109" s="585">
        <f>IFERROR(Y105/H105,"0")+IFERROR(Y106/H106,"0")+IFERROR(Y107/H107,"0")+IFERROR(Y108/H108,"0")</f>
        <v>47</v>
      </c>
      <c r="Z109" s="585">
        <f>IFERROR(IF(Z105="",0,Z105),"0")+IFERROR(IF(Z106="",0,Z106),"0")+IFERROR(IF(Z107="",0,Z107),"0")+IFERROR(IF(Z108="",0,Z108),"0")</f>
        <v>0.89205999999999996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500</v>
      </c>
      <c r="Y110" s="585">
        <f>IFERROR(SUM(Y105:Y108),"0")</f>
        <v>507.6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40</v>
      </c>
      <c r="Y114" s="584">
        <f>IFERROR(IF(X114="",0,CEILING((X114/$H114),1)*$H114),"")</f>
        <v>40.799999999999997</v>
      </c>
      <c r="Z114" s="36">
        <f>IFERROR(IF(Y114=0,"",ROUNDUP(Y114/H114,0)*0.00651),"")</f>
        <v>0.11067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43</v>
      </c>
      <c r="BN114" s="64">
        <f>IFERROR(Y114*I114/H114,"0")</f>
        <v>43.86</v>
      </c>
      <c r="BO114" s="64">
        <f>IFERROR(1/J114*(X114/H114),"0")</f>
        <v>9.1575091575091583E-2</v>
      </c>
      <c r="BP114" s="64">
        <f>IFERROR(1/J114*(Y114/H114),"0")</f>
        <v>9.3406593406593408E-2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16.666666666666668</v>
      </c>
      <c r="Y115" s="585">
        <f>IFERROR(Y112/H112,"0")+IFERROR(Y113/H113,"0")+IFERROR(Y114/H114,"0")</f>
        <v>17</v>
      </c>
      <c r="Z115" s="585">
        <f>IFERROR(IF(Z112="",0,Z112),"0")+IFERROR(IF(Z113="",0,Z113),"0")+IFERROR(IF(Z114="",0,Z114),"0")</f>
        <v>0.11067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40</v>
      </c>
      <c r="Y116" s="585">
        <f>IFERROR(SUM(Y112:Y114),"0")</f>
        <v>40.799999999999997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100</v>
      </c>
      <c r="Y118" s="584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90</v>
      </c>
      <c r="Y121" s="584">
        <f>IFERROR(IF(X121="",0,CEILING((X121/$H121),1)*$H121),"")</f>
        <v>91.800000000000011</v>
      </c>
      <c r="Z121" s="36">
        <f>IFERROR(IF(Y121=0,"",ROUNDUP(Y121/H121,0)*0.00651),"")</f>
        <v>0.22134000000000001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98.399999999999991</v>
      </c>
      <c r="BN121" s="64">
        <f>IFERROR(Y121*I121/H121,"0")</f>
        <v>100.36799999999999</v>
      </c>
      <c r="BO121" s="64">
        <f>IFERROR(1/J121*(X121/H121),"0")</f>
        <v>0.18315018315018314</v>
      </c>
      <c r="BP121" s="64">
        <f>IFERROR(1/J121*(Y121/H121),"0")</f>
        <v>0.18681318681318682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45.679012345679006</v>
      </c>
      <c r="Y123" s="585">
        <f>IFERROR(Y118/H118,"0")+IFERROR(Y119/H119,"0")+IFERROR(Y120/H120,"0")+IFERROR(Y121/H121,"0")+IFERROR(Y122/H122,"0")</f>
        <v>47</v>
      </c>
      <c r="Z123" s="585">
        <f>IFERROR(IF(Z118="",0,Z118),"0")+IFERROR(IF(Z119="",0,Z119),"0")+IFERROR(IF(Z120="",0,Z120),"0")+IFERROR(IF(Z121="",0,Z121),"0")+IFERROR(IF(Z122="",0,Z122),"0")</f>
        <v>0.46808000000000005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190</v>
      </c>
      <c r="Y124" s="585">
        <f>IFERROR(SUM(Y118:Y122),"0")</f>
        <v>197.10000000000002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35</v>
      </c>
      <c r="Y167" s="584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30</v>
      </c>
      <c r="Y169" s="584">
        <f t="shared" si="21"/>
        <v>30.6</v>
      </c>
      <c r="Z169" s="36">
        <f>IFERROR(IF(Y169=0,"",ROUNDUP(Y169/H169,0)*0.00502),"")</f>
        <v>8.5339999999999999E-2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32.166666666666664</v>
      </c>
      <c r="BN169" s="64">
        <f t="shared" si="23"/>
        <v>32.81</v>
      </c>
      <c r="BO169" s="64">
        <f t="shared" si="24"/>
        <v>7.122507122507124E-2</v>
      </c>
      <c r="BP169" s="64">
        <f t="shared" si="25"/>
        <v>7.2649572649572655E-2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35</v>
      </c>
      <c r="Y170" s="584">
        <f t="shared" si="21"/>
        <v>35.700000000000003</v>
      </c>
      <c r="Z170" s="36">
        <f>IFERROR(IF(Y170=0,"",ROUNDUP(Y170/H170,0)*0.00502),"")</f>
        <v>8.5339999999999999E-2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36.666666666666664</v>
      </c>
      <c r="BN170" s="64">
        <f t="shared" si="23"/>
        <v>37.4</v>
      </c>
      <c r="BO170" s="64">
        <f t="shared" si="24"/>
        <v>7.1225071225071226E-2</v>
      </c>
      <c r="BP170" s="64">
        <f t="shared" si="25"/>
        <v>7.2649572649572655E-2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49.999999999999993</v>
      </c>
      <c r="Y173" s="585">
        <f>IFERROR(Y164/H164,"0")+IFERROR(Y165/H165,"0")+IFERROR(Y166/H166,"0")+IFERROR(Y167/H167,"0")+IFERROR(Y168/H168,"0")+IFERROR(Y169/H169,"0")+IFERROR(Y170/H170,"0")+IFERROR(Y171/H171,"0")+IFERROR(Y172/H172,"0")</f>
        <v>51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0.25602000000000003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100</v>
      </c>
      <c r="Y174" s="585">
        <f>IFERROR(SUM(Y164:Y172),"0")</f>
        <v>102.00000000000001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200</v>
      </c>
      <c r="Y197" s="584">
        <f t="shared" ref="Y197:Y204" si="26">IFERROR(IF(X197="",0,CEILING((X197/$H197),1)*$H197),"")</f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207.77777777777777</v>
      </c>
      <c r="BN197" s="64">
        <f t="shared" ref="BN197:BN204" si="28">IFERROR(Y197*I197/H197,"0")</f>
        <v>213.18000000000004</v>
      </c>
      <c r="BO197" s="64">
        <f t="shared" ref="BO197:BO204" si="29">IFERROR(1/J197*(X197/H197),"0")</f>
        <v>0.28058361391694725</v>
      </c>
      <c r="BP197" s="64">
        <f t="shared" ref="BP197:BP204" si="30">IFERROR(1/J197*(Y197/H197),"0")</f>
        <v>0.2878787878787879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100</v>
      </c>
      <c r="Y198" s="58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100</v>
      </c>
      <c r="Y200" s="584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74.074074074074076</v>
      </c>
      <c r="Y205" s="585">
        <f>IFERROR(Y197/H197,"0")+IFERROR(Y198/H198,"0")+IFERROR(Y199/H199,"0")+IFERROR(Y200/H200,"0")+IFERROR(Y201/H201,"0")+IFERROR(Y202/H202,"0")+IFERROR(Y203/H203,"0")+IFERROR(Y204/H204,"0")</f>
        <v>76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0.68552000000000002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400</v>
      </c>
      <c r="Y206" s="585">
        <f>IFERROR(SUM(Y197:Y204),"0")</f>
        <v>410.40000000000003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80</v>
      </c>
      <c r="Y211" s="584">
        <f t="shared" si="31"/>
        <v>81.599999999999994</v>
      </c>
      <c r="Z211" s="36">
        <f t="shared" ref="Z211:Z216" si="36">IFERROR(IF(Y211=0,"",ROUNDUP(Y211/H211,0)*0.00651),"")</f>
        <v>0.22134000000000001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89</v>
      </c>
      <c r="BN211" s="64">
        <f t="shared" si="33"/>
        <v>90.78</v>
      </c>
      <c r="BO211" s="64">
        <f t="shared" si="34"/>
        <v>0.18315018315018317</v>
      </c>
      <c r="BP211" s="64">
        <f t="shared" si="35"/>
        <v>0.18681318681318682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200</v>
      </c>
      <c r="Y213" s="584">
        <f t="shared" si="31"/>
        <v>201.6</v>
      </c>
      <c r="Z213" s="36">
        <f t="shared" si="36"/>
        <v>0.54683999999999999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180</v>
      </c>
      <c r="Y214" s="584">
        <f t="shared" si="31"/>
        <v>180</v>
      </c>
      <c r="Z214" s="36">
        <f t="shared" si="36"/>
        <v>0.48825000000000002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198.9</v>
      </c>
      <c r="BN214" s="64">
        <f t="shared" si="33"/>
        <v>198.9</v>
      </c>
      <c r="BO214" s="64">
        <f t="shared" si="34"/>
        <v>0.41208791208791212</v>
      </c>
      <c r="BP214" s="64">
        <f t="shared" si="35"/>
        <v>0.41208791208791212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40</v>
      </c>
      <c r="Y215" s="584">
        <f t="shared" si="31"/>
        <v>40.799999999999997</v>
      </c>
      <c r="Z215" s="36">
        <f t="shared" si="36"/>
        <v>0.11067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44.20000000000001</v>
      </c>
      <c r="BN215" s="64">
        <f t="shared" si="33"/>
        <v>45.084000000000003</v>
      </c>
      <c r="BO215" s="64">
        <f t="shared" si="34"/>
        <v>9.1575091575091583E-2</v>
      </c>
      <c r="BP215" s="64">
        <f t="shared" si="35"/>
        <v>9.3406593406593408E-2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80</v>
      </c>
      <c r="Y216" s="584">
        <f t="shared" si="31"/>
        <v>81.599999999999994</v>
      </c>
      <c r="Z216" s="36">
        <f t="shared" si="36"/>
        <v>0.22134000000000001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88.6</v>
      </c>
      <c r="BN216" s="64">
        <f t="shared" si="33"/>
        <v>90.371999999999986</v>
      </c>
      <c r="BO216" s="64">
        <f t="shared" si="34"/>
        <v>0.18315018315018317</v>
      </c>
      <c r="BP216" s="64">
        <f t="shared" si="35"/>
        <v>0.18681318681318682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264.65517241379308</v>
      </c>
      <c r="Y217" s="585">
        <f>IFERROR(Y208/H208,"0")+IFERROR(Y209/H209,"0")+IFERROR(Y210/H210,"0")+IFERROR(Y211/H211,"0")+IFERROR(Y212/H212,"0")+IFERROR(Y213/H213,"0")+IFERROR(Y214/H214,"0")+IFERROR(Y215/H215,"0")+IFERROR(Y216/H216,"0")</f>
        <v>267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2.0249800000000002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780</v>
      </c>
      <c r="Y218" s="585">
        <f>IFERROR(SUM(Y208:Y216),"0")</f>
        <v>785.69999999999993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40</v>
      </c>
      <c r="Y274" s="584">
        <f>IFERROR(IF(X274="",0,CEILING((X274/$H274),1)*$H274),"")</f>
        <v>40.799999999999997</v>
      </c>
      <c r="Z274" s="36">
        <f>IFERROR(IF(Y274=0,"",ROUNDUP(Y274/H274,0)*0.00651),"")</f>
        <v>0.11067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44.20000000000001</v>
      </c>
      <c r="BN274" s="64">
        <f>IFERROR(Y274*I274/H274,"0")</f>
        <v>45.084000000000003</v>
      </c>
      <c r="BO274" s="64">
        <f>IFERROR(1/J274*(X274/H274),"0")</f>
        <v>9.1575091575091583E-2</v>
      </c>
      <c r="BP274" s="64">
        <f>IFERROR(1/J274*(Y274/H274),"0")</f>
        <v>9.3406593406593408E-2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80</v>
      </c>
      <c r="Y275" s="584">
        <f>IFERROR(IF(X275="",0,CEILING((X275/$H275),1)*$H275),"")</f>
        <v>81.599999999999994</v>
      </c>
      <c r="Z275" s="36">
        <f>IFERROR(IF(Y275=0,"",ROUNDUP(Y275/H275,0)*0.00651),"")</f>
        <v>0.22134000000000001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86</v>
      </c>
      <c r="BN275" s="64">
        <f>IFERROR(Y275*I275/H275,"0")</f>
        <v>87.72</v>
      </c>
      <c r="BO275" s="64">
        <f>IFERROR(1/J275*(X275/H275),"0")</f>
        <v>0.18315018315018317</v>
      </c>
      <c r="BP275" s="64">
        <f>IFERROR(1/J275*(Y275/H275),"0")</f>
        <v>0.18681318681318682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50</v>
      </c>
      <c r="Y276" s="585">
        <f>IFERROR(Y273/H273,"0")+IFERROR(Y274/H274,"0")+IFERROR(Y275/H275,"0")</f>
        <v>51</v>
      </c>
      <c r="Z276" s="585">
        <f>IFERROR(IF(Z273="",0,Z273),"0")+IFERROR(IF(Z274="",0,Z274),"0")+IFERROR(IF(Z275="",0,Z275),"0")</f>
        <v>0.33201000000000003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120</v>
      </c>
      <c r="Y277" s="585">
        <f>IFERROR(SUM(Y273:Y275),"0")</f>
        <v>122.39999999999999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200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206.4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0.27777777777777779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550</v>
      </c>
      <c r="Y351" s="584">
        <f t="shared" si="58"/>
        <v>555</v>
      </c>
      <c r="Z351" s="36">
        <f>IFERROR(IF(Y351=0,"",ROUNDUP(Y351/H351,0)*0.02175),"")</f>
        <v>0.80474999999999997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567.6</v>
      </c>
      <c r="BN351" s="64">
        <f t="shared" si="60"/>
        <v>572.76</v>
      </c>
      <c r="BO351" s="64">
        <f t="shared" si="61"/>
        <v>0.76388888888888884</v>
      </c>
      <c r="BP351" s="64">
        <f t="shared" si="62"/>
        <v>0.77083333333333326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600</v>
      </c>
      <c r="Y352" s="584">
        <f t="shared" si="58"/>
        <v>600</v>
      </c>
      <c r="Z352" s="36">
        <f>IFERROR(IF(Y352=0,"",ROUNDUP(Y352/H352,0)*0.02175),"")</f>
        <v>0.86999999999999988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619.20000000000005</v>
      </c>
      <c r="BN352" s="64">
        <f t="shared" si="60"/>
        <v>619.20000000000005</v>
      </c>
      <c r="BO352" s="64">
        <f t="shared" si="61"/>
        <v>0.83333333333333326</v>
      </c>
      <c r="BP352" s="64">
        <f t="shared" si="62"/>
        <v>0.83333333333333326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700</v>
      </c>
      <c r="Y353" s="584">
        <f t="shared" si="58"/>
        <v>705</v>
      </c>
      <c r="Z353" s="36">
        <f>IFERROR(IF(Y353=0,"",ROUNDUP(Y353/H353,0)*0.02175),"")</f>
        <v>1.0222499999999999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722.4</v>
      </c>
      <c r="BN353" s="64">
        <f t="shared" si="60"/>
        <v>727.56</v>
      </c>
      <c r="BO353" s="64">
        <f t="shared" si="61"/>
        <v>0.9722222222222221</v>
      </c>
      <c r="BP353" s="64">
        <f t="shared" si="62"/>
        <v>0.97916666666666663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136.66666666666666</v>
      </c>
      <c r="Y357" s="585">
        <f>IFERROR(Y350/H350,"0")+IFERROR(Y351/H351,"0")+IFERROR(Y352/H352,"0")+IFERROR(Y353/H353,"0")+IFERROR(Y354/H354,"0")+IFERROR(Y355/H355,"0")+IFERROR(Y356/H356,"0")</f>
        <v>138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3.0014999999999996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2050</v>
      </c>
      <c r="Y358" s="585">
        <f>IFERROR(SUM(Y350:Y356),"0")</f>
        <v>2070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600</v>
      </c>
      <c r="Y360" s="584">
        <f>IFERROR(IF(X360="",0,CEILING((X360/$H360),1)*$H360),"")</f>
        <v>600</v>
      </c>
      <c r="Z360" s="36">
        <f>IFERROR(IF(Y360=0,"",ROUNDUP(Y360/H360,0)*0.02175),"")</f>
        <v>0.86999999999999988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619.20000000000005</v>
      </c>
      <c r="BN360" s="64">
        <f>IFERROR(Y360*I360/H360,"0")</f>
        <v>619.20000000000005</v>
      </c>
      <c r="BO360" s="64">
        <f>IFERROR(1/J360*(X360/H360),"0")</f>
        <v>0.83333333333333326</v>
      </c>
      <c r="BP360" s="64">
        <f>IFERROR(1/J360*(Y360/H360),"0")</f>
        <v>0.83333333333333326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40</v>
      </c>
      <c r="Y362" s="585">
        <f>IFERROR(Y360/H360,"0")+IFERROR(Y361/H361,"0")</f>
        <v>40</v>
      </c>
      <c r="Z362" s="585">
        <f>IFERROR(IF(Z360="",0,Z360),"0")+IFERROR(IF(Z361="",0,Z361),"0")</f>
        <v>0.86999999999999988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600</v>
      </c>
      <c r="Y363" s="585">
        <f>IFERROR(SUM(Y360:Y361),"0")</f>
        <v>600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350</v>
      </c>
      <c r="Y386" s="584">
        <f>IFERROR(IF(X386="",0,CEILING((X386/$H386),1)*$H386),"")</f>
        <v>351</v>
      </c>
      <c r="Z386" s="36">
        <f>IFERROR(IF(Y386=0,"",ROUNDUP(Y386/H386,0)*0.01898),"")</f>
        <v>0.74021999999999999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370.18333333333334</v>
      </c>
      <c r="BN386" s="64">
        <f>IFERROR(Y386*I386/H386,"0")</f>
        <v>371.24099999999999</v>
      </c>
      <c r="BO386" s="64">
        <f>IFERROR(1/J386*(X386/H386),"0")</f>
        <v>0.60763888888888884</v>
      </c>
      <c r="BP386" s="64">
        <f>IFERROR(1/J386*(Y386/H386),"0")</f>
        <v>0.609375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38.888888888888886</v>
      </c>
      <c r="Y388" s="585">
        <f>IFERROR(Y386/H386,"0")+IFERROR(Y387/H387,"0")</f>
        <v>39</v>
      </c>
      <c r="Z388" s="585">
        <f>IFERROR(IF(Z386="",0,Z386),"0")+IFERROR(IF(Z387="",0,Z387),"0")</f>
        <v>0.74021999999999999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350</v>
      </c>
      <c r="Y389" s="585">
        <f>IFERROR(SUM(Y386:Y387),"0")</f>
        <v>351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200</v>
      </c>
      <c r="Y442" s="584">
        <f t="shared" si="69"/>
        <v>200.64000000000001</v>
      </c>
      <c r="Z442" s="36">
        <f t="shared" si="70"/>
        <v>0.45448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213.63636363636363</v>
      </c>
      <c r="BN442" s="64">
        <f t="shared" si="72"/>
        <v>214.32</v>
      </c>
      <c r="BO442" s="64">
        <f t="shared" si="73"/>
        <v>0.36421911421911418</v>
      </c>
      <c r="BP442" s="64">
        <f t="shared" si="74"/>
        <v>0.36538461538461542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300</v>
      </c>
      <c r="Y445" s="584">
        <f t="shared" si="69"/>
        <v>300.96000000000004</v>
      </c>
      <c r="Z445" s="36">
        <f t="shared" si="70"/>
        <v>0.68171999999999999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320.45454545454544</v>
      </c>
      <c r="BN445" s="64">
        <f t="shared" si="72"/>
        <v>321.48</v>
      </c>
      <c r="BO445" s="64">
        <f t="shared" si="73"/>
        <v>0.54632867132867136</v>
      </c>
      <c r="BP445" s="64">
        <f t="shared" si="74"/>
        <v>0.54807692307692313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1.1362000000000001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500</v>
      </c>
      <c r="Y456" s="585">
        <f>IFERROR(SUM(Y440:Y454),"0")</f>
        <v>501.6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100</v>
      </c>
      <c r="Y465" s="584">
        <f t="shared" si="75"/>
        <v>100.32000000000001</v>
      </c>
      <c r="Z465" s="36">
        <f>IFERROR(IF(Y465=0,"",ROUNDUP(Y465/H465,0)*0.01196),"")</f>
        <v>0.22724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106.81818181818181</v>
      </c>
      <c r="BN465" s="64">
        <f t="shared" si="77"/>
        <v>107.16</v>
      </c>
      <c r="BO465" s="64">
        <f t="shared" si="78"/>
        <v>0.18210955710955709</v>
      </c>
      <c r="BP465" s="64">
        <f t="shared" si="79"/>
        <v>0.18269230769230771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37.878787878787875</v>
      </c>
      <c r="Y471" s="585">
        <f>IFERROR(Y464/H464,"0")+IFERROR(Y465/H465,"0")+IFERROR(Y466/H466,"0")+IFERROR(Y467/H467,"0")+IFERROR(Y468/H468,"0")+IFERROR(Y469/H469,"0")+IFERROR(Y470/H470,"0")</f>
        <v>38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0.45448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200</v>
      </c>
      <c r="Y472" s="585">
        <f>IFERROR(SUM(Y464:Y470),"0")</f>
        <v>200.64000000000001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7160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7255.3600000000006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7517.7178646895873</v>
      </c>
      <c r="Y519" s="585">
        <f>IFERROR(SUM(BN22:BN515),"0")</f>
        <v>7617.7929999999978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12</v>
      </c>
      <c r="Y520" s="38">
        <f>ROUNDUP(SUM(BP22:BP515),0)</f>
        <v>12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7817.7178646895873</v>
      </c>
      <c r="Y521" s="585">
        <f>GrossWeightTotalR+PalletQtyTotalR*25</f>
        <v>7917.7929999999978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1062.6077136996678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1077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13.573310000000001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145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537.6</v>
      </c>
      <c r="E528" s="46">
        <f>IFERROR(Y89*1,"0")+IFERROR(Y90*1,"0")+IFERROR(Y91*1,"0")+IFERROR(Y95*1,"0")+IFERROR(Y96*1,"0")+IFERROR(Y97*1,"0")+IFERROR(Y98*1,"0")+IFERROR(Y99*1,"0")+IFERROR(Y100*1,"0")</f>
        <v>583.19999999999993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745.5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102.00000000000001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1196.0999999999999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122.39999999999999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2670</v>
      </c>
      <c r="U528" s="46">
        <f>IFERROR(Y375*1,"0")+IFERROR(Y376*1,"0")+IFERROR(Y377*1,"0")+IFERROR(Y378*1,"0")+IFERROR(Y382*1,"0")+IFERROR(Y386*1,"0")+IFERROR(Y387*1,"0")+IFERROR(Y391*1,"0")</f>
        <v>351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802.56000000000017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