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A4CC03-E279-4928-A8FD-10F7C9F0AD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X323" i="2"/>
  <c r="X322" i="2"/>
  <c r="BO321" i="2"/>
  <c r="BN321" i="2"/>
  <c r="BM321" i="2"/>
  <c r="Z321" i="2"/>
  <c r="Z322" i="2" s="1"/>
  <c r="Y321" i="2"/>
  <c r="Y323" i="2" s="1"/>
  <c r="X318" i="2"/>
  <c r="X317" i="2"/>
  <c r="BO316" i="2"/>
  <c r="BM316" i="2"/>
  <c r="Z316" i="2"/>
  <c r="Y316" i="2"/>
  <c r="BN316" i="2" s="1"/>
  <c r="BO315" i="2"/>
  <c r="BM315" i="2"/>
  <c r="Z315" i="2"/>
  <c r="Y315" i="2"/>
  <c r="BP315" i="2" s="1"/>
  <c r="BO314" i="2"/>
  <c r="BM314" i="2"/>
  <c r="Z314" i="2"/>
  <c r="Y314" i="2"/>
  <c r="BO313" i="2"/>
  <c r="BM313" i="2"/>
  <c r="Z313" i="2"/>
  <c r="Y313" i="2"/>
  <c r="BN313" i="2" s="1"/>
  <c r="BO312" i="2"/>
  <c r="BM312" i="2"/>
  <c r="Z312" i="2"/>
  <c r="Y312" i="2"/>
  <c r="BP312" i="2" s="1"/>
  <c r="BP311" i="2"/>
  <c r="BO311" i="2"/>
  <c r="BN311" i="2"/>
  <c r="BM311" i="2"/>
  <c r="Z311" i="2"/>
  <c r="Y311" i="2"/>
  <c r="BO310" i="2"/>
  <c r="BM310" i="2"/>
  <c r="Z310" i="2"/>
  <c r="Y310" i="2"/>
  <c r="BN310" i="2" s="1"/>
  <c r="BO309" i="2"/>
  <c r="BM309" i="2"/>
  <c r="Z309" i="2"/>
  <c r="Y309" i="2"/>
  <c r="BP309" i="2" s="1"/>
  <c r="BO308" i="2"/>
  <c r="BM308" i="2"/>
  <c r="Z308" i="2"/>
  <c r="Y308" i="2"/>
  <c r="BO307" i="2"/>
  <c r="BM307" i="2"/>
  <c r="Z307" i="2"/>
  <c r="Y307" i="2"/>
  <c r="BN307" i="2" s="1"/>
  <c r="P307" i="2"/>
  <c r="BO306" i="2"/>
  <c r="BN306" i="2"/>
  <c r="BM306" i="2"/>
  <c r="Z306" i="2"/>
  <c r="Y306" i="2"/>
  <c r="BP306" i="2" s="1"/>
  <c r="BO305" i="2"/>
  <c r="BM305" i="2"/>
  <c r="Z305" i="2"/>
  <c r="Y305" i="2"/>
  <c r="BN305" i="2" s="1"/>
  <c r="P305" i="2"/>
  <c r="BO304" i="2"/>
  <c r="BM304" i="2"/>
  <c r="Z304" i="2"/>
  <c r="Y304" i="2"/>
  <c r="BO303" i="2"/>
  <c r="BN303" i="2"/>
  <c r="BM303" i="2"/>
  <c r="Z303" i="2"/>
  <c r="Y303" i="2"/>
  <c r="BP303" i="2" s="1"/>
  <c r="P303" i="2"/>
  <c r="BO302" i="2"/>
  <c r="BM302" i="2"/>
  <c r="Z302" i="2"/>
  <c r="Y302" i="2"/>
  <c r="BN302" i="2" s="1"/>
  <c r="BP301" i="2"/>
  <c r="BO301" i="2"/>
  <c r="BN301" i="2"/>
  <c r="BM301" i="2"/>
  <c r="Z301" i="2"/>
  <c r="Y301" i="2"/>
  <c r="BP300" i="2"/>
  <c r="BO300" i="2"/>
  <c r="BN300" i="2"/>
  <c r="BM300" i="2"/>
  <c r="Z300" i="2"/>
  <c r="Y300" i="2"/>
  <c r="P300" i="2"/>
  <c r="BO299" i="2"/>
  <c r="BM299" i="2"/>
  <c r="Z299" i="2"/>
  <c r="Y299" i="2"/>
  <c r="BP299" i="2" s="1"/>
  <c r="BO298" i="2"/>
  <c r="BM298" i="2"/>
  <c r="Z298" i="2"/>
  <c r="Y298" i="2"/>
  <c r="X296" i="2"/>
  <c r="X295" i="2"/>
  <c r="BO294" i="2"/>
  <c r="BM294" i="2"/>
  <c r="Z294" i="2"/>
  <c r="Y294" i="2"/>
  <c r="BN294" i="2" s="1"/>
  <c r="P294" i="2"/>
  <c r="BO293" i="2"/>
  <c r="BM293" i="2"/>
  <c r="Z293" i="2"/>
  <c r="Y293" i="2"/>
  <c r="Y295" i="2" s="1"/>
  <c r="P293" i="2"/>
  <c r="BP292" i="2"/>
  <c r="BO292" i="2"/>
  <c r="BN292" i="2"/>
  <c r="BM292" i="2"/>
  <c r="Z292" i="2"/>
  <c r="Z295" i="2" s="1"/>
  <c r="Y292" i="2"/>
  <c r="X290" i="2"/>
  <c r="X289" i="2"/>
  <c r="BO288" i="2"/>
  <c r="BM288" i="2"/>
  <c r="Z288" i="2"/>
  <c r="Y288" i="2"/>
  <c r="BP287" i="2"/>
  <c r="BO287" i="2"/>
  <c r="BN287" i="2"/>
  <c r="BM287" i="2"/>
  <c r="Z287" i="2"/>
  <c r="Z289" i="2" s="1"/>
  <c r="Y287" i="2"/>
  <c r="Y289" i="2" s="1"/>
  <c r="P287" i="2"/>
  <c r="X285" i="2"/>
  <c r="Z284" i="2"/>
  <c r="X284" i="2"/>
  <c r="BO283" i="2"/>
  <c r="BM283" i="2"/>
  <c r="Z283" i="2"/>
  <c r="Y283" i="2"/>
  <c r="Y285" i="2" s="1"/>
  <c r="P283" i="2"/>
  <c r="X281" i="2"/>
  <c r="X280" i="2"/>
  <c r="BO279" i="2"/>
  <c r="BM279" i="2"/>
  <c r="Z279" i="2"/>
  <c r="Z280" i="2" s="1"/>
  <c r="Y279" i="2"/>
  <c r="BP279" i="2" s="1"/>
  <c r="BO278" i="2"/>
  <c r="BM278" i="2"/>
  <c r="Z278" i="2"/>
  <c r="Y278" i="2"/>
  <c r="BO277" i="2"/>
  <c r="BM277" i="2"/>
  <c r="Z277" i="2"/>
  <c r="Y277" i="2"/>
  <c r="X273" i="2"/>
  <c r="Y272" i="2"/>
  <c r="X272" i="2"/>
  <c r="BP271" i="2"/>
  <c r="BO271" i="2"/>
  <c r="BN271" i="2"/>
  <c r="BM271" i="2"/>
  <c r="Z271" i="2"/>
  <c r="Z272" i="2" s="1"/>
  <c r="Y271" i="2"/>
  <c r="Y273" i="2" s="1"/>
  <c r="P271" i="2"/>
  <c r="X269" i="2"/>
  <c r="Y268" i="2"/>
  <c r="X268" i="2"/>
  <c r="BP267" i="2"/>
  <c r="BO267" i="2"/>
  <c r="BN267" i="2"/>
  <c r="BM267" i="2"/>
  <c r="Z267" i="2"/>
  <c r="Z268" i="2" s="1"/>
  <c r="Y267" i="2"/>
  <c r="Y269" i="2" s="1"/>
  <c r="P267" i="2"/>
  <c r="X263" i="2"/>
  <c r="X262" i="2"/>
  <c r="BO261" i="2"/>
  <c r="BM261" i="2"/>
  <c r="Z261" i="2"/>
  <c r="Y261" i="2"/>
  <c r="P261" i="2"/>
  <c r="BO260" i="2"/>
  <c r="BM260" i="2"/>
  <c r="Z260" i="2"/>
  <c r="Z262" i="2" s="1"/>
  <c r="Y260" i="2"/>
  <c r="BP260" i="2" s="1"/>
  <c r="P260" i="2"/>
  <c r="X256" i="2"/>
  <c r="X255" i="2"/>
  <c r="BP254" i="2"/>
  <c r="BO254" i="2"/>
  <c r="BN254" i="2"/>
  <c r="BM254" i="2"/>
  <c r="Z254" i="2"/>
  <c r="Z255" i="2" s="1"/>
  <c r="Y254" i="2"/>
  <c r="Y255" i="2" s="1"/>
  <c r="P254" i="2"/>
  <c r="X250" i="2"/>
  <c r="X249" i="2"/>
  <c r="BO248" i="2"/>
  <c r="BM248" i="2"/>
  <c r="Z248" i="2"/>
  <c r="Y248" i="2"/>
  <c r="Y250" i="2" s="1"/>
  <c r="P248" i="2"/>
  <c r="BP247" i="2"/>
  <c r="BO247" i="2"/>
  <c r="BN247" i="2"/>
  <c r="BM247" i="2"/>
  <c r="Z247" i="2"/>
  <c r="Z249" i="2" s="1"/>
  <c r="Y247" i="2"/>
  <c r="P247" i="2"/>
  <c r="X244" i="2"/>
  <c r="X243" i="2"/>
  <c r="BO242" i="2"/>
  <c r="BM242" i="2"/>
  <c r="Z242" i="2"/>
  <c r="Y242" i="2"/>
  <c r="BP242" i="2" s="1"/>
  <c r="P242" i="2"/>
  <c r="BO241" i="2"/>
  <c r="BM241" i="2"/>
  <c r="Z241" i="2"/>
  <c r="Y241" i="2"/>
  <c r="BP241" i="2" s="1"/>
  <c r="P241" i="2"/>
  <c r="BO240" i="2"/>
  <c r="BM240" i="2"/>
  <c r="Z240" i="2"/>
  <c r="Y240" i="2"/>
  <c r="Y244" i="2" s="1"/>
  <c r="P240" i="2"/>
  <c r="X238" i="2"/>
  <c r="X237" i="2"/>
  <c r="BO236" i="2"/>
  <c r="BM236" i="2"/>
  <c r="Z236" i="2"/>
  <c r="Z237" i="2" s="1"/>
  <c r="Y236" i="2"/>
  <c r="BN236" i="2" s="1"/>
  <c r="P236" i="2"/>
  <c r="X233" i="2"/>
  <c r="X232" i="2"/>
  <c r="BP231" i="2"/>
  <c r="BO231" i="2"/>
  <c r="BN231" i="2"/>
  <c r="BM231" i="2"/>
  <c r="Z231" i="2"/>
  <c r="Z232" i="2" s="1"/>
  <c r="Y231" i="2"/>
  <c r="Y233" i="2" s="1"/>
  <c r="X228" i="2"/>
  <c r="X227" i="2"/>
  <c r="BO226" i="2"/>
  <c r="BM226" i="2"/>
  <c r="Z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Z224" i="2"/>
  <c r="Y224" i="2"/>
  <c r="BP224" i="2" s="1"/>
  <c r="P224" i="2"/>
  <c r="BP223" i="2"/>
  <c r="BO223" i="2"/>
  <c r="BN223" i="2"/>
  <c r="BM223" i="2"/>
  <c r="Z223" i="2"/>
  <c r="Z227" i="2" s="1"/>
  <c r="Y223" i="2"/>
  <c r="P223" i="2"/>
  <c r="X220" i="2"/>
  <c r="X219" i="2"/>
  <c r="BP218" i="2"/>
  <c r="BO218" i="2"/>
  <c r="BN218" i="2"/>
  <c r="BM218" i="2"/>
  <c r="Z218" i="2"/>
  <c r="Y218" i="2"/>
  <c r="P218" i="2"/>
  <c r="BO217" i="2"/>
  <c r="BM217" i="2"/>
  <c r="Z217" i="2"/>
  <c r="Y217" i="2"/>
  <c r="P217" i="2"/>
  <c r="BO216" i="2"/>
  <c r="BM216" i="2"/>
  <c r="Z216" i="2"/>
  <c r="Y216" i="2"/>
  <c r="P216" i="2"/>
  <c r="BO215" i="2"/>
  <c r="BM215" i="2"/>
  <c r="Z215" i="2"/>
  <c r="Y215" i="2"/>
  <c r="BP215" i="2" s="1"/>
  <c r="P215" i="2"/>
  <c r="BO214" i="2"/>
  <c r="BM214" i="2"/>
  <c r="Z214" i="2"/>
  <c r="Y214" i="2"/>
  <c r="P214" i="2"/>
  <c r="BO213" i="2"/>
  <c r="BM213" i="2"/>
  <c r="Z213" i="2"/>
  <c r="Y213" i="2"/>
  <c r="BP213" i="2" s="1"/>
  <c r="P213" i="2"/>
  <c r="X210" i="2"/>
  <c r="X209" i="2"/>
  <c r="BO208" i="2"/>
  <c r="BN208" i="2"/>
  <c r="BM208" i="2"/>
  <c r="Z208" i="2"/>
  <c r="Y208" i="2"/>
  <c r="BP208" i="2" s="1"/>
  <c r="P208" i="2"/>
  <c r="BO207" i="2"/>
  <c r="BM207" i="2"/>
  <c r="Z207" i="2"/>
  <c r="Y207" i="2"/>
  <c r="P207" i="2"/>
  <c r="BO206" i="2"/>
  <c r="BM206" i="2"/>
  <c r="Z206" i="2"/>
  <c r="Y206" i="2"/>
  <c r="Y210" i="2" s="1"/>
  <c r="P206" i="2"/>
  <c r="X203" i="2"/>
  <c r="X202" i="2"/>
  <c r="BO201" i="2"/>
  <c r="BM201" i="2"/>
  <c r="Z201" i="2"/>
  <c r="Y201" i="2"/>
  <c r="BP201" i="2" s="1"/>
  <c r="P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P198" i="2"/>
  <c r="X196" i="2"/>
  <c r="X195" i="2"/>
  <c r="BO194" i="2"/>
  <c r="BM194" i="2"/>
  <c r="Z194" i="2"/>
  <c r="Z195" i="2" s="1"/>
  <c r="Y194" i="2"/>
  <c r="BN194" i="2" s="1"/>
  <c r="X190" i="2"/>
  <c r="X189" i="2"/>
  <c r="BO188" i="2"/>
  <c r="BM188" i="2"/>
  <c r="Z188" i="2"/>
  <c r="Z189" i="2" s="1"/>
  <c r="Y188" i="2"/>
  <c r="Y189" i="2" s="1"/>
  <c r="X186" i="2"/>
  <c r="X185" i="2"/>
  <c r="BO184" i="2"/>
  <c r="BM184" i="2"/>
  <c r="Z184" i="2"/>
  <c r="Y184" i="2"/>
  <c r="BP184" i="2" s="1"/>
  <c r="P184" i="2"/>
  <c r="BO183" i="2"/>
  <c r="BM183" i="2"/>
  <c r="Z183" i="2"/>
  <c r="Y183" i="2"/>
  <c r="P183" i="2"/>
  <c r="BO182" i="2"/>
  <c r="BM182" i="2"/>
  <c r="Z182" i="2"/>
  <c r="Y182" i="2"/>
  <c r="Y185" i="2" s="1"/>
  <c r="P182" i="2"/>
  <c r="X178" i="2"/>
  <c r="X177" i="2"/>
  <c r="BP176" i="2"/>
  <c r="BO176" i="2"/>
  <c r="BN176" i="2"/>
  <c r="BM176" i="2"/>
  <c r="Z176" i="2"/>
  <c r="Z177" i="2" s="1"/>
  <c r="Y176" i="2"/>
  <c r="P176" i="2"/>
  <c r="BO175" i="2"/>
  <c r="BM175" i="2"/>
  <c r="Z175" i="2"/>
  <c r="Y175" i="2"/>
  <c r="BP175" i="2" s="1"/>
  <c r="P175" i="2"/>
  <c r="X173" i="2"/>
  <c r="X172" i="2"/>
  <c r="BO171" i="2"/>
  <c r="BM171" i="2"/>
  <c r="Z171" i="2"/>
  <c r="Y171" i="2"/>
  <c r="P171" i="2"/>
  <c r="BO170" i="2"/>
  <c r="BM170" i="2"/>
  <c r="Z170" i="2"/>
  <c r="Y170" i="2"/>
  <c r="P170" i="2"/>
  <c r="BO169" i="2"/>
  <c r="BM169" i="2"/>
  <c r="Z169" i="2"/>
  <c r="Y169" i="2"/>
  <c r="BO168" i="2"/>
  <c r="BM168" i="2"/>
  <c r="Z168" i="2"/>
  <c r="Z172" i="2" s="1"/>
  <c r="Y168" i="2"/>
  <c r="X165" i="2"/>
  <c r="X164" i="2"/>
  <c r="BO163" i="2"/>
  <c r="BM163" i="2"/>
  <c r="Z163" i="2"/>
  <c r="Z164" i="2" s="1"/>
  <c r="Y163" i="2"/>
  <c r="X159" i="2"/>
  <c r="Y158" i="2"/>
  <c r="X158" i="2"/>
  <c r="BO157" i="2"/>
  <c r="BM157" i="2"/>
  <c r="Z157" i="2"/>
  <c r="Z158" i="2" s="1"/>
  <c r="Y157" i="2"/>
  <c r="BP157" i="2" s="1"/>
  <c r="P157" i="2"/>
  <c r="X154" i="2"/>
  <c r="Y153" i="2"/>
  <c r="X153" i="2"/>
  <c r="BO152" i="2"/>
  <c r="BM152" i="2"/>
  <c r="Z152" i="2"/>
  <c r="Z153" i="2" s="1"/>
  <c r="Y152" i="2"/>
  <c r="P152" i="2"/>
  <c r="X149" i="2"/>
  <c r="X148" i="2"/>
  <c r="BO147" i="2"/>
  <c r="BM147" i="2"/>
  <c r="Z147" i="2"/>
  <c r="Z148" i="2" s="1"/>
  <c r="Y147" i="2"/>
  <c r="Y149" i="2" s="1"/>
  <c r="P147" i="2"/>
  <c r="X144" i="2"/>
  <c r="Y143" i="2"/>
  <c r="X143" i="2"/>
  <c r="BO142" i="2"/>
  <c r="BM142" i="2"/>
  <c r="Z142" i="2"/>
  <c r="Z143" i="2" s="1"/>
  <c r="Y142" i="2"/>
  <c r="BP142" i="2" s="1"/>
  <c r="P142" i="2"/>
  <c r="X139" i="2"/>
  <c r="X138" i="2"/>
  <c r="BO137" i="2"/>
  <c r="BM137" i="2"/>
  <c r="Z137" i="2"/>
  <c r="Y137" i="2"/>
  <c r="BO136" i="2"/>
  <c r="BM136" i="2"/>
  <c r="Z136" i="2"/>
  <c r="Y136" i="2"/>
  <c r="BP136" i="2" s="1"/>
  <c r="X133" i="2"/>
  <c r="X132" i="2"/>
  <c r="BO131" i="2"/>
  <c r="BM131" i="2"/>
  <c r="Z131" i="2"/>
  <c r="Y131" i="2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P125" i="2"/>
  <c r="BO124" i="2"/>
  <c r="BM124" i="2"/>
  <c r="Z124" i="2"/>
  <c r="Z126" i="2" s="1"/>
  <c r="Y124" i="2"/>
  <c r="P124" i="2"/>
  <c r="Y121" i="2"/>
  <c r="X121" i="2"/>
  <c r="Z120" i="2"/>
  <c r="X120" i="2"/>
  <c r="BO119" i="2"/>
  <c r="BM119" i="2"/>
  <c r="Z119" i="2"/>
  <c r="Y119" i="2"/>
  <c r="P119" i="2"/>
  <c r="X117" i="2"/>
  <c r="X116" i="2"/>
  <c r="BP115" i="2"/>
  <c r="BO115" i="2"/>
  <c r="BN115" i="2"/>
  <c r="BM115" i="2"/>
  <c r="Z115" i="2"/>
  <c r="Y115" i="2"/>
  <c r="P115" i="2"/>
  <c r="BO114" i="2"/>
  <c r="BM114" i="2"/>
  <c r="Z114" i="2"/>
  <c r="Y114" i="2"/>
  <c r="P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BN111" i="2" s="1"/>
  <c r="P111" i="2"/>
  <c r="BO110" i="2"/>
  <c r="BM110" i="2"/>
  <c r="Z110" i="2"/>
  <c r="Y110" i="2"/>
  <c r="BN110" i="2" s="1"/>
  <c r="P110" i="2"/>
  <c r="BO109" i="2"/>
  <c r="BM109" i="2"/>
  <c r="Z109" i="2"/>
  <c r="Y109" i="2"/>
  <c r="P109" i="2"/>
  <c r="X106" i="2"/>
  <c r="X105" i="2"/>
  <c r="BP104" i="2"/>
  <c r="BO104" i="2"/>
  <c r="BN104" i="2"/>
  <c r="BM104" i="2"/>
  <c r="Z104" i="2"/>
  <c r="Y104" i="2"/>
  <c r="P104" i="2"/>
  <c r="BO103" i="2"/>
  <c r="BM103" i="2"/>
  <c r="Z103" i="2"/>
  <c r="Y103" i="2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O96" i="2"/>
  <c r="BM96" i="2"/>
  <c r="Z96" i="2"/>
  <c r="Y96" i="2"/>
  <c r="BP96" i="2" s="1"/>
  <c r="BO95" i="2"/>
  <c r="BM95" i="2"/>
  <c r="Z95" i="2"/>
  <c r="Y95" i="2"/>
  <c r="BN95" i="2" s="1"/>
  <c r="BO94" i="2"/>
  <c r="BM94" i="2"/>
  <c r="Z94" i="2"/>
  <c r="Y94" i="2"/>
  <c r="BO93" i="2"/>
  <c r="BM93" i="2"/>
  <c r="Z93" i="2"/>
  <c r="Y93" i="2"/>
  <c r="Y100" i="2" s="1"/>
  <c r="X90" i="2"/>
  <c r="X89" i="2"/>
  <c r="BP88" i="2"/>
  <c r="BO88" i="2"/>
  <c r="BN88" i="2"/>
  <c r="BM88" i="2"/>
  <c r="Z88" i="2"/>
  <c r="Z89" i="2" s="1"/>
  <c r="Y88" i="2"/>
  <c r="P88" i="2"/>
  <c r="BO87" i="2"/>
  <c r="BM87" i="2"/>
  <c r="Z87" i="2"/>
  <c r="Y87" i="2"/>
  <c r="BP87" i="2" s="1"/>
  <c r="P87" i="2"/>
  <c r="Y84" i="2"/>
  <c r="X84" i="2"/>
  <c r="Y83" i="2"/>
  <c r="X83" i="2"/>
  <c r="BP82" i="2"/>
  <c r="BO82" i="2"/>
  <c r="BN82" i="2"/>
  <c r="BM82" i="2"/>
  <c r="Z82" i="2"/>
  <c r="Z83" i="2" s="1"/>
  <c r="Y82" i="2"/>
  <c r="P82" i="2"/>
  <c r="X79" i="2"/>
  <c r="X78" i="2"/>
  <c r="BO77" i="2"/>
  <c r="BM77" i="2"/>
  <c r="Z77" i="2"/>
  <c r="Y77" i="2"/>
  <c r="BN77" i="2" s="1"/>
  <c r="P77" i="2"/>
  <c r="BO76" i="2"/>
  <c r="BM76" i="2"/>
  <c r="Z76" i="2"/>
  <c r="Y76" i="2"/>
  <c r="BN76" i="2" s="1"/>
  <c r="P76" i="2"/>
  <c r="X73" i="2"/>
  <c r="X72" i="2"/>
  <c r="BO71" i="2"/>
  <c r="BM71" i="2"/>
  <c r="Z71" i="2"/>
  <c r="Y71" i="2"/>
  <c r="BP71" i="2" s="1"/>
  <c r="P71" i="2"/>
  <c r="BO70" i="2"/>
  <c r="BM70" i="2"/>
  <c r="Z70" i="2"/>
  <c r="Y70" i="2"/>
  <c r="P70" i="2"/>
  <c r="BO69" i="2"/>
  <c r="BM69" i="2"/>
  <c r="Z69" i="2"/>
  <c r="Z72" i="2" s="1"/>
  <c r="Y69" i="2"/>
  <c r="BN69" i="2" s="1"/>
  <c r="P69" i="2"/>
  <c r="X67" i="2"/>
  <c r="X66" i="2"/>
  <c r="BO65" i="2"/>
  <c r="BM65" i="2"/>
  <c r="Z65" i="2"/>
  <c r="Y65" i="2"/>
  <c r="BP65" i="2" s="1"/>
  <c r="P65" i="2"/>
  <c r="BO64" i="2"/>
  <c r="BM64" i="2"/>
  <c r="Z64" i="2"/>
  <c r="Z66" i="2" s="1"/>
  <c r="Y64" i="2"/>
  <c r="P64" i="2"/>
  <c r="X62" i="2"/>
  <c r="X61" i="2"/>
  <c r="BO60" i="2"/>
  <c r="BM60" i="2"/>
  <c r="Z60" i="2"/>
  <c r="Z61" i="2" s="1"/>
  <c r="Y60" i="2"/>
  <c r="BP60" i="2" s="1"/>
  <c r="P60" i="2"/>
  <c r="X58" i="2"/>
  <c r="Z57" i="2"/>
  <c r="X57" i="2"/>
  <c r="BO56" i="2"/>
  <c r="BM56" i="2"/>
  <c r="Z56" i="2"/>
  <c r="Y56" i="2"/>
  <c r="Y57" i="2" s="1"/>
  <c r="P56" i="2"/>
  <c r="Y54" i="2"/>
  <c r="X54" i="2"/>
  <c r="Y53" i="2"/>
  <c r="X53" i="2"/>
  <c r="BP52" i="2"/>
  <c r="BO52" i="2"/>
  <c r="BN52" i="2"/>
  <c r="BM52" i="2"/>
  <c r="Z52" i="2"/>
  <c r="Z53" i="2" s="1"/>
  <c r="Y52" i="2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P41" i="2"/>
  <c r="BO41" i="2"/>
  <c r="BN41" i="2"/>
  <c r="BM41" i="2"/>
  <c r="Z41" i="2"/>
  <c r="Z48" i="2" s="1"/>
  <c r="Y41" i="2"/>
  <c r="Y49" i="2" s="1"/>
  <c r="P41" i="2"/>
  <c r="X38" i="2"/>
  <c r="X37" i="2"/>
  <c r="BO36" i="2"/>
  <c r="BN36" i="2"/>
  <c r="BM36" i="2"/>
  <c r="Z36" i="2"/>
  <c r="Y36" i="2"/>
  <c r="BP36" i="2" s="1"/>
  <c r="P36" i="2"/>
  <c r="BO35" i="2"/>
  <c r="BM35" i="2"/>
  <c r="Z35" i="2"/>
  <c r="Y35" i="2"/>
  <c r="Y37" i="2" s="1"/>
  <c r="P35" i="2"/>
  <c r="BP34" i="2"/>
  <c r="BO34" i="2"/>
  <c r="BN34" i="2"/>
  <c r="BM34" i="2"/>
  <c r="Z34" i="2"/>
  <c r="Z37" i="2" s="1"/>
  <c r="Y34" i="2"/>
  <c r="Y38" i="2" s="1"/>
  <c r="P34" i="2"/>
  <c r="X31" i="2"/>
  <c r="X30" i="2"/>
  <c r="BO29" i="2"/>
  <c r="BM29" i="2"/>
  <c r="Z29" i="2"/>
  <c r="Y29" i="2"/>
  <c r="BN29" i="2" s="1"/>
  <c r="P29" i="2"/>
  <c r="BO28" i="2"/>
  <c r="BM28" i="2"/>
  <c r="Z28" i="2"/>
  <c r="Y28" i="2"/>
  <c r="BN28" i="2" s="1"/>
  <c r="P28" i="2"/>
  <c r="X24" i="2"/>
  <c r="X324" i="2" s="1"/>
  <c r="X23" i="2"/>
  <c r="X328" i="2" s="1"/>
  <c r="BO22" i="2"/>
  <c r="X326" i="2" s="1"/>
  <c r="BM22" i="2"/>
  <c r="Z22" i="2"/>
  <c r="Z23" i="2" s="1"/>
  <c r="Y22" i="2"/>
  <c r="Y23" i="2" s="1"/>
  <c r="P22" i="2"/>
  <c r="H10" i="2"/>
  <c r="A9" i="2"/>
  <c r="F10" i="2" s="1"/>
  <c r="D7" i="2"/>
  <c r="Q6" i="2"/>
  <c r="P2" i="2"/>
  <c r="BP28" i="2" l="1"/>
  <c r="Y58" i="2"/>
  <c r="Y61" i="2"/>
  <c r="BP124" i="2"/>
  <c r="BN124" i="2"/>
  <c r="Y126" i="2"/>
  <c r="Y133" i="2"/>
  <c r="BP131" i="2"/>
  <c r="BN131" i="2"/>
  <c r="Y139" i="2"/>
  <c r="BN137" i="2"/>
  <c r="Y165" i="2"/>
  <c r="Y164" i="2"/>
  <c r="BP163" i="2"/>
  <c r="BN163" i="2"/>
  <c r="BP168" i="2"/>
  <c r="BN168" i="2"/>
  <c r="Y173" i="2"/>
  <c r="BP169" i="2"/>
  <c r="BP170" i="2"/>
  <c r="BN170" i="2"/>
  <c r="BP182" i="2"/>
  <c r="Y186" i="2"/>
  <c r="Z202" i="2"/>
  <c r="Y203" i="2"/>
  <c r="BP206" i="2"/>
  <c r="BP207" i="2"/>
  <c r="BN207" i="2"/>
  <c r="BP214" i="2"/>
  <c r="BN214" i="2"/>
  <c r="BP216" i="2"/>
  <c r="BN216" i="2"/>
  <c r="Y228" i="2"/>
  <c r="BP236" i="2"/>
  <c r="Y237" i="2"/>
  <c r="BP261" i="2"/>
  <c r="BN261" i="2"/>
  <c r="BP277" i="2"/>
  <c r="BN277" i="2"/>
  <c r="Y280" i="2"/>
  <c r="BP278" i="2"/>
  <c r="Y281" i="2"/>
  <c r="BP283" i="2"/>
  <c r="BP293" i="2"/>
  <c r="BP294" i="2"/>
  <c r="Y296" i="2"/>
  <c r="BP304" i="2"/>
  <c r="BN304" i="2"/>
  <c r="BP308" i="2"/>
  <c r="BN308" i="2"/>
  <c r="BP310" i="2"/>
  <c r="X325" i="2"/>
  <c r="Z30" i="2"/>
  <c r="Y48" i="2"/>
  <c r="BN44" i="2"/>
  <c r="BN45" i="2"/>
  <c r="BN47" i="2"/>
  <c r="BN56" i="2"/>
  <c r="BP56" i="2"/>
  <c r="BN60" i="2"/>
  <c r="Y62" i="2"/>
  <c r="Y67" i="2"/>
  <c r="BP64" i="2"/>
  <c r="BN64" i="2"/>
  <c r="Y66" i="2"/>
  <c r="BP70" i="2"/>
  <c r="BN70" i="2"/>
  <c r="BP76" i="2"/>
  <c r="BP94" i="2"/>
  <c r="BN94" i="2"/>
  <c r="BP97" i="2"/>
  <c r="BN97" i="2"/>
  <c r="Y106" i="2"/>
  <c r="BP103" i="2"/>
  <c r="BN103" i="2"/>
  <c r="Y117" i="2"/>
  <c r="BP109" i="2"/>
  <c r="BN109" i="2"/>
  <c r="BP111" i="2"/>
  <c r="BP114" i="2"/>
  <c r="BN114" i="2"/>
  <c r="Y120" i="2"/>
  <c r="BP119" i="2"/>
  <c r="BN119" i="2"/>
  <c r="BP125" i="2"/>
  <c r="BN125" i="2"/>
  <c r="Y138" i="2"/>
  <c r="Y154" i="2"/>
  <c r="BN152" i="2"/>
  <c r="BP171" i="2"/>
  <c r="BN171" i="2"/>
  <c r="BP248" i="2"/>
  <c r="Z317" i="2"/>
  <c r="BP305" i="2"/>
  <c r="BP314" i="2"/>
  <c r="BN314" i="2"/>
  <c r="BP316" i="2"/>
  <c r="Z78" i="2"/>
  <c r="Z99" i="2"/>
  <c r="Z105" i="2"/>
  <c r="Z116" i="2"/>
  <c r="Z132" i="2"/>
  <c r="Z138" i="2"/>
  <c r="Y144" i="2"/>
  <c r="Y159" i="2"/>
  <c r="Z185" i="2"/>
  <c r="BP194" i="2"/>
  <c r="Y195" i="2"/>
  <c r="Y202" i="2"/>
  <c r="Z209" i="2"/>
  <c r="Z219" i="2"/>
  <c r="Y219" i="2"/>
  <c r="BP217" i="2"/>
  <c r="Y220" i="2"/>
  <c r="Z243" i="2"/>
  <c r="Y249" i="2"/>
  <c r="Y256" i="2"/>
  <c r="Y263" i="2"/>
  <c r="Y290" i="2"/>
  <c r="BP288" i="2"/>
  <c r="Y318" i="2"/>
  <c r="BP298" i="2"/>
  <c r="BP302" i="2"/>
  <c r="BP307" i="2"/>
  <c r="BP313" i="2"/>
  <c r="X327" i="2"/>
  <c r="Z329" i="2"/>
  <c r="BN22" i="2"/>
  <c r="BN71" i="2"/>
  <c r="Y89" i="2"/>
  <c r="BN112" i="2"/>
  <c r="BP137" i="2"/>
  <c r="BP152" i="2"/>
  <c r="BN183" i="2"/>
  <c r="BN188" i="2"/>
  <c r="Y196" i="2"/>
  <c r="Y238" i="2"/>
  <c r="BN309" i="2"/>
  <c r="BN312" i="2"/>
  <c r="BN315" i="2"/>
  <c r="BN242" i="2"/>
  <c r="Y262" i="2"/>
  <c r="BP321" i="2"/>
  <c r="BP22" i="2"/>
  <c r="BN35" i="2"/>
  <c r="BN46" i="2"/>
  <c r="BN98" i="2"/>
  <c r="BN169" i="2"/>
  <c r="Y172" i="2"/>
  <c r="BP183" i="2"/>
  <c r="BP188" i="2"/>
  <c r="BN206" i="2"/>
  <c r="Y209" i="2"/>
  <c r="BN217" i="2"/>
  <c r="BN248" i="2"/>
  <c r="BN278" i="2"/>
  <c r="BN283" i="2"/>
  <c r="BN288" i="2"/>
  <c r="BN293" i="2"/>
  <c r="BN298" i="2"/>
  <c r="BP29" i="2"/>
  <c r="BP77" i="2"/>
  <c r="Y90" i="2"/>
  <c r="BP95" i="2"/>
  <c r="Y132" i="2"/>
  <c r="Y177" i="2"/>
  <c r="BP200" i="2"/>
  <c r="Y232" i="2"/>
  <c r="Y322" i="2"/>
  <c r="BN147" i="2"/>
  <c r="Y30" i="2"/>
  <c r="Y78" i="2"/>
  <c r="Y127" i="2"/>
  <c r="BN198" i="2"/>
  <c r="BN240" i="2"/>
  <c r="Y243" i="2"/>
  <c r="Y178" i="2"/>
  <c r="BN215" i="2"/>
  <c r="BN226" i="2"/>
  <c r="Y284" i="2"/>
  <c r="BP69" i="2"/>
  <c r="Y99" i="2"/>
  <c r="BP110" i="2"/>
  <c r="BP147" i="2"/>
  <c r="BN93" i="2"/>
  <c r="BN96" i="2"/>
  <c r="Y105" i="2"/>
  <c r="BN113" i="2"/>
  <c r="Y116" i="2"/>
  <c r="BN184" i="2"/>
  <c r="Y190" i="2"/>
  <c r="BP198" i="2"/>
  <c r="BP240" i="2"/>
  <c r="Y24" i="2"/>
  <c r="Y73" i="2"/>
  <c r="BN87" i="2"/>
  <c r="F9" i="2"/>
  <c r="Y31" i="2"/>
  <c r="Y79" i="2"/>
  <c r="Y148" i="2"/>
  <c r="BN201" i="2"/>
  <c r="BN260" i="2"/>
  <c r="BN279" i="2"/>
  <c r="BN299" i="2"/>
  <c r="H9" i="2"/>
  <c r="BP93" i="2"/>
  <c r="J9" i="2"/>
  <c r="BN42" i="2"/>
  <c r="BN65" i="2"/>
  <c r="BN130" i="2"/>
  <c r="BN136" i="2"/>
  <c r="BN142" i="2"/>
  <c r="BN157" i="2"/>
  <c r="BN175" i="2"/>
  <c r="BN213" i="2"/>
  <c r="BN224" i="2"/>
  <c r="Y227" i="2"/>
  <c r="Y317" i="2"/>
  <c r="BN182" i="2"/>
  <c r="BP35" i="2"/>
  <c r="Y72" i="2"/>
  <c r="A10" i="2"/>
  <c r="BN199" i="2"/>
  <c r="BN241" i="2"/>
  <c r="Y324" i="2" l="1"/>
  <c r="Y328" i="2"/>
  <c r="Y325" i="2"/>
  <c r="Y326" i="2"/>
  <c r="Y327" i="2" l="1"/>
  <c r="C337" i="2" l="1"/>
  <c r="B337" i="2"/>
  <c r="A337" i="2"/>
</calcChain>
</file>

<file path=xl/sharedStrings.xml><?xml version="1.0" encoding="utf-8"?>
<sst xmlns="http://schemas.openxmlformats.org/spreadsheetml/2006/main" count="2107" uniqueCount="506">
  <si>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</si>
  <si>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</si>
  <si>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</si>
  <si>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</si>
  <si>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</si>
  <si>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</si>
  <si>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</si>
  <si>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</si>
  <si>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</si>
  <si>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</si>
  <si>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</si>
  <si>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</si>
  <si>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</si>
  <si>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</si>
  <si>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</si>
  <si>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</si>
  <si>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</si>
  <si>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</si>
  <si>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</si>
  <si>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</si>
  <si>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</si>
  <si>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</si>
  <si>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</si>
  <si>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</si>
  <si>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</si>
  <si>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</si>
  <si>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</si>
  <si>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</si>
  <si>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</si>
  <si>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</si>
  <si>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</si>
  <si>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</si>
  <si>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</si>
  <si>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</si>
  <si>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</si>
  <si>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</si>
  <si>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</si>
  <si>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</si>
  <si>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</si>
  <si>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</si>
  <si>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</si>
  <si>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</si>
  <si>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</si>
  <si>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</si>
  <si>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</si>
  <si>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</si>
  <si>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</si>
  <si>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</si>
  <si>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</si>
  <si>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</si>
  <si>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</si>
  <si>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</si>
  <si>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</si>
  <si>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</si>
  <si>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</si>
  <si>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</si>
  <si>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</si>
  <si>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</si>
  <si>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</si>
  <si>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</si>
  <si>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</si>
  <si>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</si>
  <si>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</si>
  <si>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</si>
  <si>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</si>
  <si>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</si>
  <si>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</si>
  <si>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</si>
  <si>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</si>
  <si>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</si>
  <si>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</si>
  <si>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16.06.2025</t>
  </si>
  <si>
    <t>11.06.2025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</si>
  <si>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</si>
  <si>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</si>
  <si>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</si>
  <si>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</si>
  <si>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</si>
  <si>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</si>
  <si>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</si>
  <si>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</si>
  <si>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</si>
  <si>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</si>
  <si>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</si>
  <si>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</si>
  <si>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</si>
  <si>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</si>
  <si>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</si>
  <si>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</si>
  <si>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</si>
  <si>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</si>
  <si>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</si>
  <si>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</si>
  <si>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</si>
  <si>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</si>
  <si>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</si>
  <si>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</si>
  <si>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</si>
  <si>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</si>
  <si>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</si>
  <si>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</si>
  <si>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</si>
  <si>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</si>
  <si>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</si>
  <si>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</si>
  <si>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</si>
  <si>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</si>
  <si>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</si>
  <si>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</si>
  <si>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</si>
  <si>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</si>
  <si>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</si>
  <si>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</si>
  <si>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</si>
  <si>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</si>
  <si>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</si>
  <si>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</si>
  <si>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</si>
  <si>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</si>
  <si>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</si>
  <si>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</si>
  <si>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</si>
  <si>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</si>
  <si>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</si>
  <si>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</si>
  <si>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</si>
  <si>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</si>
  <si>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</si>
  <si>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</si>
  <si>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</si>
  <si>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</si>
  <si>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</si>
  <si>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</si>
  <si>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</si>
  <si>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</si>
  <si>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</si>
  <si>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</si>
  <si>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</si>
  <si>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</si>
  <si>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</si>
  <si>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</si>
  <si>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</si>
  <si>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</si>
  <si>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</si>
  <si>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</si>
  <si>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</si>
  <si>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</si>
  <si>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</si>
  <si>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</si>
  <si>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</si>
  <si>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</si>
  <si>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</si>
  <si>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</si>
  <si>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</si>
  <si>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</si>
  <si>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</si>
  <si>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</si>
  <si>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</si>
  <si>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</si>
  <si>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</si>
  <si>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</si>
  <si>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</si>
  <si>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</si>
  <si>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</si>
  <si>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</si>
  <si>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</si>
  <si>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</si>
  <si>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</si>
  <si>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</si>
  <si>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</si>
  <si>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</si>
  <si>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</si>
  <si>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</si>
  <si>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</si>
  <si>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</si>
  <si>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</si>
  <si>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</si>
  <si>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</si>
  <si>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</si>
  <si>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</si>
  <si>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</si>
  <si>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</si>
  <si>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</si>
  <si>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</si>
  <si>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</si>
  <si>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</si>
  <si>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</si>
  <si>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</si>
  <si>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</si>
  <si>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</si>
  <si>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</si>
  <si>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</si>
  <si>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Палетта, мин. 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</si>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</sst>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>
        <v>45827</v>
      </c>
      <c r="R5" s="340"/>
      <c r="T5" s="341" t="s">
        <v>3</v>
      </c>
      <c r="U5" s="342"/>
      <c r="V5" s="343" t="s">
        <v>492</v>
      </c>
      <c r="W5" s="344"/>
      <c r="AB5" s="59"/>
      <c r="AC5" s="59"/>
      <c r="AD5" s="59"/>
      <c r="AE5" s="59"/>
    </row>
    <row r="6" spans="1:32" s="17" customFormat="1" ht="24" customHeight="1" x14ac:dyDescent="0.2">
      <c r="A6" s="337" t="s">
        <v>1</v>
      </c>
      <c r="B6" s="337"/>
      <c r="C6" s="337"/>
      <c r="D6" s="345" t="s">
        <v>79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>Четверг</v>
      </c>
      <c r="R6" s="346"/>
      <c r="T6" s="347" t="s">
        <v>5</v>
      </c>
      <c r="U6" s="348"/>
      <c r="V6" s="349" t="s">
        <v>73</v>
      </c>
      <c r="W6" s="35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">
      <c r="A8" s="358" t="s">
        <v>58</v>
      </c>
      <c r="B8" s="358"/>
      <c r="C8" s="358"/>
      <c r="D8" s="359" t="s">
        <v>80</v>
      </c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>
        <v>0.41666666666666669</v>
      </c>
      <c r="R8" s="360"/>
      <c r="T8" s="347"/>
      <c r="U8" s="348"/>
      <c r="V8" s="351"/>
      <c r="W8" s="352"/>
      <c r="AB8" s="59"/>
      <c r="AC8" s="59"/>
      <c r="AD8" s="59"/>
      <c r="AE8" s="59"/>
    </row>
    <row r="9" spans="1:32" s="17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362" t="s">
        <v>46</v>
      </c>
      <c r="E9" s="363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73"/>
      <c r="P9" s="31" t="s">
        <v>15</v>
      </c>
      <c r="Q9" s="365"/>
      <c r="R9" s="365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362"/>
      <c r="E10" s="363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366" t="str">
        <f>IFERROR(VLOOKUP($D$10,Proxy,2,FALSE),"")</f>
        <v/>
      </c>
      <c r="I10" s="366"/>
      <c r="J10" s="366"/>
      <c r="K10" s="366"/>
      <c r="L10" s="366"/>
      <c r="M10" s="366"/>
      <c r="N10" s="74"/>
      <c r="P10" s="31" t="s">
        <v>32</v>
      </c>
      <c r="Q10" s="367"/>
      <c r="R10" s="367"/>
      <c r="U10" s="29" t="s">
        <v>12</v>
      </c>
      <c r="V10" s="368" t="s">
        <v>74</v>
      </c>
      <c r="W10" s="3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0"/>
      <c r="R11" s="370"/>
      <c r="U11" s="29" t="s">
        <v>28</v>
      </c>
      <c r="V11" s="371" t="s">
        <v>55</v>
      </c>
      <c r="W11" s="3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2" t="s">
        <v>75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79"/>
      <c r="P12" s="27" t="s">
        <v>30</v>
      </c>
      <c r="Q12" s="360"/>
      <c r="R12" s="360"/>
      <c r="S12" s="28"/>
      <c r="T12"/>
      <c r="U12" s="29" t="s">
        <v>46</v>
      </c>
      <c r="V12" s="373"/>
      <c r="W12" s="373"/>
      <c r="X12"/>
      <c r="AB12" s="59"/>
      <c r="AC12" s="59"/>
      <c r="AD12" s="59"/>
      <c r="AE12" s="59"/>
    </row>
    <row r="13" spans="1:32" s="17" customFormat="1" ht="23.25" customHeight="1" x14ac:dyDescent="0.2">
      <c r="A13" s="372" t="s">
        <v>76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79"/>
      <c r="O13" s="31"/>
      <c r="P13" s="31" t="s">
        <v>31</v>
      </c>
      <c r="Q13" s="371"/>
      <c r="R13" s="3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2" t="s">
        <v>77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4" t="s">
        <v>78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80"/>
      <c r="O15"/>
      <c r="P15" s="375" t="s">
        <v>61</v>
      </c>
      <c r="Q15" s="375"/>
      <c r="R15" s="375"/>
      <c r="S15" s="375"/>
      <c r="T15" s="3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6"/>
      <c r="Q16" s="376"/>
      <c r="R16" s="376"/>
      <c r="S16" s="376"/>
      <c r="T16" s="3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9" t="s">
        <v>59</v>
      </c>
      <c r="B17" s="379" t="s">
        <v>49</v>
      </c>
      <c r="C17" s="381" t="s">
        <v>48</v>
      </c>
      <c r="D17" s="383" t="s">
        <v>50</v>
      </c>
      <c r="E17" s="384"/>
      <c r="F17" s="379" t="s">
        <v>21</v>
      </c>
      <c r="G17" s="379" t="s">
        <v>24</v>
      </c>
      <c r="H17" s="379" t="s">
        <v>22</v>
      </c>
      <c r="I17" s="379" t="s">
        <v>23</v>
      </c>
      <c r="J17" s="379" t="s">
        <v>16</v>
      </c>
      <c r="K17" s="379" t="s">
        <v>69</v>
      </c>
      <c r="L17" s="379" t="s">
        <v>67</v>
      </c>
      <c r="M17" s="379" t="s">
        <v>2</v>
      </c>
      <c r="N17" s="379" t="s">
        <v>66</v>
      </c>
      <c r="O17" s="379" t="s">
        <v>25</v>
      </c>
      <c r="P17" s="383" t="s">
        <v>17</v>
      </c>
      <c r="Q17" s="387"/>
      <c r="R17" s="387"/>
      <c r="S17" s="387"/>
      <c r="T17" s="384"/>
      <c r="U17" s="377" t="s">
        <v>56</v>
      </c>
      <c r="V17" s="378"/>
      <c r="W17" s="379" t="s">
        <v>6</v>
      </c>
      <c r="X17" s="379" t="s">
        <v>41</v>
      </c>
      <c r="Y17" s="389" t="s">
        <v>54</v>
      </c>
      <c r="Z17" s="391" t="s">
        <v>18</v>
      </c>
      <c r="AA17" s="393" t="s">
        <v>60</v>
      </c>
      <c r="AB17" s="393" t="s">
        <v>19</v>
      </c>
      <c r="AC17" s="393" t="s">
        <v>68</v>
      </c>
      <c r="AD17" s="395" t="s">
        <v>57</v>
      </c>
      <c r="AE17" s="396"/>
      <c r="AF17" s="397"/>
      <c r="AG17" s="85"/>
      <c r="BD17" s="84" t="s">
        <v>64</v>
      </c>
    </row>
    <row r="18" spans="1:68" ht="14.25" customHeight="1" x14ac:dyDescent="0.2">
      <c r="A18" s="380"/>
      <c r="B18" s="380"/>
      <c r="C18" s="382"/>
      <c r="D18" s="385"/>
      <c r="E18" s="386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5"/>
      <c r="Q18" s="388"/>
      <c r="R18" s="388"/>
      <c r="S18" s="388"/>
      <c r="T18" s="386"/>
      <c r="U18" s="86" t="s">
        <v>44</v>
      </c>
      <c r="V18" s="86" t="s">
        <v>43</v>
      </c>
      <c r="W18" s="380"/>
      <c r="X18" s="380"/>
      <c r="Y18" s="390"/>
      <c r="Z18" s="392"/>
      <c r="AA18" s="394"/>
      <c r="AB18" s="394"/>
      <c r="AC18" s="394"/>
      <c r="AD18" s="398"/>
      <c r="AE18" s="399"/>
      <c r="AF18" s="400"/>
      <c r="AG18" s="85"/>
      <c r="BD18" s="84"/>
    </row>
    <row r="19" spans="1:68" ht="27.75" customHeight="1" x14ac:dyDescent="0.2">
      <c r="A19" s="401" t="s">
        <v>81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54"/>
      <c r="AB19" s="54"/>
      <c r="AC19" s="54"/>
    </row>
    <row r="20" spans="1:68" ht="16.5" customHeight="1" x14ac:dyDescent="0.25">
      <c r="A20" s="402" t="s">
        <v>81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65"/>
      <c r="AB20" s="65"/>
      <c r="AC20" s="82"/>
    </row>
    <row r="21" spans="1:68" ht="14.25" customHeight="1" x14ac:dyDescent="0.25">
      <c r="A21" s="403" t="s">
        <v>82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4">
        <v>4607111035752</v>
      </c>
      <c r="E22" s="40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6"/>
      <c r="R22" s="406"/>
      <c r="S22" s="406"/>
      <c r="T22" s="40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1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1"/>
      <c r="O23" s="412"/>
      <c r="P23" s="408" t="s">
        <v>40</v>
      </c>
      <c r="Q23" s="409"/>
      <c r="R23" s="409"/>
      <c r="S23" s="409"/>
      <c r="T23" s="409"/>
      <c r="U23" s="409"/>
      <c r="V23" s="41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408" t="s">
        <v>40</v>
      </c>
      <c r="Q24" s="409"/>
      <c r="R24" s="409"/>
      <c r="S24" s="409"/>
      <c r="T24" s="409"/>
      <c r="U24" s="409"/>
      <c r="V24" s="41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1" t="s">
        <v>45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54"/>
      <c r="AB25" s="54"/>
      <c r="AC25" s="54"/>
    </row>
    <row r="26" spans="1:68" ht="16.5" customHeight="1" x14ac:dyDescent="0.25">
      <c r="A26" s="402" t="s">
        <v>90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65"/>
      <c r="AB26" s="65"/>
      <c r="AC26" s="82"/>
    </row>
    <row r="27" spans="1:68" ht="14.25" customHeight="1" x14ac:dyDescent="0.25">
      <c r="A27" s="403" t="s">
        <v>91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404">
        <v>4607111036537</v>
      </c>
      <c r="E28" s="40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6"/>
      <c r="R28" s="406"/>
      <c r="S28" s="406"/>
      <c r="T28" s="40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404">
        <v>4607111036605</v>
      </c>
      <c r="E29" s="40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6"/>
      <c r="R29" s="406"/>
      <c r="S29" s="406"/>
      <c r="T29" s="40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11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2"/>
      <c r="P30" s="408" t="s">
        <v>40</v>
      </c>
      <c r="Q30" s="409"/>
      <c r="R30" s="409"/>
      <c r="S30" s="409"/>
      <c r="T30" s="409"/>
      <c r="U30" s="409"/>
      <c r="V30" s="410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11"/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2"/>
      <c r="P31" s="408" t="s">
        <v>40</v>
      </c>
      <c r="Q31" s="409"/>
      <c r="R31" s="409"/>
      <c r="S31" s="409"/>
      <c r="T31" s="409"/>
      <c r="U31" s="409"/>
      <c r="V31" s="410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02" t="s">
        <v>99</v>
      </c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65"/>
      <c r="AB32" s="65"/>
      <c r="AC32" s="82"/>
    </row>
    <row r="33" spans="1:68" ht="14.25" customHeight="1" x14ac:dyDescent="0.25">
      <c r="A33" s="403" t="s">
        <v>82</v>
      </c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Y33" s="403"/>
      <c r="Z33" s="403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404">
        <v>4620207490075</v>
      </c>
      <c r="E34" s="404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1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6"/>
      <c r="R34" s="406"/>
      <c r="S34" s="406"/>
      <c r="T34" s="407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404">
        <v>4620207490174</v>
      </c>
      <c r="E35" s="40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6"/>
      <c r="R35" s="406"/>
      <c r="S35" s="406"/>
      <c r="T35" s="40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404">
        <v>4620207490044</v>
      </c>
      <c r="E36" s="40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6"/>
      <c r="R36" s="406"/>
      <c r="S36" s="406"/>
      <c r="T36" s="40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1"/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2"/>
      <c r="P37" s="408" t="s">
        <v>40</v>
      </c>
      <c r="Q37" s="409"/>
      <c r="R37" s="409"/>
      <c r="S37" s="409"/>
      <c r="T37" s="409"/>
      <c r="U37" s="409"/>
      <c r="V37" s="410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1"/>
      <c r="O38" s="412"/>
      <c r="P38" s="408" t="s">
        <v>40</v>
      </c>
      <c r="Q38" s="409"/>
      <c r="R38" s="409"/>
      <c r="S38" s="409"/>
      <c r="T38" s="409"/>
      <c r="U38" s="409"/>
      <c r="V38" s="410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02" t="s">
        <v>109</v>
      </c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  <c r="T39" s="402"/>
      <c r="U39" s="402"/>
      <c r="V39" s="402"/>
      <c r="W39" s="402"/>
      <c r="X39" s="402"/>
      <c r="Y39" s="402"/>
      <c r="Z39" s="402"/>
      <c r="AA39" s="65"/>
      <c r="AB39" s="65"/>
      <c r="AC39" s="82"/>
    </row>
    <row r="40" spans="1:68" ht="14.25" customHeight="1" x14ac:dyDescent="0.25">
      <c r="A40" s="403" t="s">
        <v>82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404">
        <v>4607111038999</v>
      </c>
      <c r="E41" s="40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6"/>
      <c r="R41" s="406"/>
      <c r="S41" s="406"/>
      <c r="T41" s="40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404">
        <v>4607111037183</v>
      </c>
      <c r="E42" s="40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88</v>
      </c>
      <c r="M42" s="38" t="s">
        <v>86</v>
      </c>
      <c r="N42" s="38"/>
      <c r="O42" s="37">
        <v>180</v>
      </c>
      <c r="P42" s="4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6"/>
      <c r="R42" s="406"/>
      <c r="S42" s="406"/>
      <c r="T42" s="40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89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4301071044</v>
      </c>
      <c r="D43" s="404">
        <v>4607111039385</v>
      </c>
      <c r="E43" s="40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6"/>
      <c r="R43" s="406"/>
      <c r="S43" s="406"/>
      <c r="T43" s="40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4301071031</v>
      </c>
      <c r="D44" s="404">
        <v>4607111038982</v>
      </c>
      <c r="E44" s="404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6"/>
      <c r="R44" s="406"/>
      <c r="S44" s="406"/>
      <c r="T44" s="40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120</v>
      </c>
      <c r="B45" s="63" t="s">
        <v>121</v>
      </c>
      <c r="C45" s="36">
        <v>4301071046</v>
      </c>
      <c r="D45" s="404">
        <v>4607111039354</v>
      </c>
      <c r="E45" s="40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122</v>
      </c>
      <c r="M45" s="38" t="s">
        <v>86</v>
      </c>
      <c r="N45" s="38"/>
      <c r="O45" s="37">
        <v>180</v>
      </c>
      <c r="P4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6"/>
      <c r="R45" s="406"/>
      <c r="S45" s="406"/>
      <c r="T45" s="40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123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4301070968</v>
      </c>
      <c r="D46" s="404">
        <v>4607111036889</v>
      </c>
      <c r="E46" s="404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87</v>
      </c>
      <c r="L46" s="37" t="s">
        <v>122</v>
      </c>
      <c r="M46" s="38" t="s">
        <v>86</v>
      </c>
      <c r="N46" s="38"/>
      <c r="O46" s="37">
        <v>180</v>
      </c>
      <c r="P46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6"/>
      <c r="R46" s="406"/>
      <c r="S46" s="406"/>
      <c r="T46" s="40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119</v>
      </c>
      <c r="AG46" s="81"/>
      <c r="AJ46" s="87" t="s">
        <v>123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4301071047</v>
      </c>
      <c r="D47" s="404">
        <v>4607111039330</v>
      </c>
      <c r="E47" s="404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122</v>
      </c>
      <c r="M47" s="38" t="s">
        <v>86</v>
      </c>
      <c r="N47" s="38"/>
      <c r="O47" s="37">
        <v>180</v>
      </c>
      <c r="P47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6"/>
      <c r="R47" s="406"/>
      <c r="S47" s="406"/>
      <c r="T47" s="40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119</v>
      </c>
      <c r="AG47" s="81"/>
      <c r="AJ47" s="87" t="s">
        <v>123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1"/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2"/>
      <c r="P48" s="408" t="s">
        <v>40</v>
      </c>
      <c r="Q48" s="409"/>
      <c r="R48" s="409"/>
      <c r="S48" s="409"/>
      <c r="T48" s="409"/>
      <c r="U48" s="409"/>
      <c r="V48" s="410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2"/>
      <c r="P49" s="408" t="s">
        <v>40</v>
      </c>
      <c r="Q49" s="409"/>
      <c r="R49" s="409"/>
      <c r="S49" s="409"/>
      <c r="T49" s="409"/>
      <c r="U49" s="409"/>
      <c r="V49" s="410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02" t="s">
        <v>128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65"/>
      <c r="AB50" s="65"/>
      <c r="AC50" s="82"/>
    </row>
    <row r="51" spans="1:68" ht="14.25" customHeight="1" x14ac:dyDescent="0.25">
      <c r="A51" s="403" t="s">
        <v>82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66"/>
      <c r="AB51" s="66"/>
      <c r="AC51" s="83"/>
    </row>
    <row r="52" spans="1:68" ht="16.5" customHeight="1" x14ac:dyDescent="0.25">
      <c r="A52" s="63" t="s">
        <v>129</v>
      </c>
      <c r="B52" s="63" t="s">
        <v>130</v>
      </c>
      <c r="C52" s="36">
        <v>4301071073</v>
      </c>
      <c r="D52" s="404">
        <v>4620207490822</v>
      </c>
      <c r="E52" s="404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87</v>
      </c>
      <c r="L52" s="37" t="s">
        <v>88</v>
      </c>
      <c r="M52" s="38" t="s">
        <v>86</v>
      </c>
      <c r="N52" s="38"/>
      <c r="O52" s="37">
        <v>365</v>
      </c>
      <c r="P52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6"/>
      <c r="R52" s="406"/>
      <c r="S52" s="406"/>
      <c r="T52" s="407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89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11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2"/>
      <c r="P53" s="408" t="s">
        <v>40</v>
      </c>
      <c r="Q53" s="409"/>
      <c r="R53" s="409"/>
      <c r="S53" s="409"/>
      <c r="T53" s="409"/>
      <c r="U53" s="409"/>
      <c r="V53" s="410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11"/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2"/>
      <c r="P54" s="408" t="s">
        <v>40</v>
      </c>
      <c r="Q54" s="409"/>
      <c r="R54" s="409"/>
      <c r="S54" s="409"/>
      <c r="T54" s="409"/>
      <c r="U54" s="409"/>
      <c r="V54" s="410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03" t="s">
        <v>132</v>
      </c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3"/>
      <c r="Z55" s="403"/>
      <c r="AA55" s="66"/>
      <c r="AB55" s="66"/>
      <c r="AC55" s="83"/>
    </row>
    <row r="56" spans="1:68" ht="16.5" customHeight="1" x14ac:dyDescent="0.25">
      <c r="A56" s="63" t="s">
        <v>133</v>
      </c>
      <c r="B56" s="63" t="s">
        <v>134</v>
      </c>
      <c r="C56" s="36">
        <v>4301100087</v>
      </c>
      <c r="D56" s="404">
        <v>4607111039743</v>
      </c>
      <c r="E56" s="404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96</v>
      </c>
      <c r="L56" s="37" t="s">
        <v>88</v>
      </c>
      <c r="M56" s="38" t="s">
        <v>86</v>
      </c>
      <c r="N56" s="38"/>
      <c r="O56" s="37">
        <v>365</v>
      </c>
      <c r="P56" s="42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6"/>
      <c r="R56" s="406"/>
      <c r="S56" s="406"/>
      <c r="T56" s="40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135</v>
      </c>
      <c r="AG56" s="81"/>
      <c r="AJ56" s="87" t="s">
        <v>89</v>
      </c>
      <c r="AK56" s="87">
        <v>1</v>
      </c>
      <c r="BB56" s="118" t="s">
        <v>95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2"/>
      <c r="P57" s="408" t="s">
        <v>40</v>
      </c>
      <c r="Q57" s="409"/>
      <c r="R57" s="409"/>
      <c r="S57" s="409"/>
      <c r="T57" s="409"/>
      <c r="U57" s="409"/>
      <c r="V57" s="410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2"/>
      <c r="P58" s="408" t="s">
        <v>40</v>
      </c>
      <c r="Q58" s="409"/>
      <c r="R58" s="409"/>
      <c r="S58" s="409"/>
      <c r="T58" s="409"/>
      <c r="U58" s="409"/>
      <c r="V58" s="410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03" t="s">
        <v>91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403"/>
      <c r="AA59" s="66"/>
      <c r="AB59" s="66"/>
      <c r="AC59" s="83"/>
    </row>
    <row r="60" spans="1:68" ht="16.5" customHeight="1" x14ac:dyDescent="0.25">
      <c r="A60" s="63" t="s">
        <v>136</v>
      </c>
      <c r="B60" s="63" t="s">
        <v>137</v>
      </c>
      <c r="C60" s="36">
        <v>4301132194</v>
      </c>
      <c r="D60" s="404">
        <v>4607111039712</v>
      </c>
      <c r="E60" s="404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96</v>
      </c>
      <c r="L60" s="37" t="s">
        <v>88</v>
      </c>
      <c r="M60" s="38" t="s">
        <v>86</v>
      </c>
      <c r="N60" s="38"/>
      <c r="O60" s="37">
        <v>365</v>
      </c>
      <c r="P60" s="4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6"/>
      <c r="R60" s="406"/>
      <c r="S60" s="406"/>
      <c r="T60" s="407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138</v>
      </c>
      <c r="AG60" s="81"/>
      <c r="AJ60" s="87" t="s">
        <v>89</v>
      </c>
      <c r="AK60" s="87">
        <v>1</v>
      </c>
      <c r="BB60" s="120" t="s">
        <v>95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1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2"/>
      <c r="P61" s="408" t="s">
        <v>40</v>
      </c>
      <c r="Q61" s="409"/>
      <c r="R61" s="409"/>
      <c r="S61" s="409"/>
      <c r="T61" s="409"/>
      <c r="U61" s="409"/>
      <c r="V61" s="410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1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2"/>
      <c r="P62" s="408" t="s">
        <v>40</v>
      </c>
      <c r="Q62" s="409"/>
      <c r="R62" s="409"/>
      <c r="S62" s="409"/>
      <c r="T62" s="409"/>
      <c r="U62" s="409"/>
      <c r="V62" s="410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03" t="s">
        <v>139</v>
      </c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3"/>
      <c r="P63" s="403"/>
      <c r="Q63" s="403"/>
      <c r="R63" s="403"/>
      <c r="S63" s="403"/>
      <c r="T63" s="403"/>
      <c r="U63" s="403"/>
      <c r="V63" s="403"/>
      <c r="W63" s="403"/>
      <c r="X63" s="403"/>
      <c r="Y63" s="403"/>
      <c r="Z63" s="403"/>
      <c r="AA63" s="66"/>
      <c r="AB63" s="66"/>
      <c r="AC63" s="83"/>
    </row>
    <row r="64" spans="1:68" ht="16.5" customHeight="1" x14ac:dyDescent="0.25">
      <c r="A64" s="63" t="s">
        <v>140</v>
      </c>
      <c r="B64" s="63" t="s">
        <v>141</v>
      </c>
      <c r="C64" s="36">
        <v>4301136018</v>
      </c>
      <c r="D64" s="404">
        <v>4607111037008</v>
      </c>
      <c r="E64" s="404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6"/>
      <c r="R64" s="406"/>
      <c r="S64" s="406"/>
      <c r="T64" s="40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143</v>
      </c>
      <c r="B65" s="63" t="s">
        <v>144</v>
      </c>
      <c r="C65" s="36">
        <v>4301136015</v>
      </c>
      <c r="D65" s="404">
        <v>4607111037398</v>
      </c>
      <c r="E65" s="404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6"/>
      <c r="R65" s="406"/>
      <c r="S65" s="406"/>
      <c r="T65" s="40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142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11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2"/>
      <c r="P66" s="408" t="s">
        <v>40</v>
      </c>
      <c r="Q66" s="409"/>
      <c r="R66" s="409"/>
      <c r="S66" s="409"/>
      <c r="T66" s="409"/>
      <c r="U66" s="409"/>
      <c r="V66" s="410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11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2"/>
      <c r="P67" s="408" t="s">
        <v>40</v>
      </c>
      <c r="Q67" s="409"/>
      <c r="R67" s="409"/>
      <c r="S67" s="409"/>
      <c r="T67" s="409"/>
      <c r="U67" s="409"/>
      <c r="V67" s="410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03" t="s">
        <v>145</v>
      </c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66"/>
      <c r="AB68" s="66"/>
      <c r="AC68" s="83"/>
    </row>
    <row r="69" spans="1:68" ht="16.5" customHeight="1" x14ac:dyDescent="0.25">
      <c r="A69" s="63" t="s">
        <v>146</v>
      </c>
      <c r="B69" s="63" t="s">
        <v>147</v>
      </c>
      <c r="C69" s="36">
        <v>4301135664</v>
      </c>
      <c r="D69" s="404">
        <v>4607111039705</v>
      </c>
      <c r="E69" s="404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3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6"/>
      <c r="R69" s="406"/>
      <c r="S69" s="406"/>
      <c r="T69" s="40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142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148</v>
      </c>
      <c r="B70" s="63" t="s">
        <v>149</v>
      </c>
      <c r="C70" s="36">
        <v>4301135665</v>
      </c>
      <c r="D70" s="404">
        <v>4607111039729</v>
      </c>
      <c r="E70" s="404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3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6"/>
      <c r="R70" s="406"/>
      <c r="S70" s="406"/>
      <c r="T70" s="40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151</v>
      </c>
      <c r="B71" s="63" t="s">
        <v>152</v>
      </c>
      <c r="C71" s="36">
        <v>4301135702</v>
      </c>
      <c r="D71" s="404">
        <v>4620207490228</v>
      </c>
      <c r="E71" s="40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3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6"/>
      <c r="R71" s="406"/>
      <c r="S71" s="406"/>
      <c r="T71" s="40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150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11"/>
      <c r="B72" s="411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  <c r="N72" s="411"/>
      <c r="O72" s="412"/>
      <c r="P72" s="408" t="s">
        <v>40</v>
      </c>
      <c r="Q72" s="409"/>
      <c r="R72" s="409"/>
      <c r="S72" s="409"/>
      <c r="T72" s="409"/>
      <c r="U72" s="409"/>
      <c r="V72" s="410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411"/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O73" s="412"/>
      <c r="P73" s="408" t="s">
        <v>40</v>
      </c>
      <c r="Q73" s="409"/>
      <c r="R73" s="409"/>
      <c r="S73" s="409"/>
      <c r="T73" s="409"/>
      <c r="U73" s="409"/>
      <c r="V73" s="410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402" t="s">
        <v>153</v>
      </c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65"/>
      <c r="AB74" s="65"/>
      <c r="AC74" s="82"/>
    </row>
    <row r="75" spans="1:68" ht="14.25" customHeight="1" x14ac:dyDescent="0.25">
      <c r="A75" s="403" t="s">
        <v>82</v>
      </c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66"/>
      <c r="AB75" s="66"/>
      <c r="AC75" s="83"/>
    </row>
    <row r="76" spans="1:68" ht="27" customHeight="1" x14ac:dyDescent="0.25">
      <c r="A76" s="63" t="s">
        <v>154</v>
      </c>
      <c r="B76" s="63" t="s">
        <v>155</v>
      </c>
      <c r="C76" s="36">
        <v>4301070977</v>
      </c>
      <c r="D76" s="404">
        <v>4607111037411</v>
      </c>
      <c r="E76" s="404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157</v>
      </c>
      <c r="L76" s="37" t="s">
        <v>122</v>
      </c>
      <c r="M76" s="38" t="s">
        <v>86</v>
      </c>
      <c r="N76" s="38"/>
      <c r="O76" s="37">
        <v>180</v>
      </c>
      <c r="P76" s="4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6"/>
      <c r="R76" s="406"/>
      <c r="S76" s="406"/>
      <c r="T76" s="40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156</v>
      </c>
      <c r="AG76" s="81"/>
      <c r="AJ76" s="87" t="s">
        <v>123</v>
      </c>
      <c r="AK76" s="87">
        <v>18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158</v>
      </c>
      <c r="B77" s="63" t="s">
        <v>159</v>
      </c>
      <c r="C77" s="36">
        <v>4301070981</v>
      </c>
      <c r="D77" s="404">
        <v>4607111036728</v>
      </c>
      <c r="E77" s="404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87</v>
      </c>
      <c r="L77" s="37" t="s">
        <v>122</v>
      </c>
      <c r="M77" s="38" t="s">
        <v>86</v>
      </c>
      <c r="N77" s="38"/>
      <c r="O77" s="37">
        <v>180</v>
      </c>
      <c r="P77" s="43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6"/>
      <c r="R77" s="406"/>
      <c r="S77" s="406"/>
      <c r="T77" s="40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156</v>
      </c>
      <c r="AG77" s="81"/>
      <c r="AJ77" s="87" t="s">
        <v>123</v>
      </c>
      <c r="AK77" s="87">
        <v>12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1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2"/>
      <c r="P78" s="408" t="s">
        <v>40</v>
      </c>
      <c r="Q78" s="409"/>
      <c r="R78" s="409"/>
      <c r="S78" s="409"/>
      <c r="T78" s="409"/>
      <c r="U78" s="409"/>
      <c r="V78" s="410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411"/>
      <c r="B79" s="411"/>
      <c r="C79" s="411"/>
      <c r="D79" s="411"/>
      <c r="E79" s="411"/>
      <c r="F79" s="411"/>
      <c r="G79" s="411"/>
      <c r="H79" s="411"/>
      <c r="I79" s="411"/>
      <c r="J79" s="411"/>
      <c r="K79" s="411"/>
      <c r="L79" s="411"/>
      <c r="M79" s="411"/>
      <c r="N79" s="411"/>
      <c r="O79" s="412"/>
      <c r="P79" s="408" t="s">
        <v>40</v>
      </c>
      <c r="Q79" s="409"/>
      <c r="R79" s="409"/>
      <c r="S79" s="409"/>
      <c r="T79" s="409"/>
      <c r="U79" s="409"/>
      <c r="V79" s="410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402" t="s">
        <v>160</v>
      </c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2"/>
      <c r="P80" s="402"/>
      <c r="Q80" s="402"/>
      <c r="R80" s="402"/>
      <c r="S80" s="402"/>
      <c r="T80" s="402"/>
      <c r="U80" s="402"/>
      <c r="V80" s="402"/>
      <c r="W80" s="402"/>
      <c r="X80" s="402"/>
      <c r="Y80" s="402"/>
      <c r="Z80" s="402"/>
      <c r="AA80" s="65"/>
      <c r="AB80" s="65"/>
      <c r="AC80" s="82"/>
    </row>
    <row r="81" spans="1:68" ht="14.25" customHeight="1" x14ac:dyDescent="0.25">
      <c r="A81" s="403" t="s">
        <v>145</v>
      </c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66"/>
      <c r="AB81" s="66"/>
      <c r="AC81" s="83"/>
    </row>
    <row r="82" spans="1:68" ht="27" customHeight="1" x14ac:dyDescent="0.25">
      <c r="A82" s="63" t="s">
        <v>161</v>
      </c>
      <c r="B82" s="63" t="s">
        <v>162</v>
      </c>
      <c r="C82" s="36">
        <v>4301135574</v>
      </c>
      <c r="D82" s="404">
        <v>4607111033659</v>
      </c>
      <c r="E82" s="40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6"/>
      <c r="R82" s="406"/>
      <c r="S82" s="406"/>
      <c r="T82" s="40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163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11"/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2"/>
      <c r="P83" s="408" t="s">
        <v>40</v>
      </c>
      <c r="Q83" s="409"/>
      <c r="R83" s="409"/>
      <c r="S83" s="409"/>
      <c r="T83" s="409"/>
      <c r="U83" s="409"/>
      <c r="V83" s="410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11"/>
      <c r="B84" s="411"/>
      <c r="C84" s="411"/>
      <c r="D84" s="411"/>
      <c r="E84" s="411"/>
      <c r="F84" s="411"/>
      <c r="G84" s="411"/>
      <c r="H84" s="411"/>
      <c r="I84" s="411"/>
      <c r="J84" s="411"/>
      <c r="K84" s="411"/>
      <c r="L84" s="411"/>
      <c r="M84" s="411"/>
      <c r="N84" s="411"/>
      <c r="O84" s="412"/>
      <c r="P84" s="408" t="s">
        <v>40</v>
      </c>
      <c r="Q84" s="409"/>
      <c r="R84" s="409"/>
      <c r="S84" s="409"/>
      <c r="T84" s="409"/>
      <c r="U84" s="409"/>
      <c r="V84" s="410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402" t="s">
        <v>164</v>
      </c>
      <c r="B85" s="402"/>
      <c r="C85" s="402"/>
      <c r="D85" s="402"/>
      <c r="E85" s="402"/>
      <c r="F85" s="402"/>
      <c r="G85" s="402"/>
      <c r="H85" s="402"/>
      <c r="I85" s="402"/>
      <c r="J85" s="402"/>
      <c r="K85" s="402"/>
      <c r="L85" s="402"/>
      <c r="M85" s="402"/>
      <c r="N85" s="402"/>
      <c r="O85" s="402"/>
      <c r="P85" s="402"/>
      <c r="Q85" s="402"/>
      <c r="R85" s="402"/>
      <c r="S85" s="402"/>
      <c r="T85" s="402"/>
      <c r="U85" s="402"/>
      <c r="V85" s="402"/>
      <c r="W85" s="402"/>
      <c r="X85" s="402"/>
      <c r="Y85" s="402"/>
      <c r="Z85" s="402"/>
      <c r="AA85" s="65"/>
      <c r="AB85" s="65"/>
      <c r="AC85" s="82"/>
    </row>
    <row r="86" spans="1:68" ht="14.25" customHeight="1" x14ac:dyDescent="0.25">
      <c r="A86" s="403" t="s">
        <v>165</v>
      </c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3"/>
      <c r="P86" s="403"/>
      <c r="Q86" s="403"/>
      <c r="R86" s="403"/>
      <c r="S86" s="403"/>
      <c r="T86" s="403"/>
      <c r="U86" s="403"/>
      <c r="V86" s="403"/>
      <c r="W86" s="403"/>
      <c r="X86" s="403"/>
      <c r="Y86" s="403"/>
      <c r="Z86" s="403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404">
        <v>4607111034120</v>
      </c>
      <c r="E87" s="404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3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406"/>
      <c r="R87" s="406"/>
      <c r="S87" s="406"/>
      <c r="T87" s="407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404">
        <v>4607111034137</v>
      </c>
      <c r="E88" s="40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3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406"/>
      <c r="R88" s="406"/>
      <c r="S88" s="406"/>
      <c r="T88" s="40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1"/>
      <c r="O89" s="412"/>
      <c r="P89" s="408" t="s">
        <v>40</v>
      </c>
      <c r="Q89" s="409"/>
      <c r="R89" s="409"/>
      <c r="S89" s="409"/>
      <c r="T89" s="409"/>
      <c r="U89" s="409"/>
      <c r="V89" s="410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2"/>
      <c r="P90" s="408" t="s">
        <v>40</v>
      </c>
      <c r="Q90" s="409"/>
      <c r="R90" s="409"/>
      <c r="S90" s="409"/>
      <c r="T90" s="409"/>
      <c r="U90" s="409"/>
      <c r="V90" s="410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402" t="s">
        <v>172</v>
      </c>
      <c r="B91" s="402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402"/>
      <c r="AA91" s="65"/>
      <c r="AB91" s="65"/>
      <c r="AC91" s="82"/>
    </row>
    <row r="92" spans="1:68" ht="14.25" customHeight="1" x14ac:dyDescent="0.25">
      <c r="A92" s="403" t="s">
        <v>145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404">
        <v>4620207491027</v>
      </c>
      <c r="E93" s="404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38" t="s">
        <v>175</v>
      </c>
      <c r="Q93" s="406"/>
      <c r="R93" s="406"/>
      <c r="S93" s="406"/>
      <c r="T93" s="407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163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4301135793</v>
      </c>
      <c r="D94" s="404">
        <v>4620207491003</v>
      </c>
      <c r="E94" s="404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39" t="s">
        <v>178</v>
      </c>
      <c r="Q94" s="406"/>
      <c r="R94" s="406"/>
      <c r="S94" s="406"/>
      <c r="T94" s="407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89</v>
      </c>
      <c r="AK94" s="87">
        <v>1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179</v>
      </c>
      <c r="B95" s="63" t="s">
        <v>180</v>
      </c>
      <c r="C95" s="36">
        <v>4301135768</v>
      </c>
      <c r="D95" s="404">
        <v>4620207491034</v>
      </c>
      <c r="E95" s="404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0" t="s">
        <v>181</v>
      </c>
      <c r="Q95" s="406"/>
      <c r="R95" s="406"/>
      <c r="S95" s="406"/>
      <c r="T95" s="40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183</v>
      </c>
      <c r="B96" s="63" t="s">
        <v>184</v>
      </c>
      <c r="C96" s="36">
        <v>4301135760</v>
      </c>
      <c r="D96" s="404">
        <v>4620207491010</v>
      </c>
      <c r="E96" s="404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1" t="s">
        <v>185</v>
      </c>
      <c r="Q96" s="406"/>
      <c r="R96" s="406"/>
      <c r="S96" s="406"/>
      <c r="T96" s="40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186</v>
      </c>
      <c r="B97" s="63" t="s">
        <v>187</v>
      </c>
      <c r="C97" s="36">
        <v>4301135571</v>
      </c>
      <c r="D97" s="404">
        <v>4607111035028</v>
      </c>
      <c r="E97" s="404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2" t="s">
        <v>188</v>
      </c>
      <c r="Q97" s="406"/>
      <c r="R97" s="406"/>
      <c r="S97" s="406"/>
      <c r="T97" s="40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189</v>
      </c>
      <c r="B98" s="63" t="s">
        <v>190</v>
      </c>
      <c r="C98" s="36">
        <v>4301135285</v>
      </c>
      <c r="D98" s="404">
        <v>4607111036407</v>
      </c>
      <c r="E98" s="404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192</v>
      </c>
      <c r="M98" s="38" t="s">
        <v>86</v>
      </c>
      <c r="N98" s="38"/>
      <c r="O98" s="37">
        <v>180</v>
      </c>
      <c r="P98" s="44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06"/>
      <c r="R98" s="406"/>
      <c r="S98" s="406"/>
      <c r="T98" s="40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191</v>
      </c>
      <c r="AG98" s="81"/>
      <c r="AJ98" s="87" t="s">
        <v>193</v>
      </c>
      <c r="AK98" s="87">
        <v>70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1"/>
      <c r="O99" s="412"/>
      <c r="P99" s="408" t="s">
        <v>40</v>
      </c>
      <c r="Q99" s="409"/>
      <c r="R99" s="409"/>
      <c r="S99" s="409"/>
      <c r="T99" s="409"/>
      <c r="U99" s="409"/>
      <c r="V99" s="410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2"/>
      <c r="P100" s="408" t="s">
        <v>40</v>
      </c>
      <c r="Q100" s="409"/>
      <c r="R100" s="409"/>
      <c r="S100" s="409"/>
      <c r="T100" s="409"/>
      <c r="U100" s="409"/>
      <c r="V100" s="410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402" t="s">
        <v>194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402"/>
      <c r="AA101" s="65"/>
      <c r="AB101" s="65"/>
      <c r="AC101" s="82"/>
    </row>
    <row r="102" spans="1:68" ht="14.25" customHeight="1" x14ac:dyDescent="0.25">
      <c r="A102" s="403" t="s">
        <v>139</v>
      </c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03"/>
      <c r="P102" s="403"/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66"/>
      <c r="AB102" s="66"/>
      <c r="AC102" s="83"/>
    </row>
    <row r="103" spans="1:68" ht="27" customHeight="1" x14ac:dyDescent="0.25">
      <c r="A103" s="63" t="s">
        <v>195</v>
      </c>
      <c r="B103" s="63" t="s">
        <v>196</v>
      </c>
      <c r="C103" s="36">
        <v>4301136070</v>
      </c>
      <c r="D103" s="404">
        <v>4607025784012</v>
      </c>
      <c r="E103" s="404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122</v>
      </c>
      <c r="M103" s="38" t="s">
        <v>86</v>
      </c>
      <c r="N103" s="38"/>
      <c r="O103" s="37">
        <v>180</v>
      </c>
      <c r="P103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406"/>
      <c r="R103" s="406"/>
      <c r="S103" s="406"/>
      <c r="T103" s="407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197</v>
      </c>
      <c r="AG103" s="81"/>
      <c r="AJ103" s="87" t="s">
        <v>123</v>
      </c>
      <c r="AK103" s="87">
        <v>14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198</v>
      </c>
      <c r="B104" s="63" t="s">
        <v>199</v>
      </c>
      <c r="C104" s="36">
        <v>4301136079</v>
      </c>
      <c r="D104" s="404">
        <v>4607025784319</v>
      </c>
      <c r="E104" s="404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406"/>
      <c r="R104" s="406"/>
      <c r="S104" s="406"/>
      <c r="T104" s="407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163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11"/>
      <c r="B105" s="411"/>
      <c r="C105" s="411"/>
      <c r="D105" s="411"/>
      <c r="E105" s="411"/>
      <c r="F105" s="411"/>
      <c r="G105" s="411"/>
      <c r="H105" s="411"/>
      <c r="I105" s="411"/>
      <c r="J105" s="411"/>
      <c r="K105" s="411"/>
      <c r="L105" s="411"/>
      <c r="M105" s="411"/>
      <c r="N105" s="411"/>
      <c r="O105" s="412"/>
      <c r="P105" s="408" t="s">
        <v>40</v>
      </c>
      <c r="Q105" s="409"/>
      <c r="R105" s="409"/>
      <c r="S105" s="409"/>
      <c r="T105" s="409"/>
      <c r="U105" s="409"/>
      <c r="V105" s="410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11"/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1"/>
      <c r="N106" s="411"/>
      <c r="O106" s="412"/>
      <c r="P106" s="408" t="s">
        <v>40</v>
      </c>
      <c r="Q106" s="409"/>
      <c r="R106" s="409"/>
      <c r="S106" s="409"/>
      <c r="T106" s="409"/>
      <c r="U106" s="409"/>
      <c r="V106" s="410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402" t="s">
        <v>200</v>
      </c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2"/>
      <c r="P107" s="402"/>
      <c r="Q107" s="402"/>
      <c r="R107" s="402"/>
      <c r="S107" s="402"/>
      <c r="T107" s="402"/>
      <c r="U107" s="402"/>
      <c r="V107" s="402"/>
      <c r="W107" s="402"/>
      <c r="X107" s="402"/>
      <c r="Y107" s="402"/>
      <c r="Z107" s="402"/>
      <c r="AA107" s="65"/>
      <c r="AB107" s="65"/>
      <c r="AC107" s="82"/>
    </row>
    <row r="108" spans="1:68" ht="14.25" customHeight="1" x14ac:dyDescent="0.25">
      <c r="A108" s="403" t="s">
        <v>82</v>
      </c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3"/>
      <c r="P108" s="403"/>
      <c r="Q108" s="403"/>
      <c r="R108" s="403"/>
      <c r="S108" s="403"/>
      <c r="T108" s="403"/>
      <c r="U108" s="403"/>
      <c r="V108" s="403"/>
      <c r="W108" s="403"/>
      <c r="X108" s="403"/>
      <c r="Y108" s="403"/>
      <c r="Z108" s="403"/>
      <c r="AA108" s="66"/>
      <c r="AB108" s="66"/>
      <c r="AC108" s="83"/>
    </row>
    <row r="109" spans="1:68" ht="27" customHeight="1" x14ac:dyDescent="0.25">
      <c r="A109" s="63" t="s">
        <v>201</v>
      </c>
      <c r="B109" s="63" t="s">
        <v>202</v>
      </c>
      <c r="C109" s="36">
        <v>4301071074</v>
      </c>
      <c r="D109" s="404">
        <v>4620207491157</v>
      </c>
      <c r="E109" s="404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406"/>
      <c r="R109" s="406"/>
      <c r="S109" s="406"/>
      <c r="T109" s="407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ref="Y109:Y115" si="12">IFERROR(IF(X109="","",X109),"")</f>
        <v>0</v>
      </c>
      <c r="Z109" s="41">
        <f t="shared" ref="Z109:Z115" si="13">IFERROR(IF(X109="","",X109*0.0155),"")</f>
        <v>0</v>
      </c>
      <c r="AA109" s="68" t="s">
        <v>46</v>
      </c>
      <c r="AB109" s="69" t="s">
        <v>46</v>
      </c>
      <c r="AC109" s="157" t="s">
        <v>203</v>
      </c>
      <c r="AG109" s="81"/>
      <c r="AJ109" s="87" t="s">
        <v>89</v>
      </c>
      <c r="AK109" s="87">
        <v>1</v>
      </c>
      <c r="BB109" s="158" t="s">
        <v>70</v>
      </c>
      <c r="BM109" s="81">
        <f t="shared" ref="BM109:BM115" si="14">IFERROR(X109*I109,"0")</f>
        <v>0</v>
      </c>
      <c r="BN109" s="81">
        <f t="shared" ref="BN109:BN115" si="15">IFERROR(Y109*I109,"0")</f>
        <v>0</v>
      </c>
      <c r="BO109" s="81">
        <f t="shared" ref="BO109:BO115" si="16">IFERROR(X109/J109,"0")</f>
        <v>0</v>
      </c>
      <c r="BP109" s="81">
        <f t="shared" ref="BP109:BP115" si="17">IFERROR(Y109/J109,"0")</f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4301071051</v>
      </c>
      <c r="D110" s="404">
        <v>4607111039262</v>
      </c>
      <c r="E110" s="404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122</v>
      </c>
      <c r="M110" s="38" t="s">
        <v>86</v>
      </c>
      <c r="N110" s="38"/>
      <c r="O110" s="37">
        <v>180</v>
      </c>
      <c r="P110" s="44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06"/>
      <c r="R110" s="406"/>
      <c r="S110" s="406"/>
      <c r="T110" s="407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156</v>
      </c>
      <c r="AG110" s="81"/>
      <c r="AJ110" s="87" t="s">
        <v>123</v>
      </c>
      <c r="AK110" s="87">
        <v>12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4301071038</v>
      </c>
      <c r="D111" s="404">
        <v>4607111039248</v>
      </c>
      <c r="E111" s="404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122</v>
      </c>
      <c r="M111" s="38" t="s">
        <v>86</v>
      </c>
      <c r="N111" s="38"/>
      <c r="O111" s="37">
        <v>180</v>
      </c>
      <c r="P111" s="44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06"/>
      <c r="R111" s="406"/>
      <c r="S111" s="406"/>
      <c r="T111" s="407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123</v>
      </c>
      <c r="AK111" s="87">
        <v>12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208</v>
      </c>
      <c r="B112" s="63" t="s">
        <v>209</v>
      </c>
      <c r="C112" s="36">
        <v>4301070976</v>
      </c>
      <c r="D112" s="404">
        <v>4607111034144</v>
      </c>
      <c r="E112" s="404"/>
      <c r="F112" s="62">
        <v>0.9</v>
      </c>
      <c r="G112" s="37">
        <v>8</v>
      </c>
      <c r="H112" s="62">
        <v>7.2</v>
      </c>
      <c r="I112" s="62">
        <v>7.4859999999999998</v>
      </c>
      <c r="J112" s="37">
        <v>84</v>
      </c>
      <c r="K112" s="37" t="s">
        <v>87</v>
      </c>
      <c r="L112" s="37" t="s">
        <v>192</v>
      </c>
      <c r="M112" s="38" t="s">
        <v>86</v>
      </c>
      <c r="N112" s="38"/>
      <c r="O112" s="37">
        <v>180</v>
      </c>
      <c r="P112" s="44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406"/>
      <c r="R112" s="406"/>
      <c r="S112" s="406"/>
      <c r="T112" s="407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156</v>
      </c>
      <c r="AG112" s="81"/>
      <c r="AJ112" s="87" t="s">
        <v>193</v>
      </c>
      <c r="AK112" s="87">
        <v>84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210</v>
      </c>
      <c r="B113" s="63" t="s">
        <v>211</v>
      </c>
      <c r="C113" s="36">
        <v>4301071049</v>
      </c>
      <c r="D113" s="404">
        <v>4607111039293</v>
      </c>
      <c r="E113" s="404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122</v>
      </c>
      <c r="M113" s="38" t="s">
        <v>86</v>
      </c>
      <c r="N113" s="38"/>
      <c r="O113" s="37">
        <v>180</v>
      </c>
      <c r="P113" s="45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406"/>
      <c r="R113" s="406"/>
      <c r="S113" s="406"/>
      <c r="T113" s="407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156</v>
      </c>
      <c r="AG113" s="81"/>
      <c r="AJ113" s="87" t="s">
        <v>123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212</v>
      </c>
      <c r="B114" s="63" t="s">
        <v>213</v>
      </c>
      <c r="C114" s="36">
        <v>4301071039</v>
      </c>
      <c r="D114" s="404">
        <v>4607111039279</v>
      </c>
      <c r="E114" s="404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122</v>
      </c>
      <c r="M114" s="38" t="s">
        <v>86</v>
      </c>
      <c r="N114" s="38"/>
      <c r="O114" s="37">
        <v>180</v>
      </c>
      <c r="P114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406"/>
      <c r="R114" s="406"/>
      <c r="S114" s="406"/>
      <c r="T114" s="407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156</v>
      </c>
      <c r="AG114" s="81"/>
      <c r="AJ114" s="87" t="s">
        <v>123</v>
      </c>
      <c r="AK114" s="87">
        <v>12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214</v>
      </c>
      <c r="B115" s="63" t="s">
        <v>215</v>
      </c>
      <c r="C115" s="36">
        <v>4301070958</v>
      </c>
      <c r="D115" s="404">
        <v>4607111038098</v>
      </c>
      <c r="E115" s="404"/>
      <c r="F115" s="62">
        <v>0.8</v>
      </c>
      <c r="G115" s="37">
        <v>8</v>
      </c>
      <c r="H115" s="62">
        <v>6.4</v>
      </c>
      <c r="I115" s="62">
        <v>6.6859999999999999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5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406"/>
      <c r="R115" s="406"/>
      <c r="S115" s="406"/>
      <c r="T115" s="407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216</v>
      </c>
      <c r="AG115" s="81"/>
      <c r="AJ115" s="87" t="s">
        <v>89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2"/>
      <c r="P116" s="408" t="s">
        <v>40</v>
      </c>
      <c r="Q116" s="409"/>
      <c r="R116" s="409"/>
      <c r="S116" s="409"/>
      <c r="T116" s="409"/>
      <c r="U116" s="409"/>
      <c r="V116" s="410"/>
      <c r="W116" s="42" t="s">
        <v>39</v>
      </c>
      <c r="X116" s="43">
        <f>IFERROR(SUM(X109:X115),"0")</f>
        <v>0</v>
      </c>
      <c r="Y116" s="43">
        <f>IFERROR(SUM(Y109:Y115),"0")</f>
        <v>0</v>
      </c>
      <c r="Z116" s="43">
        <f>IFERROR(IF(Z109="",0,Z109),"0")+IFERROR(IF(Z110="",0,Z110),"0")+IFERROR(IF(Z111="",0,Z111),"0")+IFERROR(IF(Z112="",0,Z112),"0")+IFERROR(IF(Z113="",0,Z113),"0")+IFERROR(IF(Z114="",0,Z114),"0")+IFERROR(IF(Z115="",0,Z115),"0")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1"/>
      <c r="O117" s="412"/>
      <c r="P117" s="408" t="s">
        <v>40</v>
      </c>
      <c r="Q117" s="409"/>
      <c r="R117" s="409"/>
      <c r="S117" s="409"/>
      <c r="T117" s="409"/>
      <c r="U117" s="409"/>
      <c r="V117" s="410"/>
      <c r="W117" s="42" t="s">
        <v>0</v>
      </c>
      <c r="X117" s="43">
        <f>IFERROR(SUMPRODUCT(X109:X115*H109:H115),"0")</f>
        <v>0</v>
      </c>
      <c r="Y117" s="43">
        <f>IFERROR(SUMPRODUCT(Y109:Y115*H109:H115),"0")</f>
        <v>0</v>
      </c>
      <c r="Z117" s="42"/>
      <c r="AA117" s="67"/>
      <c r="AB117" s="67"/>
      <c r="AC117" s="67"/>
    </row>
    <row r="118" spans="1:68" ht="14.25" customHeight="1" x14ac:dyDescent="0.25">
      <c r="A118" s="403" t="s">
        <v>145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66"/>
      <c r="AB118" s="66"/>
      <c r="AC118" s="83"/>
    </row>
    <row r="119" spans="1:68" ht="27" customHeight="1" x14ac:dyDescent="0.25">
      <c r="A119" s="63" t="s">
        <v>217</v>
      </c>
      <c r="B119" s="63" t="s">
        <v>218</v>
      </c>
      <c r="C119" s="36">
        <v>4301135670</v>
      </c>
      <c r="D119" s="404">
        <v>4620207490983</v>
      </c>
      <c r="E119" s="404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96</v>
      </c>
      <c r="L119" s="37" t="s">
        <v>88</v>
      </c>
      <c r="M119" s="38" t="s">
        <v>86</v>
      </c>
      <c r="N119" s="38"/>
      <c r="O119" s="37">
        <v>180</v>
      </c>
      <c r="P119" s="45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6"/>
      <c r="R119" s="406"/>
      <c r="S119" s="406"/>
      <c r="T119" s="407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219</v>
      </c>
      <c r="AG119" s="81"/>
      <c r="AJ119" s="87" t="s">
        <v>89</v>
      </c>
      <c r="AK119" s="87">
        <v>1</v>
      </c>
      <c r="BB119" s="172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11"/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2"/>
      <c r="P120" s="408" t="s">
        <v>40</v>
      </c>
      <c r="Q120" s="409"/>
      <c r="R120" s="409"/>
      <c r="S120" s="409"/>
      <c r="T120" s="409"/>
      <c r="U120" s="409"/>
      <c r="V120" s="410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411"/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2"/>
      <c r="P121" s="408" t="s">
        <v>40</v>
      </c>
      <c r="Q121" s="409"/>
      <c r="R121" s="409"/>
      <c r="S121" s="409"/>
      <c r="T121" s="409"/>
      <c r="U121" s="409"/>
      <c r="V121" s="410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402" t="s">
        <v>220</v>
      </c>
      <c r="B122" s="402"/>
      <c r="C122" s="402"/>
      <c r="D122" s="402"/>
      <c r="E122" s="402"/>
      <c r="F122" s="402"/>
      <c r="G122" s="402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  <c r="R122" s="402"/>
      <c r="S122" s="402"/>
      <c r="T122" s="402"/>
      <c r="U122" s="402"/>
      <c r="V122" s="402"/>
      <c r="W122" s="402"/>
      <c r="X122" s="402"/>
      <c r="Y122" s="402"/>
      <c r="Z122" s="402"/>
      <c r="AA122" s="65"/>
      <c r="AB122" s="65"/>
      <c r="AC122" s="82"/>
    </row>
    <row r="123" spans="1:68" ht="14.25" customHeight="1" x14ac:dyDescent="0.25">
      <c r="A123" s="403" t="s">
        <v>145</v>
      </c>
      <c r="B123" s="403"/>
      <c r="C123" s="403"/>
      <c r="D123" s="403"/>
      <c r="E123" s="403"/>
      <c r="F123" s="403"/>
      <c r="G123" s="403"/>
      <c r="H123" s="403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66"/>
      <c r="AB123" s="66"/>
      <c r="AC123" s="83"/>
    </row>
    <row r="124" spans="1:68" ht="27" customHeight="1" x14ac:dyDescent="0.25">
      <c r="A124" s="63" t="s">
        <v>221</v>
      </c>
      <c r="B124" s="63" t="s">
        <v>222</v>
      </c>
      <c r="C124" s="36">
        <v>4301135555</v>
      </c>
      <c r="D124" s="404">
        <v>4607111034014</v>
      </c>
      <c r="E124" s="404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192</v>
      </c>
      <c r="M124" s="38" t="s">
        <v>86</v>
      </c>
      <c r="N124" s="38"/>
      <c r="O124" s="37">
        <v>180</v>
      </c>
      <c r="P124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6"/>
      <c r="R124" s="406"/>
      <c r="S124" s="406"/>
      <c r="T124" s="407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223</v>
      </c>
      <c r="AG124" s="81"/>
      <c r="AJ124" s="87" t="s">
        <v>193</v>
      </c>
      <c r="AK124" s="87">
        <v>70</v>
      </c>
      <c r="BB124" s="174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224</v>
      </c>
      <c r="B125" s="63" t="s">
        <v>225</v>
      </c>
      <c r="C125" s="36">
        <v>4301135532</v>
      </c>
      <c r="D125" s="404">
        <v>4607111033994</v>
      </c>
      <c r="E125" s="404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192</v>
      </c>
      <c r="M125" s="38" t="s">
        <v>86</v>
      </c>
      <c r="N125" s="38"/>
      <c r="O125" s="37">
        <v>180</v>
      </c>
      <c r="P125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6"/>
      <c r="R125" s="406"/>
      <c r="S125" s="406"/>
      <c r="T125" s="407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163</v>
      </c>
      <c r="AG125" s="81"/>
      <c r="AJ125" s="87" t="s">
        <v>193</v>
      </c>
      <c r="AK125" s="87">
        <v>70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11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2"/>
      <c r="P126" s="408" t="s">
        <v>40</v>
      </c>
      <c r="Q126" s="409"/>
      <c r="R126" s="409"/>
      <c r="S126" s="409"/>
      <c r="T126" s="409"/>
      <c r="U126" s="409"/>
      <c r="V126" s="410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2"/>
      <c r="P127" s="408" t="s">
        <v>40</v>
      </c>
      <c r="Q127" s="409"/>
      <c r="R127" s="409"/>
      <c r="S127" s="409"/>
      <c r="T127" s="409"/>
      <c r="U127" s="409"/>
      <c r="V127" s="410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02" t="s">
        <v>226</v>
      </c>
      <c r="B128" s="402"/>
      <c r="C128" s="402"/>
      <c r="D128" s="402"/>
      <c r="E128" s="402"/>
      <c r="F128" s="402"/>
      <c r="G128" s="402"/>
      <c r="H128" s="402"/>
      <c r="I128" s="402"/>
      <c r="J128" s="402"/>
      <c r="K128" s="402"/>
      <c r="L128" s="402"/>
      <c r="M128" s="402"/>
      <c r="N128" s="402"/>
      <c r="O128" s="402"/>
      <c r="P128" s="402"/>
      <c r="Q128" s="402"/>
      <c r="R128" s="402"/>
      <c r="S128" s="402"/>
      <c r="T128" s="402"/>
      <c r="U128" s="402"/>
      <c r="V128" s="402"/>
      <c r="W128" s="402"/>
      <c r="X128" s="402"/>
      <c r="Y128" s="402"/>
      <c r="Z128" s="402"/>
      <c r="AA128" s="65"/>
      <c r="AB128" s="65"/>
      <c r="AC128" s="82"/>
    </row>
    <row r="129" spans="1:68" ht="14.25" customHeight="1" x14ac:dyDescent="0.25">
      <c r="A129" s="403" t="s">
        <v>145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66"/>
      <c r="AB129" s="66"/>
      <c r="AC129" s="83"/>
    </row>
    <row r="130" spans="1:68" ht="27" customHeight="1" x14ac:dyDescent="0.25">
      <c r="A130" s="63" t="s">
        <v>227</v>
      </c>
      <c r="B130" s="63" t="s">
        <v>228</v>
      </c>
      <c r="C130" s="36">
        <v>4301135549</v>
      </c>
      <c r="D130" s="404">
        <v>4607111039095</v>
      </c>
      <c r="E130" s="404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6"/>
      <c r="R130" s="406"/>
      <c r="S130" s="406"/>
      <c r="T130" s="407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229</v>
      </c>
      <c r="AG130" s="81"/>
      <c r="AJ130" s="87" t="s">
        <v>89</v>
      </c>
      <c r="AK130" s="87">
        <v>1</v>
      </c>
      <c r="BB130" s="178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230</v>
      </c>
      <c r="B131" s="63" t="s">
        <v>231</v>
      </c>
      <c r="C131" s="36">
        <v>4301135550</v>
      </c>
      <c r="D131" s="404">
        <v>4607111034199</v>
      </c>
      <c r="E131" s="404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5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6"/>
      <c r="R131" s="406"/>
      <c r="S131" s="406"/>
      <c r="T131" s="40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232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11"/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2"/>
      <c r="P132" s="408" t="s">
        <v>40</v>
      </c>
      <c r="Q132" s="409"/>
      <c r="R132" s="409"/>
      <c r="S132" s="409"/>
      <c r="T132" s="409"/>
      <c r="U132" s="409"/>
      <c r="V132" s="410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11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2"/>
      <c r="P133" s="408" t="s">
        <v>40</v>
      </c>
      <c r="Q133" s="409"/>
      <c r="R133" s="409"/>
      <c r="S133" s="409"/>
      <c r="T133" s="409"/>
      <c r="U133" s="409"/>
      <c r="V133" s="410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02" t="s">
        <v>233</v>
      </c>
      <c r="B134" s="402"/>
      <c r="C134" s="402"/>
      <c r="D134" s="402"/>
      <c r="E134" s="402"/>
      <c r="F134" s="402"/>
      <c r="G134" s="402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402"/>
      <c r="V134" s="402"/>
      <c r="W134" s="402"/>
      <c r="X134" s="402"/>
      <c r="Y134" s="402"/>
      <c r="Z134" s="402"/>
      <c r="AA134" s="65"/>
      <c r="AB134" s="65"/>
      <c r="AC134" s="82"/>
    </row>
    <row r="135" spans="1:68" ht="14.25" customHeight="1" x14ac:dyDescent="0.25">
      <c r="A135" s="403" t="s">
        <v>145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03"/>
      <c r="Z135" s="403"/>
      <c r="AA135" s="66"/>
      <c r="AB135" s="66"/>
      <c r="AC135" s="83"/>
    </row>
    <row r="136" spans="1:68" ht="27" customHeight="1" x14ac:dyDescent="0.25">
      <c r="A136" s="63" t="s">
        <v>234</v>
      </c>
      <c r="B136" s="63" t="s">
        <v>235</v>
      </c>
      <c r="C136" s="36">
        <v>4301135753</v>
      </c>
      <c r="D136" s="404">
        <v>4620207490914</v>
      </c>
      <c r="E136" s="404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58" t="s">
        <v>236</v>
      </c>
      <c r="Q136" s="406"/>
      <c r="R136" s="406"/>
      <c r="S136" s="406"/>
      <c r="T136" s="407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223</v>
      </c>
      <c r="AG136" s="81"/>
      <c r="AJ136" s="87" t="s">
        <v>89</v>
      </c>
      <c r="AK136" s="87">
        <v>1</v>
      </c>
      <c r="BB136" s="182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237</v>
      </c>
      <c r="B137" s="63" t="s">
        <v>238</v>
      </c>
      <c r="C137" s="36">
        <v>4301135778</v>
      </c>
      <c r="D137" s="404">
        <v>4620207490853</v>
      </c>
      <c r="E137" s="404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59" t="s">
        <v>239</v>
      </c>
      <c r="Q137" s="406"/>
      <c r="R137" s="406"/>
      <c r="S137" s="406"/>
      <c r="T137" s="40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223</v>
      </c>
      <c r="AG137" s="81"/>
      <c r="AJ137" s="87" t="s">
        <v>89</v>
      </c>
      <c r="AK137" s="87">
        <v>1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11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2"/>
      <c r="P138" s="408" t="s">
        <v>40</v>
      </c>
      <c r="Q138" s="409"/>
      <c r="R138" s="409"/>
      <c r="S138" s="409"/>
      <c r="T138" s="409"/>
      <c r="U138" s="409"/>
      <c r="V138" s="410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2"/>
      <c r="P139" s="408" t="s">
        <v>40</v>
      </c>
      <c r="Q139" s="409"/>
      <c r="R139" s="409"/>
      <c r="S139" s="409"/>
      <c r="T139" s="409"/>
      <c r="U139" s="409"/>
      <c r="V139" s="410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402" t="s">
        <v>240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402"/>
      <c r="AA140" s="65"/>
      <c r="AB140" s="65"/>
      <c r="AC140" s="82"/>
    </row>
    <row r="141" spans="1:68" ht="14.25" customHeight="1" x14ac:dyDescent="0.25">
      <c r="A141" s="403" t="s">
        <v>145</v>
      </c>
      <c r="B141" s="403"/>
      <c r="C141" s="403"/>
      <c r="D141" s="403"/>
      <c r="E141" s="403"/>
      <c r="F141" s="403"/>
      <c r="G141" s="403"/>
      <c r="H141" s="403"/>
      <c r="I141" s="403"/>
      <c r="J141" s="403"/>
      <c r="K141" s="403"/>
      <c r="L141" s="403"/>
      <c r="M141" s="403"/>
      <c r="N141" s="403"/>
      <c r="O141" s="403"/>
      <c r="P141" s="403"/>
      <c r="Q141" s="403"/>
      <c r="R141" s="403"/>
      <c r="S141" s="403"/>
      <c r="T141" s="403"/>
      <c r="U141" s="403"/>
      <c r="V141" s="403"/>
      <c r="W141" s="403"/>
      <c r="X141" s="403"/>
      <c r="Y141" s="403"/>
      <c r="Z141" s="403"/>
      <c r="AA141" s="66"/>
      <c r="AB141" s="66"/>
      <c r="AC141" s="83"/>
    </row>
    <row r="142" spans="1:68" ht="27" customHeight="1" x14ac:dyDescent="0.25">
      <c r="A142" s="63" t="s">
        <v>241</v>
      </c>
      <c r="B142" s="63" t="s">
        <v>242</v>
      </c>
      <c r="C142" s="36">
        <v>4301135570</v>
      </c>
      <c r="D142" s="404">
        <v>4607111035806</v>
      </c>
      <c r="E142" s="404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6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406"/>
      <c r="R142" s="406"/>
      <c r="S142" s="406"/>
      <c r="T142" s="407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85" t="s">
        <v>243</v>
      </c>
      <c r="AG142" s="81"/>
      <c r="AJ142" s="87" t="s">
        <v>89</v>
      </c>
      <c r="AK142" s="87">
        <v>1</v>
      </c>
      <c r="BB142" s="186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11"/>
      <c r="B143" s="411"/>
      <c r="C143" s="411"/>
      <c r="D143" s="411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2"/>
      <c r="P143" s="408" t="s">
        <v>40</v>
      </c>
      <c r="Q143" s="409"/>
      <c r="R143" s="409"/>
      <c r="S143" s="409"/>
      <c r="T143" s="409"/>
      <c r="U143" s="409"/>
      <c r="V143" s="410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2"/>
      <c r="P144" s="408" t="s">
        <v>40</v>
      </c>
      <c r="Q144" s="409"/>
      <c r="R144" s="409"/>
      <c r="S144" s="409"/>
      <c r="T144" s="409"/>
      <c r="U144" s="409"/>
      <c r="V144" s="410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402" t="s">
        <v>244</v>
      </c>
      <c r="B145" s="402"/>
      <c r="C145" s="402"/>
      <c r="D145" s="402"/>
      <c r="E145" s="402"/>
      <c r="F145" s="402"/>
      <c r="G145" s="402"/>
      <c r="H145" s="402"/>
      <c r="I145" s="402"/>
      <c r="J145" s="402"/>
      <c r="K145" s="402"/>
      <c r="L145" s="402"/>
      <c r="M145" s="402"/>
      <c r="N145" s="402"/>
      <c r="O145" s="402"/>
      <c r="P145" s="402"/>
      <c r="Q145" s="402"/>
      <c r="R145" s="402"/>
      <c r="S145" s="402"/>
      <c r="T145" s="402"/>
      <c r="U145" s="402"/>
      <c r="V145" s="402"/>
      <c r="W145" s="402"/>
      <c r="X145" s="402"/>
      <c r="Y145" s="402"/>
      <c r="Z145" s="402"/>
      <c r="AA145" s="65"/>
      <c r="AB145" s="65"/>
      <c r="AC145" s="82"/>
    </row>
    <row r="146" spans="1:68" ht="14.25" customHeight="1" x14ac:dyDescent="0.25">
      <c r="A146" s="403" t="s">
        <v>145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66"/>
      <c r="AB146" s="66"/>
      <c r="AC146" s="83"/>
    </row>
    <row r="147" spans="1:68" ht="16.5" customHeight="1" x14ac:dyDescent="0.25">
      <c r="A147" s="63" t="s">
        <v>245</v>
      </c>
      <c r="B147" s="63" t="s">
        <v>246</v>
      </c>
      <c r="C147" s="36">
        <v>4301135607</v>
      </c>
      <c r="D147" s="404">
        <v>4607111039613</v>
      </c>
      <c r="E147" s="404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6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406"/>
      <c r="R147" s="406"/>
      <c r="S147" s="406"/>
      <c r="T147" s="407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7" t="s">
        <v>229</v>
      </c>
      <c r="AG147" s="81"/>
      <c r="AJ147" s="87" t="s">
        <v>89</v>
      </c>
      <c r="AK147" s="87">
        <v>1</v>
      </c>
      <c r="BB147" s="188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11"/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2"/>
      <c r="P148" s="408" t="s">
        <v>40</v>
      </c>
      <c r="Q148" s="409"/>
      <c r="R148" s="409"/>
      <c r="S148" s="409"/>
      <c r="T148" s="409"/>
      <c r="U148" s="409"/>
      <c r="V148" s="410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11"/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2"/>
      <c r="P149" s="408" t="s">
        <v>40</v>
      </c>
      <c r="Q149" s="409"/>
      <c r="R149" s="409"/>
      <c r="S149" s="409"/>
      <c r="T149" s="409"/>
      <c r="U149" s="409"/>
      <c r="V149" s="410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402" t="s">
        <v>247</v>
      </c>
      <c r="B150" s="402"/>
      <c r="C150" s="402"/>
      <c r="D150" s="402"/>
      <c r="E150" s="402"/>
      <c r="F150" s="402"/>
      <c r="G150" s="402"/>
      <c r="H150" s="402"/>
      <c r="I150" s="402"/>
      <c r="J150" s="402"/>
      <c r="K150" s="402"/>
      <c r="L150" s="402"/>
      <c r="M150" s="402"/>
      <c r="N150" s="402"/>
      <c r="O150" s="402"/>
      <c r="P150" s="402"/>
      <c r="Q150" s="402"/>
      <c r="R150" s="402"/>
      <c r="S150" s="402"/>
      <c r="T150" s="402"/>
      <c r="U150" s="402"/>
      <c r="V150" s="402"/>
      <c r="W150" s="402"/>
      <c r="X150" s="402"/>
      <c r="Y150" s="402"/>
      <c r="Z150" s="402"/>
      <c r="AA150" s="65"/>
      <c r="AB150" s="65"/>
      <c r="AC150" s="82"/>
    </row>
    <row r="151" spans="1:68" ht="14.25" customHeight="1" x14ac:dyDescent="0.25">
      <c r="A151" s="403" t="s">
        <v>248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66"/>
      <c r="AB151" s="66"/>
      <c r="AC151" s="83"/>
    </row>
    <row r="152" spans="1:68" ht="27" customHeight="1" x14ac:dyDescent="0.25">
      <c r="A152" s="63" t="s">
        <v>249</v>
      </c>
      <c r="B152" s="63" t="s">
        <v>250</v>
      </c>
      <c r="C152" s="36">
        <v>4301135540</v>
      </c>
      <c r="D152" s="404">
        <v>4607111035646</v>
      </c>
      <c r="E152" s="404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252</v>
      </c>
      <c r="L152" s="37" t="s">
        <v>88</v>
      </c>
      <c r="M152" s="38" t="s">
        <v>86</v>
      </c>
      <c r="N152" s="38"/>
      <c r="O152" s="37">
        <v>180</v>
      </c>
      <c r="P152" s="4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406"/>
      <c r="R152" s="406"/>
      <c r="S152" s="406"/>
      <c r="T152" s="407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9" t="s">
        <v>251</v>
      </c>
      <c r="AG152" s="81"/>
      <c r="AJ152" s="87" t="s">
        <v>89</v>
      </c>
      <c r="AK152" s="87">
        <v>1</v>
      </c>
      <c r="BB152" s="190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11"/>
      <c r="B153" s="411"/>
      <c r="C153" s="411"/>
      <c r="D153" s="411"/>
      <c r="E153" s="411"/>
      <c r="F153" s="411"/>
      <c r="G153" s="411"/>
      <c r="H153" s="411"/>
      <c r="I153" s="411"/>
      <c r="J153" s="411"/>
      <c r="K153" s="411"/>
      <c r="L153" s="411"/>
      <c r="M153" s="411"/>
      <c r="N153" s="411"/>
      <c r="O153" s="412"/>
      <c r="P153" s="408" t="s">
        <v>40</v>
      </c>
      <c r="Q153" s="409"/>
      <c r="R153" s="409"/>
      <c r="S153" s="409"/>
      <c r="T153" s="409"/>
      <c r="U153" s="409"/>
      <c r="V153" s="410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411"/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2"/>
      <c r="P154" s="408" t="s">
        <v>40</v>
      </c>
      <c r="Q154" s="409"/>
      <c r="R154" s="409"/>
      <c r="S154" s="409"/>
      <c r="T154" s="409"/>
      <c r="U154" s="409"/>
      <c r="V154" s="410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402" t="s">
        <v>253</v>
      </c>
      <c r="B155" s="402"/>
      <c r="C155" s="402"/>
      <c r="D155" s="402"/>
      <c r="E155" s="402"/>
      <c r="F155" s="402"/>
      <c r="G155" s="402"/>
      <c r="H155" s="402"/>
      <c r="I155" s="402"/>
      <c r="J155" s="402"/>
      <c r="K155" s="402"/>
      <c r="L155" s="402"/>
      <c r="M155" s="402"/>
      <c r="N155" s="402"/>
      <c r="O155" s="402"/>
      <c r="P155" s="402"/>
      <c r="Q155" s="402"/>
      <c r="R155" s="402"/>
      <c r="S155" s="402"/>
      <c r="T155" s="402"/>
      <c r="U155" s="402"/>
      <c r="V155" s="402"/>
      <c r="W155" s="402"/>
      <c r="X155" s="402"/>
      <c r="Y155" s="402"/>
      <c r="Z155" s="402"/>
      <c r="AA155" s="65"/>
      <c r="AB155" s="65"/>
      <c r="AC155" s="82"/>
    </row>
    <row r="156" spans="1:68" ht="14.25" customHeight="1" x14ac:dyDescent="0.25">
      <c r="A156" s="403" t="s">
        <v>145</v>
      </c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03"/>
      <c r="P156" s="403"/>
      <c r="Q156" s="403"/>
      <c r="R156" s="403"/>
      <c r="S156" s="403"/>
      <c r="T156" s="403"/>
      <c r="U156" s="403"/>
      <c r="V156" s="403"/>
      <c r="W156" s="403"/>
      <c r="X156" s="403"/>
      <c r="Y156" s="403"/>
      <c r="Z156" s="403"/>
      <c r="AA156" s="66"/>
      <c r="AB156" s="66"/>
      <c r="AC156" s="83"/>
    </row>
    <row r="157" spans="1:68" ht="27" customHeight="1" x14ac:dyDescent="0.25">
      <c r="A157" s="63" t="s">
        <v>254</v>
      </c>
      <c r="B157" s="63" t="s">
        <v>255</v>
      </c>
      <c r="C157" s="36">
        <v>4301135591</v>
      </c>
      <c r="D157" s="404">
        <v>4607111036568</v>
      </c>
      <c r="E157" s="404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406"/>
      <c r="R157" s="406"/>
      <c r="S157" s="406"/>
      <c r="T157" s="407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91" t="s">
        <v>256</v>
      </c>
      <c r="AG157" s="81"/>
      <c r="AJ157" s="87" t="s">
        <v>89</v>
      </c>
      <c r="AK157" s="87">
        <v>1</v>
      </c>
      <c r="BB157" s="192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11"/>
      <c r="B158" s="411"/>
      <c r="C158" s="411"/>
      <c r="D158" s="411"/>
      <c r="E158" s="411"/>
      <c r="F158" s="411"/>
      <c r="G158" s="411"/>
      <c r="H158" s="411"/>
      <c r="I158" s="411"/>
      <c r="J158" s="411"/>
      <c r="K158" s="411"/>
      <c r="L158" s="411"/>
      <c r="M158" s="411"/>
      <c r="N158" s="411"/>
      <c r="O158" s="412"/>
      <c r="P158" s="408" t="s">
        <v>40</v>
      </c>
      <c r="Q158" s="409"/>
      <c r="R158" s="409"/>
      <c r="S158" s="409"/>
      <c r="T158" s="409"/>
      <c r="U158" s="409"/>
      <c r="V158" s="410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411"/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2"/>
      <c r="P159" s="408" t="s">
        <v>40</v>
      </c>
      <c r="Q159" s="409"/>
      <c r="R159" s="409"/>
      <c r="S159" s="409"/>
      <c r="T159" s="409"/>
      <c r="U159" s="409"/>
      <c r="V159" s="410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401" t="s">
        <v>257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401"/>
      <c r="AA160" s="54"/>
      <c r="AB160" s="54"/>
      <c r="AC160" s="54"/>
    </row>
    <row r="161" spans="1:68" ht="16.5" customHeight="1" x14ac:dyDescent="0.25">
      <c r="A161" s="402" t="s">
        <v>258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402"/>
      <c r="AA161" s="65"/>
      <c r="AB161" s="65"/>
      <c r="AC161" s="82"/>
    </row>
    <row r="162" spans="1:68" ht="14.25" customHeight="1" x14ac:dyDescent="0.25">
      <c r="A162" s="403" t="s">
        <v>145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66"/>
      <c r="AB162" s="66"/>
      <c r="AC162" s="83"/>
    </row>
    <row r="163" spans="1:68" ht="27" customHeight="1" x14ac:dyDescent="0.25">
      <c r="A163" s="63" t="s">
        <v>259</v>
      </c>
      <c r="B163" s="63" t="s">
        <v>260</v>
      </c>
      <c r="C163" s="36">
        <v>4301135548</v>
      </c>
      <c r="D163" s="404">
        <v>4607111039057</v>
      </c>
      <c r="E163" s="404"/>
      <c r="F163" s="62">
        <v>1.8</v>
      </c>
      <c r="G163" s="37">
        <v>1</v>
      </c>
      <c r="H163" s="62">
        <v>1.8</v>
      </c>
      <c r="I163" s="62">
        <v>1.9</v>
      </c>
      <c r="J163" s="37">
        <v>234</v>
      </c>
      <c r="K163" s="37" t="s">
        <v>157</v>
      </c>
      <c r="L163" s="37" t="s">
        <v>88</v>
      </c>
      <c r="M163" s="38" t="s">
        <v>86</v>
      </c>
      <c r="N163" s="38"/>
      <c r="O163" s="37">
        <v>180</v>
      </c>
      <c r="P163" s="464" t="s">
        <v>261</v>
      </c>
      <c r="Q163" s="406"/>
      <c r="R163" s="406"/>
      <c r="S163" s="406"/>
      <c r="T163" s="407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IFERROR(IF(X163="","",X163*0.00502),"")</f>
        <v>0</v>
      </c>
      <c r="AA163" s="68" t="s">
        <v>46</v>
      </c>
      <c r="AB163" s="69" t="s">
        <v>46</v>
      </c>
      <c r="AC163" s="193" t="s">
        <v>229</v>
      </c>
      <c r="AG163" s="81"/>
      <c r="AJ163" s="87" t="s">
        <v>89</v>
      </c>
      <c r="AK163" s="87">
        <v>1</v>
      </c>
      <c r="BB163" s="194" t="s">
        <v>95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2"/>
      <c r="P164" s="408" t="s">
        <v>40</v>
      </c>
      <c r="Q164" s="409"/>
      <c r="R164" s="409"/>
      <c r="S164" s="409"/>
      <c r="T164" s="409"/>
      <c r="U164" s="409"/>
      <c r="V164" s="410"/>
      <c r="W164" s="42" t="s">
        <v>39</v>
      </c>
      <c r="X164" s="43">
        <f>IFERROR(SUM(X163:X163),"0")</f>
        <v>0</v>
      </c>
      <c r="Y164" s="43">
        <f>IFERROR(SUM(Y163:Y163),"0")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411"/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2"/>
      <c r="P165" s="408" t="s">
        <v>40</v>
      </c>
      <c r="Q165" s="409"/>
      <c r="R165" s="409"/>
      <c r="S165" s="409"/>
      <c r="T165" s="409"/>
      <c r="U165" s="409"/>
      <c r="V165" s="410"/>
      <c r="W165" s="42" t="s">
        <v>0</v>
      </c>
      <c r="X165" s="43">
        <f>IFERROR(SUMPRODUCT(X163:X163*H163:H163),"0")</f>
        <v>0</v>
      </c>
      <c r="Y165" s="43">
        <f>IFERROR(SUMPRODUCT(Y163:Y163*H163:H163),"0")</f>
        <v>0</v>
      </c>
      <c r="Z165" s="42"/>
      <c r="AA165" s="67"/>
      <c r="AB165" s="67"/>
      <c r="AC165" s="67"/>
    </row>
    <row r="166" spans="1:68" ht="16.5" customHeight="1" x14ac:dyDescent="0.25">
      <c r="A166" s="402" t="s">
        <v>262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402"/>
      <c r="AA166" s="65"/>
      <c r="AB166" s="65"/>
      <c r="AC166" s="82"/>
    </row>
    <row r="167" spans="1:68" ht="14.25" customHeight="1" x14ac:dyDescent="0.25">
      <c r="A167" s="403" t="s">
        <v>82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66"/>
      <c r="AB167" s="66"/>
      <c r="AC167" s="83"/>
    </row>
    <row r="168" spans="1:68" ht="16.5" customHeight="1" x14ac:dyDescent="0.25">
      <c r="A168" s="63" t="s">
        <v>263</v>
      </c>
      <c r="B168" s="63" t="s">
        <v>264</v>
      </c>
      <c r="C168" s="36">
        <v>4301071062</v>
      </c>
      <c r="D168" s="404">
        <v>4607111036384</v>
      </c>
      <c r="E168" s="404"/>
      <c r="F168" s="62">
        <v>5</v>
      </c>
      <c r="G168" s="37">
        <v>1</v>
      </c>
      <c r="H168" s="62">
        <v>5</v>
      </c>
      <c r="I168" s="62">
        <v>5.2106000000000003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65" t="s">
        <v>265</v>
      </c>
      <c r="Q168" s="406"/>
      <c r="R168" s="406"/>
      <c r="S168" s="406"/>
      <c r="T168" s="407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266</v>
      </c>
      <c r="AG168" s="81"/>
      <c r="AJ168" s="87" t="s">
        <v>89</v>
      </c>
      <c r="AK168" s="87">
        <v>1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16.5" customHeight="1" x14ac:dyDescent="0.25">
      <c r="A169" s="63" t="s">
        <v>267</v>
      </c>
      <c r="B169" s="63" t="s">
        <v>268</v>
      </c>
      <c r="C169" s="36">
        <v>4301071056</v>
      </c>
      <c r="D169" s="404">
        <v>4640242180250</v>
      </c>
      <c r="E169" s="404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66" t="s">
        <v>269</v>
      </c>
      <c r="Q169" s="406"/>
      <c r="R169" s="406"/>
      <c r="S169" s="406"/>
      <c r="T169" s="40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270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271</v>
      </c>
      <c r="B170" s="63" t="s">
        <v>272</v>
      </c>
      <c r="C170" s="36">
        <v>4301071050</v>
      </c>
      <c r="D170" s="404">
        <v>4607111036216</v>
      </c>
      <c r="E170" s="404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122</v>
      </c>
      <c r="M170" s="38" t="s">
        <v>86</v>
      </c>
      <c r="N170" s="38"/>
      <c r="O170" s="37">
        <v>180</v>
      </c>
      <c r="P170" s="46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406"/>
      <c r="R170" s="406"/>
      <c r="S170" s="406"/>
      <c r="T170" s="407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273</v>
      </c>
      <c r="AG170" s="81"/>
      <c r="AJ170" s="87" t="s">
        <v>123</v>
      </c>
      <c r="AK170" s="87">
        <v>12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274</v>
      </c>
      <c r="B171" s="63" t="s">
        <v>275</v>
      </c>
      <c r="C171" s="36">
        <v>4301071061</v>
      </c>
      <c r="D171" s="404">
        <v>4607111036278</v>
      </c>
      <c r="E171" s="404"/>
      <c r="F171" s="62">
        <v>5</v>
      </c>
      <c r="G171" s="37">
        <v>1</v>
      </c>
      <c r="H171" s="62">
        <v>5</v>
      </c>
      <c r="I171" s="62">
        <v>5.2405999999999997</v>
      </c>
      <c r="J171" s="37">
        <v>84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6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406"/>
      <c r="R171" s="406"/>
      <c r="S171" s="406"/>
      <c r="T171" s="407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IFERROR(IF(X171="","",X171*0.0155),"")</f>
        <v>0</v>
      </c>
      <c r="AA171" s="68" t="s">
        <v>46</v>
      </c>
      <c r="AB171" s="69" t="s">
        <v>46</v>
      </c>
      <c r="AC171" s="201" t="s">
        <v>276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11"/>
      <c r="B172" s="411"/>
      <c r="C172" s="411"/>
      <c r="D172" s="411"/>
      <c r="E172" s="411"/>
      <c r="F172" s="411"/>
      <c r="G172" s="411"/>
      <c r="H172" s="411"/>
      <c r="I172" s="411"/>
      <c r="J172" s="411"/>
      <c r="K172" s="411"/>
      <c r="L172" s="411"/>
      <c r="M172" s="411"/>
      <c r="N172" s="411"/>
      <c r="O172" s="412"/>
      <c r="P172" s="408" t="s">
        <v>40</v>
      </c>
      <c r="Q172" s="409"/>
      <c r="R172" s="409"/>
      <c r="S172" s="409"/>
      <c r="T172" s="409"/>
      <c r="U172" s="409"/>
      <c r="V172" s="410"/>
      <c r="W172" s="42" t="s">
        <v>39</v>
      </c>
      <c r="X172" s="43">
        <f>IFERROR(SUM(X168:X171),"0")</f>
        <v>0</v>
      </c>
      <c r="Y172" s="43">
        <f>IFERROR(SUM(Y168:Y171),"0")</f>
        <v>0</v>
      </c>
      <c r="Z172" s="43">
        <f>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11"/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2"/>
      <c r="P173" s="408" t="s">
        <v>40</v>
      </c>
      <c r="Q173" s="409"/>
      <c r="R173" s="409"/>
      <c r="S173" s="409"/>
      <c r="T173" s="409"/>
      <c r="U173" s="409"/>
      <c r="V173" s="410"/>
      <c r="W173" s="42" t="s">
        <v>0</v>
      </c>
      <c r="X173" s="43">
        <f>IFERROR(SUMPRODUCT(X168:X171*H168:H171),"0")</f>
        <v>0</v>
      </c>
      <c r="Y173" s="43">
        <f>IFERROR(SUMPRODUCT(Y168:Y171*H168:H171),"0")</f>
        <v>0</v>
      </c>
      <c r="Z173" s="42"/>
      <c r="AA173" s="67"/>
      <c r="AB173" s="67"/>
      <c r="AC173" s="67"/>
    </row>
    <row r="174" spans="1:68" ht="14.25" customHeight="1" x14ac:dyDescent="0.25">
      <c r="A174" s="403" t="s">
        <v>277</v>
      </c>
      <c r="B174" s="403"/>
      <c r="C174" s="403"/>
      <c r="D174" s="403"/>
      <c r="E174" s="403"/>
      <c r="F174" s="403"/>
      <c r="G174" s="403"/>
      <c r="H174" s="403"/>
      <c r="I174" s="403"/>
      <c r="J174" s="403"/>
      <c r="K174" s="403"/>
      <c r="L174" s="403"/>
      <c r="M174" s="403"/>
      <c r="N174" s="403"/>
      <c r="O174" s="403"/>
      <c r="P174" s="403"/>
      <c r="Q174" s="403"/>
      <c r="R174" s="403"/>
      <c r="S174" s="403"/>
      <c r="T174" s="403"/>
      <c r="U174" s="403"/>
      <c r="V174" s="403"/>
      <c r="W174" s="403"/>
      <c r="X174" s="403"/>
      <c r="Y174" s="403"/>
      <c r="Z174" s="403"/>
      <c r="AA174" s="66"/>
      <c r="AB174" s="66"/>
      <c r="AC174" s="83"/>
    </row>
    <row r="175" spans="1:68" ht="27" customHeight="1" x14ac:dyDescent="0.25">
      <c r="A175" s="63" t="s">
        <v>278</v>
      </c>
      <c r="B175" s="63" t="s">
        <v>279</v>
      </c>
      <c r="C175" s="36">
        <v>4301080153</v>
      </c>
      <c r="D175" s="404">
        <v>4607111036827</v>
      </c>
      <c r="E175" s="404"/>
      <c r="F175" s="62">
        <v>1</v>
      </c>
      <c r="G175" s="37">
        <v>5</v>
      </c>
      <c r="H175" s="62">
        <v>5</v>
      </c>
      <c r="I175" s="62">
        <v>5.2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406"/>
      <c r="R175" s="406"/>
      <c r="S175" s="406"/>
      <c r="T175" s="40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3" t="s">
        <v>280</v>
      </c>
      <c r="AG175" s="81"/>
      <c r="AJ175" s="87" t="s">
        <v>89</v>
      </c>
      <c r="AK175" s="87">
        <v>1</v>
      </c>
      <c r="BB175" s="20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281</v>
      </c>
      <c r="B176" s="63" t="s">
        <v>282</v>
      </c>
      <c r="C176" s="36">
        <v>4301080154</v>
      </c>
      <c r="D176" s="404">
        <v>4607111036834</v>
      </c>
      <c r="E176" s="404"/>
      <c r="F176" s="62">
        <v>1</v>
      </c>
      <c r="G176" s="37">
        <v>5</v>
      </c>
      <c r="H176" s="62">
        <v>5</v>
      </c>
      <c r="I176" s="62">
        <v>5.2530000000000001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406"/>
      <c r="R176" s="406"/>
      <c r="S176" s="406"/>
      <c r="T176" s="407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280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11"/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2"/>
      <c r="P177" s="408" t="s">
        <v>40</v>
      </c>
      <c r="Q177" s="409"/>
      <c r="R177" s="409"/>
      <c r="S177" s="409"/>
      <c r="T177" s="409"/>
      <c r="U177" s="409"/>
      <c r="V177" s="410"/>
      <c r="W177" s="42" t="s">
        <v>39</v>
      </c>
      <c r="X177" s="43">
        <f>IFERROR(SUM(X175:X176),"0")</f>
        <v>0</v>
      </c>
      <c r="Y177" s="43">
        <f>IFERROR(SUM(Y175:Y176),"0")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411"/>
      <c r="B178" s="411"/>
      <c r="C178" s="411"/>
      <c r="D178" s="411"/>
      <c r="E178" s="411"/>
      <c r="F178" s="411"/>
      <c r="G178" s="411"/>
      <c r="H178" s="411"/>
      <c r="I178" s="411"/>
      <c r="J178" s="411"/>
      <c r="K178" s="411"/>
      <c r="L178" s="411"/>
      <c r="M178" s="411"/>
      <c r="N178" s="411"/>
      <c r="O178" s="412"/>
      <c r="P178" s="408" t="s">
        <v>40</v>
      </c>
      <c r="Q178" s="409"/>
      <c r="R178" s="409"/>
      <c r="S178" s="409"/>
      <c r="T178" s="409"/>
      <c r="U178" s="409"/>
      <c r="V178" s="410"/>
      <c r="W178" s="42" t="s">
        <v>0</v>
      </c>
      <c r="X178" s="43">
        <f>IFERROR(SUMPRODUCT(X175:X176*H175:H176),"0")</f>
        <v>0</v>
      </c>
      <c r="Y178" s="43">
        <f>IFERROR(SUMPRODUCT(Y175:Y176*H175:H176),"0")</f>
        <v>0</v>
      </c>
      <c r="Z178" s="42"/>
      <c r="AA178" s="67"/>
      <c r="AB178" s="67"/>
      <c r="AC178" s="67"/>
    </row>
    <row r="179" spans="1:68" ht="27.75" customHeight="1" x14ac:dyDescent="0.2">
      <c r="A179" s="401" t="s">
        <v>283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54"/>
      <c r="AB179" s="54"/>
      <c r="AC179" s="54"/>
    </row>
    <row r="180" spans="1:68" ht="16.5" customHeight="1" x14ac:dyDescent="0.25">
      <c r="A180" s="402" t="s">
        <v>284</v>
      </c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2"/>
      <c r="P180" s="402"/>
      <c r="Q180" s="402"/>
      <c r="R180" s="402"/>
      <c r="S180" s="402"/>
      <c r="T180" s="402"/>
      <c r="U180" s="402"/>
      <c r="V180" s="402"/>
      <c r="W180" s="402"/>
      <c r="X180" s="402"/>
      <c r="Y180" s="402"/>
      <c r="Z180" s="402"/>
      <c r="AA180" s="65"/>
      <c r="AB180" s="65"/>
      <c r="AC180" s="82"/>
    </row>
    <row r="181" spans="1:68" ht="14.25" customHeight="1" x14ac:dyDescent="0.25">
      <c r="A181" s="403" t="s">
        <v>91</v>
      </c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03"/>
      <c r="P181" s="403"/>
      <c r="Q181" s="403"/>
      <c r="R181" s="403"/>
      <c r="S181" s="403"/>
      <c r="T181" s="403"/>
      <c r="U181" s="403"/>
      <c r="V181" s="403"/>
      <c r="W181" s="403"/>
      <c r="X181" s="403"/>
      <c r="Y181" s="403"/>
      <c r="Z181" s="403"/>
      <c r="AA181" s="66"/>
      <c r="AB181" s="66"/>
      <c r="AC181" s="83"/>
    </row>
    <row r="182" spans="1:68" ht="16.5" customHeight="1" x14ac:dyDescent="0.25">
      <c r="A182" s="63" t="s">
        <v>285</v>
      </c>
      <c r="B182" s="63" t="s">
        <v>286</v>
      </c>
      <c r="C182" s="36">
        <v>4301132179</v>
      </c>
      <c r="D182" s="404">
        <v>4607111035691</v>
      </c>
      <c r="E182" s="404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365</v>
      </c>
      <c r="P182" s="47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406"/>
      <c r="R182" s="406"/>
      <c r="S182" s="406"/>
      <c r="T182" s="407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287</v>
      </c>
      <c r="AG182" s="81"/>
      <c r="AJ182" s="87" t="s">
        <v>89</v>
      </c>
      <c r="AK182" s="87">
        <v>1</v>
      </c>
      <c r="BB182" s="208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288</v>
      </c>
      <c r="B183" s="63" t="s">
        <v>289</v>
      </c>
      <c r="C183" s="36">
        <v>4301132182</v>
      </c>
      <c r="D183" s="404">
        <v>4607111035721</v>
      </c>
      <c r="E183" s="404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7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406"/>
      <c r="R183" s="406"/>
      <c r="S183" s="406"/>
      <c r="T183" s="40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290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291</v>
      </c>
      <c r="B184" s="63" t="s">
        <v>292</v>
      </c>
      <c r="C184" s="36">
        <v>4301132170</v>
      </c>
      <c r="D184" s="404">
        <v>4607111038487</v>
      </c>
      <c r="E184" s="404"/>
      <c r="F184" s="62">
        <v>0.25</v>
      </c>
      <c r="G184" s="37">
        <v>12</v>
      </c>
      <c r="H184" s="62">
        <v>3</v>
      </c>
      <c r="I184" s="62">
        <v>3.7360000000000002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7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406"/>
      <c r="R184" s="406"/>
      <c r="S184" s="406"/>
      <c r="T184" s="40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293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411"/>
      <c r="B185" s="411"/>
      <c r="C185" s="411"/>
      <c r="D185" s="411"/>
      <c r="E185" s="411"/>
      <c r="F185" s="411"/>
      <c r="G185" s="411"/>
      <c r="H185" s="411"/>
      <c r="I185" s="411"/>
      <c r="J185" s="411"/>
      <c r="K185" s="411"/>
      <c r="L185" s="411"/>
      <c r="M185" s="411"/>
      <c r="N185" s="411"/>
      <c r="O185" s="412"/>
      <c r="P185" s="408" t="s">
        <v>40</v>
      </c>
      <c r="Q185" s="409"/>
      <c r="R185" s="409"/>
      <c r="S185" s="409"/>
      <c r="T185" s="409"/>
      <c r="U185" s="409"/>
      <c r="V185" s="410"/>
      <c r="W185" s="42" t="s">
        <v>39</v>
      </c>
      <c r="X185" s="43">
        <f>IFERROR(SUM(X182:X184),"0")</f>
        <v>0</v>
      </c>
      <c r="Y185" s="43">
        <f>IFERROR(SUM(Y182:Y184),"0")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411"/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2"/>
      <c r="P186" s="408" t="s">
        <v>40</v>
      </c>
      <c r="Q186" s="409"/>
      <c r="R186" s="409"/>
      <c r="S186" s="409"/>
      <c r="T186" s="409"/>
      <c r="U186" s="409"/>
      <c r="V186" s="410"/>
      <c r="W186" s="42" t="s">
        <v>0</v>
      </c>
      <c r="X186" s="43">
        <f>IFERROR(SUMPRODUCT(X182:X184*H182:H184),"0")</f>
        <v>0</v>
      </c>
      <c r="Y186" s="43">
        <f>IFERROR(SUMPRODUCT(Y182:Y184*H182:H184),"0")</f>
        <v>0</v>
      </c>
      <c r="Z186" s="42"/>
      <c r="AA186" s="67"/>
      <c r="AB186" s="67"/>
      <c r="AC186" s="67"/>
    </row>
    <row r="187" spans="1:68" ht="14.25" customHeight="1" x14ac:dyDescent="0.25">
      <c r="A187" s="403" t="s">
        <v>294</v>
      </c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3"/>
      <c r="P187" s="403"/>
      <c r="Q187" s="403"/>
      <c r="R187" s="403"/>
      <c r="S187" s="403"/>
      <c r="T187" s="403"/>
      <c r="U187" s="403"/>
      <c r="V187" s="403"/>
      <c r="W187" s="403"/>
      <c r="X187" s="403"/>
      <c r="Y187" s="403"/>
      <c r="Z187" s="403"/>
      <c r="AA187" s="66"/>
      <c r="AB187" s="66"/>
      <c r="AC187" s="83"/>
    </row>
    <row r="188" spans="1:68" ht="27" customHeight="1" x14ac:dyDescent="0.25">
      <c r="A188" s="63" t="s">
        <v>295</v>
      </c>
      <c r="B188" s="63" t="s">
        <v>296</v>
      </c>
      <c r="C188" s="36">
        <v>4301051855</v>
      </c>
      <c r="D188" s="404">
        <v>4680115885875</v>
      </c>
      <c r="E188" s="404"/>
      <c r="F188" s="62">
        <v>1</v>
      </c>
      <c r="G188" s="37">
        <v>9</v>
      </c>
      <c r="H188" s="62">
        <v>9</v>
      </c>
      <c r="I188" s="62">
        <v>9.4350000000000005</v>
      </c>
      <c r="J188" s="37">
        <v>64</v>
      </c>
      <c r="K188" s="37" t="s">
        <v>301</v>
      </c>
      <c r="L188" s="37" t="s">
        <v>88</v>
      </c>
      <c r="M188" s="38" t="s">
        <v>300</v>
      </c>
      <c r="N188" s="38"/>
      <c r="O188" s="37">
        <v>365</v>
      </c>
      <c r="P188" s="474" t="s">
        <v>297</v>
      </c>
      <c r="Q188" s="406"/>
      <c r="R188" s="406"/>
      <c r="S188" s="406"/>
      <c r="T188" s="40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IFERROR(IF(X188="","",X188*0.01898),"")</f>
        <v>0</v>
      </c>
      <c r="AA188" s="68" t="s">
        <v>46</v>
      </c>
      <c r="AB188" s="69" t="s">
        <v>46</v>
      </c>
      <c r="AC188" s="213" t="s">
        <v>298</v>
      </c>
      <c r="AG188" s="81"/>
      <c r="AJ188" s="87" t="s">
        <v>89</v>
      </c>
      <c r="AK188" s="87">
        <v>1</v>
      </c>
      <c r="BB188" s="214" t="s">
        <v>299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11"/>
      <c r="B189" s="411"/>
      <c r="C189" s="411"/>
      <c r="D189" s="411"/>
      <c r="E189" s="411"/>
      <c r="F189" s="411"/>
      <c r="G189" s="411"/>
      <c r="H189" s="411"/>
      <c r="I189" s="411"/>
      <c r="J189" s="411"/>
      <c r="K189" s="411"/>
      <c r="L189" s="411"/>
      <c r="M189" s="411"/>
      <c r="N189" s="411"/>
      <c r="O189" s="412"/>
      <c r="P189" s="408" t="s">
        <v>40</v>
      </c>
      <c r="Q189" s="409"/>
      <c r="R189" s="409"/>
      <c r="S189" s="409"/>
      <c r="T189" s="409"/>
      <c r="U189" s="409"/>
      <c r="V189" s="410"/>
      <c r="W189" s="42" t="s">
        <v>39</v>
      </c>
      <c r="X189" s="43">
        <f>IFERROR(SUM(X188:X188),"0")</f>
        <v>0</v>
      </c>
      <c r="Y189" s="43">
        <f>IFERROR(SUM(Y188:Y188),"0")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2"/>
      <c r="P190" s="408" t="s">
        <v>40</v>
      </c>
      <c r="Q190" s="409"/>
      <c r="R190" s="409"/>
      <c r="S190" s="409"/>
      <c r="T190" s="409"/>
      <c r="U190" s="409"/>
      <c r="V190" s="410"/>
      <c r="W190" s="42" t="s">
        <v>0</v>
      </c>
      <c r="X190" s="43">
        <f>IFERROR(SUMPRODUCT(X188:X188*H188:H188),"0")</f>
        <v>0</v>
      </c>
      <c r="Y190" s="43">
        <f>IFERROR(SUMPRODUCT(Y188:Y188*H188:H188),"0")</f>
        <v>0</v>
      </c>
      <c r="Z190" s="42"/>
      <c r="AA190" s="67"/>
      <c r="AB190" s="67"/>
      <c r="AC190" s="67"/>
    </row>
    <row r="191" spans="1:68" ht="27.75" customHeight="1" x14ac:dyDescent="0.2">
      <c r="A191" s="401" t="s">
        <v>302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54"/>
      <c r="AB191" s="54"/>
      <c r="AC191" s="54"/>
    </row>
    <row r="192" spans="1:68" ht="16.5" customHeight="1" x14ac:dyDescent="0.25">
      <c r="A192" s="402" t="s">
        <v>303</v>
      </c>
      <c r="B192" s="402"/>
      <c r="C192" s="402"/>
      <c r="D192" s="402"/>
      <c r="E192" s="402"/>
      <c r="F192" s="402"/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  <c r="AA192" s="65"/>
      <c r="AB192" s="65"/>
      <c r="AC192" s="82"/>
    </row>
    <row r="193" spans="1:68" ht="14.25" customHeight="1" x14ac:dyDescent="0.25">
      <c r="A193" s="403" t="s">
        <v>91</v>
      </c>
      <c r="B193" s="403"/>
      <c r="C193" s="403"/>
      <c r="D193" s="403"/>
      <c r="E193" s="403"/>
      <c r="F193" s="403"/>
      <c r="G193" s="403"/>
      <c r="H193" s="403"/>
      <c r="I193" s="403"/>
      <c r="J193" s="403"/>
      <c r="K193" s="403"/>
      <c r="L193" s="403"/>
      <c r="M193" s="403"/>
      <c r="N193" s="403"/>
      <c r="O193" s="403"/>
      <c r="P193" s="403"/>
      <c r="Q193" s="403"/>
      <c r="R193" s="403"/>
      <c r="S193" s="403"/>
      <c r="T193" s="403"/>
      <c r="U193" s="403"/>
      <c r="V193" s="403"/>
      <c r="W193" s="403"/>
      <c r="X193" s="403"/>
      <c r="Y193" s="403"/>
      <c r="Z193" s="403"/>
      <c r="AA193" s="66"/>
      <c r="AB193" s="66"/>
      <c r="AC193" s="83"/>
    </row>
    <row r="194" spans="1:68" ht="27" customHeight="1" x14ac:dyDescent="0.25">
      <c r="A194" s="63" t="s">
        <v>304</v>
      </c>
      <c r="B194" s="63" t="s">
        <v>305</v>
      </c>
      <c r="C194" s="36">
        <v>4301132227</v>
      </c>
      <c r="D194" s="404">
        <v>4620207491133</v>
      </c>
      <c r="E194" s="404"/>
      <c r="F194" s="62">
        <v>0.23</v>
      </c>
      <c r="G194" s="37">
        <v>12</v>
      </c>
      <c r="H194" s="62">
        <v>2.76</v>
      </c>
      <c r="I194" s="62">
        <v>2.98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75" t="s">
        <v>306</v>
      </c>
      <c r="Q194" s="406"/>
      <c r="R194" s="406"/>
      <c r="S194" s="406"/>
      <c r="T194" s="407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15" t="s">
        <v>307</v>
      </c>
      <c r="AG194" s="81"/>
      <c r="AJ194" s="87" t="s">
        <v>89</v>
      </c>
      <c r="AK194" s="87">
        <v>1</v>
      </c>
      <c r="BB194" s="216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11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2"/>
      <c r="P195" s="408" t="s">
        <v>40</v>
      </c>
      <c r="Q195" s="409"/>
      <c r="R195" s="409"/>
      <c r="S195" s="409"/>
      <c r="T195" s="409"/>
      <c r="U195" s="409"/>
      <c r="V195" s="410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411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2"/>
      <c r="P196" s="408" t="s">
        <v>40</v>
      </c>
      <c r="Q196" s="409"/>
      <c r="R196" s="409"/>
      <c r="S196" s="409"/>
      <c r="T196" s="409"/>
      <c r="U196" s="409"/>
      <c r="V196" s="410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14.25" customHeight="1" x14ac:dyDescent="0.25">
      <c r="A197" s="403" t="s">
        <v>145</v>
      </c>
      <c r="B197" s="403"/>
      <c r="C197" s="403"/>
      <c r="D197" s="403"/>
      <c r="E197" s="403"/>
      <c r="F197" s="403"/>
      <c r="G197" s="403"/>
      <c r="H197" s="403"/>
      <c r="I197" s="403"/>
      <c r="J197" s="403"/>
      <c r="K197" s="403"/>
      <c r="L197" s="403"/>
      <c r="M197" s="403"/>
      <c r="N197" s="403"/>
      <c r="O197" s="403"/>
      <c r="P197" s="403"/>
      <c r="Q197" s="403"/>
      <c r="R197" s="403"/>
      <c r="S197" s="403"/>
      <c r="T197" s="403"/>
      <c r="U197" s="403"/>
      <c r="V197" s="403"/>
      <c r="W197" s="403"/>
      <c r="X197" s="403"/>
      <c r="Y197" s="403"/>
      <c r="Z197" s="403"/>
      <c r="AA197" s="66"/>
      <c r="AB197" s="66"/>
      <c r="AC197" s="83"/>
    </row>
    <row r="198" spans="1:68" ht="27" customHeight="1" x14ac:dyDescent="0.25">
      <c r="A198" s="63" t="s">
        <v>308</v>
      </c>
      <c r="B198" s="63" t="s">
        <v>309</v>
      </c>
      <c r="C198" s="36">
        <v>4301135707</v>
      </c>
      <c r="D198" s="404">
        <v>4620207490198</v>
      </c>
      <c r="E198" s="404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7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406"/>
      <c r="R198" s="406"/>
      <c r="S198" s="406"/>
      <c r="T198" s="407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310</v>
      </c>
      <c r="AG198" s="81"/>
      <c r="AJ198" s="87" t="s">
        <v>89</v>
      </c>
      <c r="AK198" s="87">
        <v>1</v>
      </c>
      <c r="BB198" s="21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311</v>
      </c>
      <c r="B199" s="63" t="s">
        <v>312</v>
      </c>
      <c r="C199" s="36">
        <v>4301135696</v>
      </c>
      <c r="D199" s="404">
        <v>4620207490235</v>
      </c>
      <c r="E199" s="404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7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406"/>
      <c r="R199" s="406"/>
      <c r="S199" s="406"/>
      <c r="T199" s="407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313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314</v>
      </c>
      <c r="B200" s="63" t="s">
        <v>315</v>
      </c>
      <c r="C200" s="36">
        <v>4301135697</v>
      </c>
      <c r="D200" s="404">
        <v>4620207490259</v>
      </c>
      <c r="E200" s="404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406"/>
      <c r="R200" s="406"/>
      <c r="S200" s="406"/>
      <c r="T200" s="40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310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316</v>
      </c>
      <c r="B201" s="63" t="s">
        <v>317</v>
      </c>
      <c r="C201" s="36">
        <v>4301135681</v>
      </c>
      <c r="D201" s="404">
        <v>4620207490143</v>
      </c>
      <c r="E201" s="404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96</v>
      </c>
      <c r="L201" s="37" t="s">
        <v>88</v>
      </c>
      <c r="M201" s="38" t="s">
        <v>86</v>
      </c>
      <c r="N201" s="38"/>
      <c r="O201" s="37">
        <v>180</v>
      </c>
      <c r="P201" s="47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406"/>
      <c r="R201" s="406"/>
      <c r="S201" s="406"/>
      <c r="T201" s="40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318</v>
      </c>
      <c r="AG201" s="81"/>
      <c r="AJ201" s="87" t="s">
        <v>89</v>
      </c>
      <c r="AK201" s="87">
        <v>1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11"/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2"/>
      <c r="P202" s="408" t="s">
        <v>40</v>
      </c>
      <c r="Q202" s="409"/>
      <c r="R202" s="409"/>
      <c r="S202" s="409"/>
      <c r="T202" s="409"/>
      <c r="U202" s="409"/>
      <c r="V202" s="410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11"/>
      <c r="B203" s="411"/>
      <c r="C203" s="411"/>
      <c r="D203" s="411"/>
      <c r="E203" s="411"/>
      <c r="F203" s="411"/>
      <c r="G203" s="411"/>
      <c r="H203" s="411"/>
      <c r="I203" s="411"/>
      <c r="J203" s="411"/>
      <c r="K203" s="411"/>
      <c r="L203" s="411"/>
      <c r="M203" s="411"/>
      <c r="N203" s="411"/>
      <c r="O203" s="412"/>
      <c r="P203" s="408" t="s">
        <v>40</v>
      </c>
      <c r="Q203" s="409"/>
      <c r="R203" s="409"/>
      <c r="S203" s="409"/>
      <c r="T203" s="409"/>
      <c r="U203" s="409"/>
      <c r="V203" s="410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402" t="s">
        <v>319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402"/>
      <c r="AA204" s="65"/>
      <c r="AB204" s="65"/>
      <c r="AC204" s="82"/>
    </row>
    <row r="205" spans="1:68" ht="14.25" customHeight="1" x14ac:dyDescent="0.25">
      <c r="A205" s="403" t="s">
        <v>82</v>
      </c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3"/>
      <c r="P205" s="403"/>
      <c r="Q205" s="403"/>
      <c r="R205" s="403"/>
      <c r="S205" s="403"/>
      <c r="T205" s="403"/>
      <c r="U205" s="403"/>
      <c r="V205" s="403"/>
      <c r="W205" s="403"/>
      <c r="X205" s="403"/>
      <c r="Y205" s="403"/>
      <c r="Z205" s="403"/>
      <c r="AA205" s="66"/>
      <c r="AB205" s="66"/>
      <c r="AC205" s="83"/>
    </row>
    <row r="206" spans="1:68" ht="16.5" customHeight="1" x14ac:dyDescent="0.25">
      <c r="A206" s="63" t="s">
        <v>320</v>
      </c>
      <c r="B206" s="63" t="s">
        <v>321</v>
      </c>
      <c r="C206" s="36">
        <v>4301070948</v>
      </c>
      <c r="D206" s="404">
        <v>4607111037022</v>
      </c>
      <c r="E206" s="404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122</v>
      </c>
      <c r="M206" s="38" t="s">
        <v>86</v>
      </c>
      <c r="N206" s="38"/>
      <c r="O206" s="37">
        <v>180</v>
      </c>
      <c r="P206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406"/>
      <c r="R206" s="406"/>
      <c r="S206" s="406"/>
      <c r="T206" s="40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322</v>
      </c>
      <c r="AG206" s="81"/>
      <c r="AJ206" s="87" t="s">
        <v>123</v>
      </c>
      <c r="AK206" s="87">
        <v>12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323</v>
      </c>
      <c r="B207" s="63" t="s">
        <v>324</v>
      </c>
      <c r="C207" s="36">
        <v>4301070990</v>
      </c>
      <c r="D207" s="404">
        <v>4607111038494</v>
      </c>
      <c r="E207" s="404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406"/>
      <c r="R207" s="406"/>
      <c r="S207" s="406"/>
      <c r="T207" s="40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325</v>
      </c>
      <c r="AG207" s="81"/>
      <c r="AJ207" s="87" t="s">
        <v>89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326</v>
      </c>
      <c r="B208" s="63" t="s">
        <v>327</v>
      </c>
      <c r="C208" s="36">
        <v>4301070966</v>
      </c>
      <c r="D208" s="404">
        <v>4607111038135</v>
      </c>
      <c r="E208" s="404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406"/>
      <c r="R208" s="406"/>
      <c r="S208" s="406"/>
      <c r="T208" s="40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328</v>
      </c>
      <c r="AG208" s="81"/>
      <c r="AJ208" s="87" t="s">
        <v>89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11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2"/>
      <c r="P209" s="408" t="s">
        <v>40</v>
      </c>
      <c r="Q209" s="409"/>
      <c r="R209" s="409"/>
      <c r="S209" s="409"/>
      <c r="T209" s="409"/>
      <c r="U209" s="409"/>
      <c r="V209" s="410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11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2"/>
      <c r="P210" s="408" t="s">
        <v>40</v>
      </c>
      <c r="Q210" s="409"/>
      <c r="R210" s="409"/>
      <c r="S210" s="409"/>
      <c r="T210" s="409"/>
      <c r="U210" s="409"/>
      <c r="V210" s="410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402" t="s">
        <v>329</v>
      </c>
      <c r="B211" s="402"/>
      <c r="C211" s="402"/>
      <c r="D211" s="402"/>
      <c r="E211" s="402"/>
      <c r="F211" s="402"/>
      <c r="G211" s="402"/>
      <c r="H211" s="402"/>
      <c r="I211" s="402"/>
      <c r="J211" s="402"/>
      <c r="K211" s="402"/>
      <c r="L211" s="402"/>
      <c r="M211" s="402"/>
      <c r="N211" s="402"/>
      <c r="O211" s="402"/>
      <c r="P211" s="402"/>
      <c r="Q211" s="402"/>
      <c r="R211" s="402"/>
      <c r="S211" s="402"/>
      <c r="T211" s="402"/>
      <c r="U211" s="402"/>
      <c r="V211" s="402"/>
      <c r="W211" s="402"/>
      <c r="X211" s="402"/>
      <c r="Y211" s="402"/>
      <c r="Z211" s="402"/>
      <c r="AA211" s="65"/>
      <c r="AB211" s="65"/>
      <c r="AC211" s="82"/>
    </row>
    <row r="212" spans="1:68" ht="14.25" customHeight="1" x14ac:dyDescent="0.25">
      <c r="A212" s="403" t="s">
        <v>82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66"/>
      <c r="AB212" s="66"/>
      <c r="AC212" s="83"/>
    </row>
    <row r="213" spans="1:68" ht="27" customHeight="1" x14ac:dyDescent="0.25">
      <c r="A213" s="63" t="s">
        <v>330</v>
      </c>
      <c r="B213" s="63" t="s">
        <v>331</v>
      </c>
      <c r="C213" s="36">
        <v>4301070996</v>
      </c>
      <c r="D213" s="404">
        <v>4607111038654</v>
      </c>
      <c r="E213" s="404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87</v>
      </c>
      <c r="L213" s="37" t="s">
        <v>122</v>
      </c>
      <c r="M213" s="38" t="s">
        <v>86</v>
      </c>
      <c r="N213" s="38"/>
      <c r="O213" s="37">
        <v>180</v>
      </c>
      <c r="P213" s="4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406"/>
      <c r="R213" s="406"/>
      <c r="S213" s="406"/>
      <c r="T213" s="407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8">IFERROR(IF(X213="","",X213),"")</f>
        <v>0</v>
      </c>
      <c r="Z213" s="41">
        <f t="shared" ref="Z213:Z218" si="19">IFERROR(IF(X213="","",X213*0.0155),"")</f>
        <v>0</v>
      </c>
      <c r="AA213" s="68" t="s">
        <v>46</v>
      </c>
      <c r="AB213" s="69" t="s">
        <v>46</v>
      </c>
      <c r="AC213" s="231" t="s">
        <v>332</v>
      </c>
      <c r="AG213" s="81"/>
      <c r="AJ213" s="87" t="s">
        <v>123</v>
      </c>
      <c r="AK213" s="87">
        <v>12</v>
      </c>
      <c r="BB213" s="232" t="s">
        <v>70</v>
      </c>
      <c r="BM213" s="81">
        <f t="shared" ref="BM213:BM218" si="20">IFERROR(X213*I213,"0")</f>
        <v>0</v>
      </c>
      <c r="BN213" s="81">
        <f t="shared" ref="BN213:BN218" si="21">IFERROR(Y213*I213,"0")</f>
        <v>0</v>
      </c>
      <c r="BO213" s="81">
        <f t="shared" ref="BO213:BO218" si="22">IFERROR(X213/J213,"0")</f>
        <v>0</v>
      </c>
      <c r="BP213" s="81">
        <f t="shared" ref="BP213:BP218" si="23">IFERROR(Y213/J213,"0")</f>
        <v>0</v>
      </c>
    </row>
    <row r="214" spans="1:68" ht="27" customHeight="1" x14ac:dyDescent="0.25">
      <c r="A214" s="63" t="s">
        <v>333</v>
      </c>
      <c r="B214" s="63" t="s">
        <v>334</v>
      </c>
      <c r="C214" s="36">
        <v>4301070997</v>
      </c>
      <c r="D214" s="404">
        <v>4607111038586</v>
      </c>
      <c r="E214" s="404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87</v>
      </c>
      <c r="L214" s="37" t="s">
        <v>122</v>
      </c>
      <c r="M214" s="38" t="s">
        <v>86</v>
      </c>
      <c r="N214" s="38"/>
      <c r="O214" s="37">
        <v>180</v>
      </c>
      <c r="P214" s="4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406"/>
      <c r="R214" s="406"/>
      <c r="S214" s="406"/>
      <c r="T214" s="407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3" t="s">
        <v>332</v>
      </c>
      <c r="AG214" s="81"/>
      <c r="AJ214" s="87" t="s">
        <v>123</v>
      </c>
      <c r="AK214" s="87">
        <v>12</v>
      </c>
      <c r="BB214" s="23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335</v>
      </c>
      <c r="B215" s="63" t="s">
        <v>336</v>
      </c>
      <c r="C215" s="36">
        <v>4301070962</v>
      </c>
      <c r="D215" s="404">
        <v>4607111038609</v>
      </c>
      <c r="E215" s="404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406"/>
      <c r="R215" s="406"/>
      <c r="S215" s="406"/>
      <c r="T215" s="407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337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338</v>
      </c>
      <c r="B216" s="63" t="s">
        <v>339</v>
      </c>
      <c r="C216" s="36">
        <v>4301070963</v>
      </c>
      <c r="D216" s="404">
        <v>4607111038630</v>
      </c>
      <c r="E216" s="404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406"/>
      <c r="R216" s="406"/>
      <c r="S216" s="406"/>
      <c r="T216" s="407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337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340</v>
      </c>
      <c r="B217" s="63" t="s">
        <v>341</v>
      </c>
      <c r="C217" s="36">
        <v>4301070959</v>
      </c>
      <c r="D217" s="404">
        <v>4607111038616</v>
      </c>
      <c r="E217" s="404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406"/>
      <c r="R217" s="406"/>
      <c r="S217" s="406"/>
      <c r="T217" s="407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332</v>
      </c>
      <c r="AG217" s="81"/>
      <c r="AJ217" s="87" t="s">
        <v>89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342</v>
      </c>
      <c r="B218" s="63" t="s">
        <v>343</v>
      </c>
      <c r="C218" s="36">
        <v>4301070960</v>
      </c>
      <c r="D218" s="404">
        <v>4607111038623</v>
      </c>
      <c r="E218" s="404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122</v>
      </c>
      <c r="M218" s="38" t="s">
        <v>86</v>
      </c>
      <c r="N218" s="38"/>
      <c r="O218" s="37">
        <v>180</v>
      </c>
      <c r="P218" s="4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406"/>
      <c r="R218" s="406"/>
      <c r="S218" s="406"/>
      <c r="T218" s="40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332</v>
      </c>
      <c r="AG218" s="81"/>
      <c r="AJ218" s="87" t="s">
        <v>123</v>
      </c>
      <c r="AK218" s="87">
        <v>12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x14ac:dyDescent="0.2">
      <c r="A219" s="411"/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2"/>
      <c r="P219" s="408" t="s">
        <v>40</v>
      </c>
      <c r="Q219" s="409"/>
      <c r="R219" s="409"/>
      <c r="S219" s="409"/>
      <c r="T219" s="409"/>
      <c r="U219" s="409"/>
      <c r="V219" s="410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1"/>
      <c r="O220" s="412"/>
      <c r="P220" s="408" t="s">
        <v>40</v>
      </c>
      <c r="Q220" s="409"/>
      <c r="R220" s="409"/>
      <c r="S220" s="409"/>
      <c r="T220" s="409"/>
      <c r="U220" s="409"/>
      <c r="V220" s="410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402" t="s">
        <v>344</v>
      </c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02"/>
      <c r="O221" s="402"/>
      <c r="P221" s="402"/>
      <c r="Q221" s="402"/>
      <c r="R221" s="402"/>
      <c r="S221" s="402"/>
      <c r="T221" s="402"/>
      <c r="U221" s="402"/>
      <c r="V221" s="402"/>
      <c r="W221" s="402"/>
      <c r="X221" s="402"/>
      <c r="Y221" s="402"/>
      <c r="Z221" s="402"/>
      <c r="AA221" s="65"/>
      <c r="AB221" s="65"/>
      <c r="AC221" s="82"/>
    </row>
    <row r="222" spans="1:68" ht="14.25" customHeight="1" x14ac:dyDescent="0.25">
      <c r="A222" s="403" t="s">
        <v>82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403"/>
      <c r="AA222" s="66"/>
      <c r="AB222" s="66"/>
      <c r="AC222" s="83"/>
    </row>
    <row r="223" spans="1:68" ht="27" customHeight="1" x14ac:dyDescent="0.25">
      <c r="A223" s="63" t="s">
        <v>345</v>
      </c>
      <c r="B223" s="63" t="s">
        <v>346</v>
      </c>
      <c r="C223" s="36">
        <v>4301070917</v>
      </c>
      <c r="D223" s="404">
        <v>4607111035912</v>
      </c>
      <c r="E223" s="404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122</v>
      </c>
      <c r="M223" s="38" t="s">
        <v>86</v>
      </c>
      <c r="N223" s="38"/>
      <c r="O223" s="37">
        <v>180</v>
      </c>
      <c r="P223" s="4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06"/>
      <c r="R223" s="406"/>
      <c r="S223" s="406"/>
      <c r="T223" s="40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347</v>
      </c>
      <c r="AG223" s="81"/>
      <c r="AJ223" s="87" t="s">
        <v>123</v>
      </c>
      <c r="AK223" s="87">
        <v>12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348</v>
      </c>
      <c r="B224" s="63" t="s">
        <v>349</v>
      </c>
      <c r="C224" s="36">
        <v>4301070920</v>
      </c>
      <c r="D224" s="404">
        <v>4607111035929</v>
      </c>
      <c r="E224" s="404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122</v>
      </c>
      <c r="M224" s="38" t="s">
        <v>86</v>
      </c>
      <c r="N224" s="38"/>
      <c r="O224" s="37">
        <v>180</v>
      </c>
      <c r="P224" s="4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06"/>
      <c r="R224" s="406"/>
      <c r="S224" s="406"/>
      <c r="T224" s="407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347</v>
      </c>
      <c r="AG224" s="81"/>
      <c r="AJ224" s="87" t="s">
        <v>123</v>
      </c>
      <c r="AK224" s="87">
        <v>12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350</v>
      </c>
      <c r="B225" s="63" t="s">
        <v>351</v>
      </c>
      <c r="C225" s="36">
        <v>4301070915</v>
      </c>
      <c r="D225" s="404">
        <v>4607111035882</v>
      </c>
      <c r="E225" s="404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87</v>
      </c>
      <c r="L225" s="37" t="s">
        <v>122</v>
      </c>
      <c r="M225" s="38" t="s">
        <v>86</v>
      </c>
      <c r="N225" s="38"/>
      <c r="O225" s="37">
        <v>180</v>
      </c>
      <c r="P225" s="4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406"/>
      <c r="R225" s="406"/>
      <c r="S225" s="406"/>
      <c r="T225" s="40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352</v>
      </c>
      <c r="AG225" s="81"/>
      <c r="AJ225" s="87" t="s">
        <v>123</v>
      </c>
      <c r="AK225" s="87">
        <v>12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353</v>
      </c>
      <c r="B226" s="63" t="s">
        <v>354</v>
      </c>
      <c r="C226" s="36">
        <v>4301070921</v>
      </c>
      <c r="D226" s="404">
        <v>4607111035905</v>
      </c>
      <c r="E226" s="404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87</v>
      </c>
      <c r="L226" s="37" t="s">
        <v>122</v>
      </c>
      <c r="M226" s="38" t="s">
        <v>86</v>
      </c>
      <c r="N226" s="38"/>
      <c r="O226" s="37">
        <v>180</v>
      </c>
      <c r="P226" s="4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406"/>
      <c r="R226" s="406"/>
      <c r="S226" s="406"/>
      <c r="T226" s="407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352</v>
      </c>
      <c r="AG226" s="81"/>
      <c r="AJ226" s="87" t="s">
        <v>123</v>
      </c>
      <c r="AK226" s="87">
        <v>12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11"/>
      <c r="B227" s="411"/>
      <c r="C227" s="411"/>
      <c r="D227" s="411"/>
      <c r="E227" s="411"/>
      <c r="F227" s="411"/>
      <c r="G227" s="411"/>
      <c r="H227" s="411"/>
      <c r="I227" s="411"/>
      <c r="J227" s="411"/>
      <c r="K227" s="411"/>
      <c r="L227" s="411"/>
      <c r="M227" s="411"/>
      <c r="N227" s="411"/>
      <c r="O227" s="412"/>
      <c r="P227" s="408" t="s">
        <v>40</v>
      </c>
      <c r="Q227" s="409"/>
      <c r="R227" s="409"/>
      <c r="S227" s="409"/>
      <c r="T227" s="409"/>
      <c r="U227" s="409"/>
      <c r="V227" s="410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11"/>
      <c r="B228" s="411"/>
      <c r="C228" s="411"/>
      <c r="D228" s="411"/>
      <c r="E228" s="411"/>
      <c r="F228" s="411"/>
      <c r="G228" s="411"/>
      <c r="H228" s="411"/>
      <c r="I228" s="411"/>
      <c r="J228" s="411"/>
      <c r="K228" s="411"/>
      <c r="L228" s="411"/>
      <c r="M228" s="411"/>
      <c r="N228" s="411"/>
      <c r="O228" s="412"/>
      <c r="P228" s="408" t="s">
        <v>40</v>
      </c>
      <c r="Q228" s="409"/>
      <c r="R228" s="409"/>
      <c r="S228" s="409"/>
      <c r="T228" s="409"/>
      <c r="U228" s="409"/>
      <c r="V228" s="410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402" t="s">
        <v>355</v>
      </c>
      <c r="B229" s="402"/>
      <c r="C229" s="402"/>
      <c r="D229" s="402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402"/>
      <c r="AA229" s="65"/>
      <c r="AB229" s="65"/>
      <c r="AC229" s="82"/>
    </row>
    <row r="230" spans="1:68" ht="14.25" customHeight="1" x14ac:dyDescent="0.25">
      <c r="A230" s="403" t="s">
        <v>82</v>
      </c>
      <c r="B230" s="403"/>
      <c r="C230" s="403"/>
      <c r="D230" s="403"/>
      <c r="E230" s="403"/>
      <c r="F230" s="403"/>
      <c r="G230" s="403"/>
      <c r="H230" s="403"/>
      <c r="I230" s="403"/>
      <c r="J230" s="403"/>
      <c r="K230" s="403"/>
      <c r="L230" s="403"/>
      <c r="M230" s="403"/>
      <c r="N230" s="403"/>
      <c r="O230" s="403"/>
      <c r="P230" s="403"/>
      <c r="Q230" s="403"/>
      <c r="R230" s="403"/>
      <c r="S230" s="403"/>
      <c r="T230" s="403"/>
      <c r="U230" s="403"/>
      <c r="V230" s="403"/>
      <c r="W230" s="403"/>
      <c r="X230" s="403"/>
      <c r="Y230" s="403"/>
      <c r="Z230" s="403"/>
      <c r="AA230" s="66"/>
      <c r="AB230" s="66"/>
      <c r="AC230" s="83"/>
    </row>
    <row r="231" spans="1:68" ht="27" customHeight="1" x14ac:dyDescent="0.25">
      <c r="A231" s="63" t="s">
        <v>356</v>
      </c>
      <c r="B231" s="63" t="s">
        <v>357</v>
      </c>
      <c r="C231" s="36">
        <v>4301071097</v>
      </c>
      <c r="D231" s="404">
        <v>4620207491096</v>
      </c>
      <c r="E231" s="404"/>
      <c r="F231" s="62">
        <v>1</v>
      </c>
      <c r="G231" s="37">
        <v>5</v>
      </c>
      <c r="H231" s="62">
        <v>5</v>
      </c>
      <c r="I231" s="62">
        <v>5.23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493" t="s">
        <v>358</v>
      </c>
      <c r="Q231" s="406"/>
      <c r="R231" s="406"/>
      <c r="S231" s="406"/>
      <c r="T231" s="40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1" t="s">
        <v>359</v>
      </c>
      <c r="AG231" s="81"/>
      <c r="AJ231" s="87" t="s">
        <v>89</v>
      </c>
      <c r="AK231" s="87">
        <v>1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11"/>
      <c r="B232" s="411"/>
      <c r="C232" s="411"/>
      <c r="D232" s="411"/>
      <c r="E232" s="411"/>
      <c r="F232" s="411"/>
      <c r="G232" s="411"/>
      <c r="H232" s="411"/>
      <c r="I232" s="411"/>
      <c r="J232" s="411"/>
      <c r="K232" s="411"/>
      <c r="L232" s="411"/>
      <c r="M232" s="411"/>
      <c r="N232" s="411"/>
      <c r="O232" s="412"/>
      <c r="P232" s="408" t="s">
        <v>40</v>
      </c>
      <c r="Q232" s="409"/>
      <c r="R232" s="409"/>
      <c r="S232" s="409"/>
      <c r="T232" s="409"/>
      <c r="U232" s="409"/>
      <c r="V232" s="410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11"/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2"/>
      <c r="P233" s="408" t="s">
        <v>40</v>
      </c>
      <c r="Q233" s="409"/>
      <c r="R233" s="409"/>
      <c r="S233" s="409"/>
      <c r="T233" s="409"/>
      <c r="U233" s="409"/>
      <c r="V233" s="410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6.5" customHeight="1" x14ac:dyDescent="0.25">
      <c r="A234" s="402" t="s">
        <v>360</v>
      </c>
      <c r="B234" s="402"/>
      <c r="C234" s="402"/>
      <c r="D234" s="402"/>
      <c r="E234" s="402"/>
      <c r="F234" s="402"/>
      <c r="G234" s="402"/>
      <c r="H234" s="402"/>
      <c r="I234" s="402"/>
      <c r="J234" s="402"/>
      <c r="K234" s="402"/>
      <c r="L234" s="402"/>
      <c r="M234" s="402"/>
      <c r="N234" s="402"/>
      <c r="O234" s="402"/>
      <c r="P234" s="402"/>
      <c r="Q234" s="402"/>
      <c r="R234" s="402"/>
      <c r="S234" s="402"/>
      <c r="T234" s="402"/>
      <c r="U234" s="402"/>
      <c r="V234" s="402"/>
      <c r="W234" s="402"/>
      <c r="X234" s="402"/>
      <c r="Y234" s="402"/>
      <c r="Z234" s="402"/>
      <c r="AA234" s="65"/>
      <c r="AB234" s="65"/>
      <c r="AC234" s="82"/>
    </row>
    <row r="235" spans="1:68" ht="14.25" customHeight="1" x14ac:dyDescent="0.25">
      <c r="A235" s="403" t="s">
        <v>82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403"/>
      <c r="AA235" s="66"/>
      <c r="AB235" s="66"/>
      <c r="AC235" s="83"/>
    </row>
    <row r="236" spans="1:68" ht="27" customHeight="1" x14ac:dyDescent="0.25">
      <c r="A236" s="63" t="s">
        <v>361</v>
      </c>
      <c r="B236" s="63" t="s">
        <v>362</v>
      </c>
      <c r="C236" s="36">
        <v>4301071093</v>
      </c>
      <c r="D236" s="404">
        <v>4620207490709</v>
      </c>
      <c r="E236" s="404"/>
      <c r="F236" s="62">
        <v>0.65</v>
      </c>
      <c r="G236" s="37">
        <v>8</v>
      </c>
      <c r="H236" s="62">
        <v>5.2</v>
      </c>
      <c r="I236" s="62">
        <v>5.47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49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406"/>
      <c r="R236" s="406"/>
      <c r="S236" s="406"/>
      <c r="T236" s="40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363</v>
      </c>
      <c r="AG236" s="81"/>
      <c r="AJ236" s="87" t="s">
        <v>89</v>
      </c>
      <c r="AK236" s="87">
        <v>1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1"/>
      <c r="B237" s="411"/>
      <c r="C237" s="411"/>
      <c r="D237" s="411"/>
      <c r="E237" s="411"/>
      <c r="F237" s="411"/>
      <c r="G237" s="411"/>
      <c r="H237" s="411"/>
      <c r="I237" s="411"/>
      <c r="J237" s="411"/>
      <c r="K237" s="411"/>
      <c r="L237" s="411"/>
      <c r="M237" s="411"/>
      <c r="N237" s="411"/>
      <c r="O237" s="412"/>
      <c r="P237" s="408" t="s">
        <v>40</v>
      </c>
      <c r="Q237" s="409"/>
      <c r="R237" s="409"/>
      <c r="S237" s="409"/>
      <c r="T237" s="409"/>
      <c r="U237" s="409"/>
      <c r="V237" s="410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11"/>
      <c r="B238" s="411"/>
      <c r="C238" s="411"/>
      <c r="D238" s="411"/>
      <c r="E238" s="411"/>
      <c r="F238" s="411"/>
      <c r="G238" s="411"/>
      <c r="H238" s="411"/>
      <c r="I238" s="411"/>
      <c r="J238" s="411"/>
      <c r="K238" s="411"/>
      <c r="L238" s="411"/>
      <c r="M238" s="411"/>
      <c r="N238" s="411"/>
      <c r="O238" s="412"/>
      <c r="P238" s="408" t="s">
        <v>40</v>
      </c>
      <c r="Q238" s="409"/>
      <c r="R238" s="409"/>
      <c r="S238" s="409"/>
      <c r="T238" s="409"/>
      <c r="U238" s="409"/>
      <c r="V238" s="410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403" t="s">
        <v>145</v>
      </c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3"/>
      <c r="P239" s="403"/>
      <c r="Q239" s="403"/>
      <c r="R239" s="403"/>
      <c r="S239" s="403"/>
      <c r="T239" s="403"/>
      <c r="U239" s="403"/>
      <c r="V239" s="403"/>
      <c r="W239" s="403"/>
      <c r="X239" s="403"/>
      <c r="Y239" s="403"/>
      <c r="Z239" s="403"/>
      <c r="AA239" s="66"/>
      <c r="AB239" s="66"/>
      <c r="AC239" s="83"/>
    </row>
    <row r="240" spans="1:68" ht="27" customHeight="1" x14ac:dyDescent="0.25">
      <c r="A240" s="63" t="s">
        <v>364</v>
      </c>
      <c r="B240" s="63" t="s">
        <v>365</v>
      </c>
      <c r="C240" s="36">
        <v>4301135692</v>
      </c>
      <c r="D240" s="404">
        <v>4620207490570</v>
      </c>
      <c r="E240" s="404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9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406"/>
      <c r="R240" s="406"/>
      <c r="S240" s="406"/>
      <c r="T240" s="407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366</v>
      </c>
      <c r="AG240" s="81"/>
      <c r="AJ240" s="87" t="s">
        <v>89</v>
      </c>
      <c r="AK240" s="87">
        <v>1</v>
      </c>
      <c r="BB240" s="25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367</v>
      </c>
      <c r="B241" s="63" t="s">
        <v>368</v>
      </c>
      <c r="C241" s="36">
        <v>4301135691</v>
      </c>
      <c r="D241" s="404">
        <v>4620207490549</v>
      </c>
      <c r="E241" s="404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9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406"/>
      <c r="R241" s="406"/>
      <c r="S241" s="406"/>
      <c r="T241" s="40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366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369</v>
      </c>
      <c r="B242" s="63" t="s">
        <v>370</v>
      </c>
      <c r="C242" s="36">
        <v>4301135694</v>
      </c>
      <c r="D242" s="404">
        <v>4620207490501</v>
      </c>
      <c r="E242" s="404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4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406"/>
      <c r="R242" s="406"/>
      <c r="S242" s="406"/>
      <c r="T242" s="40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366</v>
      </c>
      <c r="AG242" s="81"/>
      <c r="AJ242" s="87" t="s">
        <v>89</v>
      </c>
      <c r="AK242" s="87">
        <v>1</v>
      </c>
      <c r="BB242" s="26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1"/>
      <c r="B243" s="411"/>
      <c r="C243" s="411"/>
      <c r="D243" s="411"/>
      <c r="E243" s="411"/>
      <c r="F243" s="411"/>
      <c r="G243" s="411"/>
      <c r="H243" s="411"/>
      <c r="I243" s="411"/>
      <c r="J243" s="411"/>
      <c r="K243" s="411"/>
      <c r="L243" s="411"/>
      <c r="M243" s="411"/>
      <c r="N243" s="411"/>
      <c r="O243" s="412"/>
      <c r="P243" s="408" t="s">
        <v>40</v>
      </c>
      <c r="Q243" s="409"/>
      <c r="R243" s="409"/>
      <c r="S243" s="409"/>
      <c r="T243" s="409"/>
      <c r="U243" s="409"/>
      <c r="V243" s="410"/>
      <c r="W243" s="42" t="s">
        <v>39</v>
      </c>
      <c r="X243" s="43">
        <f>IFERROR(SUM(X240:X242),"0")</f>
        <v>0</v>
      </c>
      <c r="Y243" s="43">
        <f>IFERROR(SUM(Y240:Y242),"0")</f>
        <v>0</v>
      </c>
      <c r="Z243" s="43">
        <f>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411"/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1"/>
      <c r="N244" s="411"/>
      <c r="O244" s="412"/>
      <c r="P244" s="408" t="s">
        <v>40</v>
      </c>
      <c r="Q244" s="409"/>
      <c r="R244" s="409"/>
      <c r="S244" s="409"/>
      <c r="T244" s="409"/>
      <c r="U244" s="409"/>
      <c r="V244" s="410"/>
      <c r="W244" s="42" t="s">
        <v>0</v>
      </c>
      <c r="X244" s="43">
        <f>IFERROR(SUMPRODUCT(X240:X242*H240:H242),"0")</f>
        <v>0</v>
      </c>
      <c r="Y244" s="43">
        <f>IFERROR(SUMPRODUCT(Y240:Y242*H240:H242),"0")</f>
        <v>0</v>
      </c>
      <c r="Z244" s="42"/>
      <c r="AA244" s="67"/>
      <c r="AB244" s="67"/>
      <c r="AC244" s="67"/>
    </row>
    <row r="245" spans="1:68" ht="16.5" customHeight="1" x14ac:dyDescent="0.25">
      <c r="A245" s="402" t="s">
        <v>371</v>
      </c>
      <c r="B245" s="402"/>
      <c r="C245" s="402"/>
      <c r="D245" s="402"/>
      <c r="E245" s="402"/>
      <c r="F245" s="402"/>
      <c r="G245" s="402"/>
      <c r="H245" s="402"/>
      <c r="I245" s="402"/>
      <c r="J245" s="402"/>
      <c r="K245" s="402"/>
      <c r="L245" s="402"/>
      <c r="M245" s="402"/>
      <c r="N245" s="402"/>
      <c r="O245" s="402"/>
      <c r="P245" s="402"/>
      <c r="Q245" s="402"/>
      <c r="R245" s="402"/>
      <c r="S245" s="402"/>
      <c r="T245" s="402"/>
      <c r="U245" s="402"/>
      <c r="V245" s="402"/>
      <c r="W245" s="402"/>
      <c r="X245" s="402"/>
      <c r="Y245" s="402"/>
      <c r="Z245" s="402"/>
      <c r="AA245" s="65"/>
      <c r="AB245" s="65"/>
      <c r="AC245" s="82"/>
    </row>
    <row r="246" spans="1:68" ht="14.25" customHeight="1" x14ac:dyDescent="0.25">
      <c r="A246" s="403" t="s">
        <v>82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66"/>
      <c r="AB246" s="66"/>
      <c r="AC246" s="83"/>
    </row>
    <row r="247" spans="1:68" ht="16.5" customHeight="1" x14ac:dyDescent="0.25">
      <c r="A247" s="63" t="s">
        <v>372</v>
      </c>
      <c r="B247" s="63" t="s">
        <v>373</v>
      </c>
      <c r="C247" s="36">
        <v>4301071063</v>
      </c>
      <c r="D247" s="404">
        <v>4607111039019</v>
      </c>
      <c r="E247" s="404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9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406"/>
      <c r="R247" s="406"/>
      <c r="S247" s="406"/>
      <c r="T247" s="40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1" t="s">
        <v>374</v>
      </c>
      <c r="AG247" s="81"/>
      <c r="AJ247" s="87" t="s">
        <v>89</v>
      </c>
      <c r="AK247" s="87">
        <v>1</v>
      </c>
      <c r="BB247" s="262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375</v>
      </c>
      <c r="B248" s="63" t="s">
        <v>376</v>
      </c>
      <c r="C248" s="36">
        <v>4301071000</v>
      </c>
      <c r="D248" s="404">
        <v>4607111038708</v>
      </c>
      <c r="E248" s="404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406"/>
      <c r="R248" s="406"/>
      <c r="S248" s="406"/>
      <c r="T248" s="40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374</v>
      </c>
      <c r="AG248" s="81"/>
      <c r="AJ248" s="87" t="s">
        <v>89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1"/>
      <c r="B249" s="411"/>
      <c r="C249" s="411"/>
      <c r="D249" s="411"/>
      <c r="E249" s="411"/>
      <c r="F249" s="411"/>
      <c r="G249" s="411"/>
      <c r="H249" s="411"/>
      <c r="I249" s="411"/>
      <c r="J249" s="411"/>
      <c r="K249" s="411"/>
      <c r="L249" s="411"/>
      <c r="M249" s="411"/>
      <c r="N249" s="411"/>
      <c r="O249" s="412"/>
      <c r="P249" s="408" t="s">
        <v>40</v>
      </c>
      <c r="Q249" s="409"/>
      <c r="R249" s="409"/>
      <c r="S249" s="409"/>
      <c r="T249" s="409"/>
      <c r="U249" s="409"/>
      <c r="V249" s="410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11"/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1"/>
      <c r="O250" s="412"/>
      <c r="P250" s="408" t="s">
        <v>40</v>
      </c>
      <c r="Q250" s="409"/>
      <c r="R250" s="409"/>
      <c r="S250" s="409"/>
      <c r="T250" s="409"/>
      <c r="U250" s="409"/>
      <c r="V250" s="410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401" t="s">
        <v>377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401"/>
      <c r="AA251" s="54"/>
      <c r="AB251" s="54"/>
      <c r="AC251" s="54"/>
    </row>
    <row r="252" spans="1:68" ht="16.5" customHeight="1" x14ac:dyDescent="0.25">
      <c r="A252" s="402" t="s">
        <v>378</v>
      </c>
      <c r="B252" s="402"/>
      <c r="C252" s="402"/>
      <c r="D252" s="402"/>
      <c r="E252" s="402"/>
      <c r="F252" s="402"/>
      <c r="G252" s="402"/>
      <c r="H252" s="402"/>
      <c r="I252" s="402"/>
      <c r="J252" s="402"/>
      <c r="K252" s="402"/>
      <c r="L252" s="402"/>
      <c r="M252" s="402"/>
      <c r="N252" s="402"/>
      <c r="O252" s="402"/>
      <c r="P252" s="402"/>
      <c r="Q252" s="402"/>
      <c r="R252" s="402"/>
      <c r="S252" s="402"/>
      <c r="T252" s="402"/>
      <c r="U252" s="402"/>
      <c r="V252" s="402"/>
      <c r="W252" s="402"/>
      <c r="X252" s="402"/>
      <c r="Y252" s="402"/>
      <c r="Z252" s="402"/>
      <c r="AA252" s="65"/>
      <c r="AB252" s="65"/>
      <c r="AC252" s="82"/>
    </row>
    <row r="253" spans="1:68" ht="14.25" customHeight="1" x14ac:dyDescent="0.25">
      <c r="A253" s="403" t="s">
        <v>82</v>
      </c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3"/>
      <c r="P253" s="403"/>
      <c r="Q253" s="403"/>
      <c r="R253" s="403"/>
      <c r="S253" s="403"/>
      <c r="T253" s="403"/>
      <c r="U253" s="403"/>
      <c r="V253" s="403"/>
      <c r="W253" s="403"/>
      <c r="X253" s="403"/>
      <c r="Y253" s="403"/>
      <c r="Z253" s="403"/>
      <c r="AA253" s="66"/>
      <c r="AB253" s="66"/>
      <c r="AC253" s="83"/>
    </row>
    <row r="254" spans="1:68" ht="27" customHeight="1" x14ac:dyDescent="0.25">
      <c r="A254" s="63" t="s">
        <v>379</v>
      </c>
      <c r="B254" s="63" t="s">
        <v>380</v>
      </c>
      <c r="C254" s="36">
        <v>4301071036</v>
      </c>
      <c r="D254" s="404">
        <v>4607111036162</v>
      </c>
      <c r="E254" s="404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5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406"/>
      <c r="R254" s="406"/>
      <c r="S254" s="406"/>
      <c r="T254" s="407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5" t="s">
        <v>381</v>
      </c>
      <c r="AG254" s="81"/>
      <c r="AJ254" s="87" t="s">
        <v>89</v>
      </c>
      <c r="AK254" s="87">
        <v>1</v>
      </c>
      <c r="BB254" s="26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11"/>
      <c r="B255" s="411"/>
      <c r="C255" s="411"/>
      <c r="D255" s="411"/>
      <c r="E255" s="411"/>
      <c r="F255" s="411"/>
      <c r="G255" s="411"/>
      <c r="H255" s="411"/>
      <c r="I255" s="411"/>
      <c r="J255" s="411"/>
      <c r="K255" s="411"/>
      <c r="L255" s="411"/>
      <c r="M255" s="411"/>
      <c r="N255" s="411"/>
      <c r="O255" s="412"/>
      <c r="P255" s="408" t="s">
        <v>40</v>
      </c>
      <c r="Q255" s="409"/>
      <c r="R255" s="409"/>
      <c r="S255" s="409"/>
      <c r="T255" s="409"/>
      <c r="U255" s="409"/>
      <c r="V255" s="410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11"/>
      <c r="B256" s="411"/>
      <c r="C256" s="411"/>
      <c r="D256" s="411"/>
      <c r="E256" s="411"/>
      <c r="F256" s="411"/>
      <c r="G256" s="411"/>
      <c r="H256" s="411"/>
      <c r="I256" s="411"/>
      <c r="J256" s="411"/>
      <c r="K256" s="411"/>
      <c r="L256" s="411"/>
      <c r="M256" s="411"/>
      <c r="N256" s="411"/>
      <c r="O256" s="412"/>
      <c r="P256" s="408" t="s">
        <v>40</v>
      </c>
      <c r="Q256" s="409"/>
      <c r="R256" s="409"/>
      <c r="S256" s="409"/>
      <c r="T256" s="409"/>
      <c r="U256" s="409"/>
      <c r="V256" s="410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401" t="s">
        <v>382</v>
      </c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1"/>
      <c r="P257" s="401"/>
      <c r="Q257" s="401"/>
      <c r="R257" s="401"/>
      <c r="S257" s="401"/>
      <c r="T257" s="401"/>
      <c r="U257" s="401"/>
      <c r="V257" s="401"/>
      <c r="W257" s="401"/>
      <c r="X257" s="401"/>
      <c r="Y257" s="401"/>
      <c r="Z257" s="401"/>
      <c r="AA257" s="54"/>
      <c r="AB257" s="54"/>
      <c r="AC257" s="54"/>
    </row>
    <row r="258" spans="1:68" ht="16.5" customHeight="1" x14ac:dyDescent="0.25">
      <c r="A258" s="402" t="s">
        <v>383</v>
      </c>
      <c r="B258" s="402"/>
      <c r="C258" s="402"/>
      <c r="D258" s="402"/>
      <c r="E258" s="402"/>
      <c r="F258" s="402"/>
      <c r="G258" s="402"/>
      <c r="H258" s="402"/>
      <c r="I258" s="402"/>
      <c r="J258" s="402"/>
      <c r="K258" s="402"/>
      <c r="L258" s="402"/>
      <c r="M258" s="402"/>
      <c r="N258" s="402"/>
      <c r="O258" s="402"/>
      <c r="P258" s="402"/>
      <c r="Q258" s="402"/>
      <c r="R258" s="402"/>
      <c r="S258" s="402"/>
      <c r="T258" s="402"/>
      <c r="U258" s="402"/>
      <c r="V258" s="402"/>
      <c r="W258" s="402"/>
      <c r="X258" s="402"/>
      <c r="Y258" s="402"/>
      <c r="Z258" s="402"/>
      <c r="AA258" s="65"/>
      <c r="AB258" s="65"/>
      <c r="AC258" s="82"/>
    </row>
    <row r="259" spans="1:68" ht="14.25" customHeight="1" x14ac:dyDescent="0.25">
      <c r="A259" s="403" t="s">
        <v>82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403"/>
      <c r="AA259" s="66"/>
      <c r="AB259" s="66"/>
      <c r="AC259" s="83"/>
    </row>
    <row r="260" spans="1:68" ht="27" customHeight="1" x14ac:dyDescent="0.25">
      <c r="A260" s="63" t="s">
        <v>384</v>
      </c>
      <c r="B260" s="63" t="s">
        <v>385</v>
      </c>
      <c r="C260" s="36">
        <v>4301071029</v>
      </c>
      <c r="D260" s="404">
        <v>4607111035899</v>
      </c>
      <c r="E260" s="404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122</v>
      </c>
      <c r="M260" s="38" t="s">
        <v>86</v>
      </c>
      <c r="N260" s="38"/>
      <c r="O260" s="37">
        <v>180</v>
      </c>
      <c r="P260" s="5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406"/>
      <c r="R260" s="406"/>
      <c r="S260" s="406"/>
      <c r="T260" s="40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273</v>
      </c>
      <c r="AG260" s="81"/>
      <c r="AJ260" s="87" t="s">
        <v>123</v>
      </c>
      <c r="AK260" s="87">
        <v>12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386</v>
      </c>
      <c r="B261" s="63" t="s">
        <v>387</v>
      </c>
      <c r="C261" s="36">
        <v>4301070991</v>
      </c>
      <c r="D261" s="404">
        <v>4607111038180</v>
      </c>
      <c r="E261" s="404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0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406"/>
      <c r="R261" s="406"/>
      <c r="S261" s="406"/>
      <c r="T261" s="40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388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11"/>
      <c r="B262" s="411"/>
      <c r="C262" s="411"/>
      <c r="D262" s="411"/>
      <c r="E262" s="411"/>
      <c r="F262" s="411"/>
      <c r="G262" s="411"/>
      <c r="H262" s="411"/>
      <c r="I262" s="411"/>
      <c r="J262" s="411"/>
      <c r="K262" s="411"/>
      <c r="L262" s="411"/>
      <c r="M262" s="411"/>
      <c r="N262" s="411"/>
      <c r="O262" s="412"/>
      <c r="P262" s="408" t="s">
        <v>40</v>
      </c>
      <c r="Q262" s="409"/>
      <c r="R262" s="409"/>
      <c r="S262" s="409"/>
      <c r="T262" s="409"/>
      <c r="U262" s="409"/>
      <c r="V262" s="410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11"/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2"/>
      <c r="P263" s="408" t="s">
        <v>40</v>
      </c>
      <c r="Q263" s="409"/>
      <c r="R263" s="409"/>
      <c r="S263" s="409"/>
      <c r="T263" s="409"/>
      <c r="U263" s="409"/>
      <c r="V263" s="410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01" t="s">
        <v>389</v>
      </c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1"/>
      <c r="P264" s="401"/>
      <c r="Q264" s="401"/>
      <c r="R264" s="401"/>
      <c r="S264" s="401"/>
      <c r="T264" s="401"/>
      <c r="U264" s="401"/>
      <c r="V264" s="401"/>
      <c r="W264" s="401"/>
      <c r="X264" s="401"/>
      <c r="Y264" s="401"/>
      <c r="Z264" s="401"/>
      <c r="AA264" s="54"/>
      <c r="AB264" s="54"/>
      <c r="AC264" s="54"/>
    </row>
    <row r="265" spans="1:68" ht="16.5" customHeight="1" x14ac:dyDescent="0.25">
      <c r="A265" s="402" t="s">
        <v>390</v>
      </c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2"/>
      <c r="P265" s="402"/>
      <c r="Q265" s="402"/>
      <c r="R265" s="402"/>
      <c r="S265" s="402"/>
      <c r="T265" s="402"/>
      <c r="U265" s="402"/>
      <c r="V265" s="402"/>
      <c r="W265" s="402"/>
      <c r="X265" s="402"/>
      <c r="Y265" s="402"/>
      <c r="Z265" s="402"/>
      <c r="AA265" s="65"/>
      <c r="AB265" s="65"/>
      <c r="AC265" s="82"/>
    </row>
    <row r="266" spans="1:68" ht="14.25" customHeight="1" x14ac:dyDescent="0.25">
      <c r="A266" s="403" t="s">
        <v>391</v>
      </c>
      <c r="B266" s="403"/>
      <c r="C266" s="403"/>
      <c r="D266" s="403"/>
      <c r="E266" s="403"/>
      <c r="F266" s="403"/>
      <c r="G266" s="403"/>
      <c r="H266" s="403"/>
      <c r="I266" s="403"/>
      <c r="J266" s="403"/>
      <c r="K266" s="403"/>
      <c r="L266" s="403"/>
      <c r="M266" s="403"/>
      <c r="N266" s="403"/>
      <c r="O266" s="403"/>
      <c r="P266" s="403"/>
      <c r="Q266" s="403"/>
      <c r="R266" s="403"/>
      <c r="S266" s="403"/>
      <c r="T266" s="403"/>
      <c r="U266" s="403"/>
      <c r="V266" s="403"/>
      <c r="W266" s="403"/>
      <c r="X266" s="403"/>
      <c r="Y266" s="403"/>
      <c r="Z266" s="403"/>
      <c r="AA266" s="66"/>
      <c r="AB266" s="66"/>
      <c r="AC266" s="83"/>
    </row>
    <row r="267" spans="1:68" ht="27" customHeight="1" x14ac:dyDescent="0.25">
      <c r="A267" s="63" t="s">
        <v>392</v>
      </c>
      <c r="B267" s="63" t="s">
        <v>393</v>
      </c>
      <c r="C267" s="36">
        <v>4301133004</v>
      </c>
      <c r="D267" s="404">
        <v>4607111039774</v>
      </c>
      <c r="E267" s="404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50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406"/>
      <c r="R267" s="406"/>
      <c r="S267" s="406"/>
      <c r="T267" s="407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1" t="s">
        <v>394</v>
      </c>
      <c r="AG267" s="81"/>
      <c r="AJ267" s="87" t="s">
        <v>89</v>
      </c>
      <c r="AK267" s="87">
        <v>1</v>
      </c>
      <c r="BB267" s="272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11"/>
      <c r="B268" s="411"/>
      <c r="C268" s="411"/>
      <c r="D268" s="411"/>
      <c r="E268" s="411"/>
      <c r="F268" s="411"/>
      <c r="G268" s="411"/>
      <c r="H268" s="411"/>
      <c r="I268" s="411"/>
      <c r="J268" s="411"/>
      <c r="K268" s="411"/>
      <c r="L268" s="411"/>
      <c r="M268" s="411"/>
      <c r="N268" s="411"/>
      <c r="O268" s="412"/>
      <c r="P268" s="408" t="s">
        <v>40</v>
      </c>
      <c r="Q268" s="409"/>
      <c r="R268" s="409"/>
      <c r="S268" s="409"/>
      <c r="T268" s="409"/>
      <c r="U268" s="409"/>
      <c r="V268" s="410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11"/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2"/>
      <c r="P269" s="408" t="s">
        <v>40</v>
      </c>
      <c r="Q269" s="409"/>
      <c r="R269" s="409"/>
      <c r="S269" s="409"/>
      <c r="T269" s="409"/>
      <c r="U269" s="409"/>
      <c r="V269" s="410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03" t="s">
        <v>145</v>
      </c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3"/>
      <c r="O270" s="403"/>
      <c r="P270" s="403"/>
      <c r="Q270" s="403"/>
      <c r="R270" s="403"/>
      <c r="S270" s="403"/>
      <c r="T270" s="403"/>
      <c r="U270" s="403"/>
      <c r="V270" s="403"/>
      <c r="W270" s="403"/>
      <c r="X270" s="403"/>
      <c r="Y270" s="403"/>
      <c r="Z270" s="403"/>
      <c r="AA270" s="66"/>
      <c r="AB270" s="66"/>
      <c r="AC270" s="83"/>
    </row>
    <row r="271" spans="1:68" ht="37.5" customHeight="1" x14ac:dyDescent="0.25">
      <c r="A271" s="63" t="s">
        <v>395</v>
      </c>
      <c r="B271" s="63" t="s">
        <v>396</v>
      </c>
      <c r="C271" s="36">
        <v>4301135400</v>
      </c>
      <c r="D271" s="404">
        <v>4607111039361</v>
      </c>
      <c r="E271" s="404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5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406"/>
      <c r="R271" s="406"/>
      <c r="S271" s="406"/>
      <c r="T271" s="407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3" t="s">
        <v>394</v>
      </c>
      <c r="AG271" s="81"/>
      <c r="AJ271" s="87" t="s">
        <v>89</v>
      </c>
      <c r="AK271" s="87">
        <v>1</v>
      </c>
      <c r="BB271" s="274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11"/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1"/>
      <c r="O272" s="412"/>
      <c r="P272" s="408" t="s">
        <v>40</v>
      </c>
      <c r="Q272" s="409"/>
      <c r="R272" s="409"/>
      <c r="S272" s="409"/>
      <c r="T272" s="409"/>
      <c r="U272" s="409"/>
      <c r="V272" s="410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11"/>
      <c r="B273" s="411"/>
      <c r="C273" s="411"/>
      <c r="D273" s="411"/>
      <c r="E273" s="411"/>
      <c r="F273" s="411"/>
      <c r="G273" s="411"/>
      <c r="H273" s="411"/>
      <c r="I273" s="411"/>
      <c r="J273" s="411"/>
      <c r="K273" s="411"/>
      <c r="L273" s="411"/>
      <c r="M273" s="411"/>
      <c r="N273" s="411"/>
      <c r="O273" s="412"/>
      <c r="P273" s="408" t="s">
        <v>40</v>
      </c>
      <c r="Q273" s="409"/>
      <c r="R273" s="409"/>
      <c r="S273" s="409"/>
      <c r="T273" s="409"/>
      <c r="U273" s="409"/>
      <c r="V273" s="410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01" t="s">
        <v>258</v>
      </c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1"/>
      <c r="P274" s="401"/>
      <c r="Q274" s="401"/>
      <c r="R274" s="401"/>
      <c r="S274" s="401"/>
      <c r="T274" s="401"/>
      <c r="U274" s="401"/>
      <c r="V274" s="401"/>
      <c r="W274" s="401"/>
      <c r="X274" s="401"/>
      <c r="Y274" s="401"/>
      <c r="Z274" s="401"/>
      <c r="AA274" s="54"/>
      <c r="AB274" s="54"/>
      <c r="AC274" s="54"/>
    </row>
    <row r="275" spans="1:68" ht="16.5" customHeight="1" x14ac:dyDescent="0.25">
      <c r="A275" s="402" t="s">
        <v>258</v>
      </c>
      <c r="B275" s="402"/>
      <c r="C275" s="402"/>
      <c r="D275" s="402"/>
      <c r="E275" s="402"/>
      <c r="F275" s="402"/>
      <c r="G275" s="402"/>
      <c r="H275" s="402"/>
      <c r="I275" s="402"/>
      <c r="J275" s="402"/>
      <c r="K275" s="402"/>
      <c r="L275" s="402"/>
      <c r="M275" s="402"/>
      <c r="N275" s="402"/>
      <c r="O275" s="402"/>
      <c r="P275" s="402"/>
      <c r="Q275" s="402"/>
      <c r="R275" s="402"/>
      <c r="S275" s="402"/>
      <c r="T275" s="402"/>
      <c r="U275" s="402"/>
      <c r="V275" s="402"/>
      <c r="W275" s="402"/>
      <c r="X275" s="402"/>
      <c r="Y275" s="402"/>
      <c r="Z275" s="402"/>
      <c r="AA275" s="65"/>
      <c r="AB275" s="65"/>
      <c r="AC275" s="82"/>
    </row>
    <row r="276" spans="1:68" ht="14.25" customHeight="1" x14ac:dyDescent="0.25">
      <c r="A276" s="403" t="s">
        <v>82</v>
      </c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03"/>
      <c r="O276" s="403"/>
      <c r="P276" s="403"/>
      <c r="Q276" s="403"/>
      <c r="R276" s="403"/>
      <c r="S276" s="403"/>
      <c r="T276" s="403"/>
      <c r="U276" s="403"/>
      <c r="V276" s="403"/>
      <c r="W276" s="403"/>
      <c r="X276" s="403"/>
      <c r="Y276" s="403"/>
      <c r="Z276" s="403"/>
      <c r="AA276" s="66"/>
      <c r="AB276" s="66"/>
      <c r="AC276" s="83"/>
    </row>
    <row r="277" spans="1:68" ht="27" customHeight="1" x14ac:dyDescent="0.25">
      <c r="A277" s="63" t="s">
        <v>397</v>
      </c>
      <c r="B277" s="63" t="s">
        <v>398</v>
      </c>
      <c r="C277" s="36">
        <v>4301071014</v>
      </c>
      <c r="D277" s="404">
        <v>4640242181264</v>
      </c>
      <c r="E277" s="404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05" t="s">
        <v>399</v>
      </c>
      <c r="Q277" s="406"/>
      <c r="R277" s="406"/>
      <c r="S277" s="406"/>
      <c r="T277" s="407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400</v>
      </c>
      <c r="AG277" s="81"/>
      <c r="AJ277" s="87" t="s">
        <v>89</v>
      </c>
      <c r="AK277" s="87">
        <v>1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401</v>
      </c>
      <c r="B278" s="63" t="s">
        <v>402</v>
      </c>
      <c r="C278" s="36">
        <v>4301071021</v>
      </c>
      <c r="D278" s="404">
        <v>4640242181325</v>
      </c>
      <c r="E278" s="404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06" t="s">
        <v>403</v>
      </c>
      <c r="Q278" s="406"/>
      <c r="R278" s="406"/>
      <c r="S278" s="406"/>
      <c r="T278" s="40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400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404</v>
      </c>
      <c r="B279" s="63" t="s">
        <v>405</v>
      </c>
      <c r="C279" s="36">
        <v>4301070993</v>
      </c>
      <c r="D279" s="404">
        <v>4640242180670</v>
      </c>
      <c r="E279" s="404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07" t="s">
        <v>406</v>
      </c>
      <c r="Q279" s="406"/>
      <c r="R279" s="406"/>
      <c r="S279" s="406"/>
      <c r="T279" s="40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407</v>
      </c>
      <c r="AG279" s="81"/>
      <c r="AJ279" s="87" t="s">
        <v>89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11"/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1"/>
      <c r="O280" s="412"/>
      <c r="P280" s="408" t="s">
        <v>40</v>
      </c>
      <c r="Q280" s="409"/>
      <c r="R280" s="409"/>
      <c r="S280" s="409"/>
      <c r="T280" s="409"/>
      <c r="U280" s="409"/>
      <c r="V280" s="410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411"/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2"/>
      <c r="P281" s="408" t="s">
        <v>40</v>
      </c>
      <c r="Q281" s="409"/>
      <c r="R281" s="409"/>
      <c r="S281" s="409"/>
      <c r="T281" s="409"/>
      <c r="U281" s="409"/>
      <c r="V281" s="410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403" t="s">
        <v>165</v>
      </c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03"/>
      <c r="P282" s="403"/>
      <c r="Q282" s="403"/>
      <c r="R282" s="403"/>
      <c r="S282" s="403"/>
      <c r="T282" s="403"/>
      <c r="U282" s="403"/>
      <c r="V282" s="403"/>
      <c r="W282" s="403"/>
      <c r="X282" s="403"/>
      <c r="Y282" s="403"/>
      <c r="Z282" s="403"/>
      <c r="AA282" s="66"/>
      <c r="AB282" s="66"/>
      <c r="AC282" s="83"/>
    </row>
    <row r="283" spans="1:68" ht="27" customHeight="1" x14ac:dyDescent="0.25">
      <c r="A283" s="63" t="s">
        <v>408</v>
      </c>
      <c r="B283" s="63" t="s">
        <v>409</v>
      </c>
      <c r="C283" s="36">
        <v>4301131019</v>
      </c>
      <c r="D283" s="404">
        <v>4640242180427</v>
      </c>
      <c r="E283" s="404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157</v>
      </c>
      <c r="L283" s="37" t="s">
        <v>122</v>
      </c>
      <c r="M283" s="38" t="s">
        <v>86</v>
      </c>
      <c r="N283" s="38"/>
      <c r="O283" s="37">
        <v>180</v>
      </c>
      <c r="P283" s="50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406"/>
      <c r="R283" s="406"/>
      <c r="S283" s="406"/>
      <c r="T283" s="407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1" t="s">
        <v>410</v>
      </c>
      <c r="AG283" s="81"/>
      <c r="AJ283" s="87" t="s">
        <v>123</v>
      </c>
      <c r="AK283" s="87">
        <v>18</v>
      </c>
      <c r="BB283" s="282" t="s">
        <v>95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11"/>
      <c r="B284" s="411"/>
      <c r="C284" s="411"/>
      <c r="D284" s="411"/>
      <c r="E284" s="411"/>
      <c r="F284" s="411"/>
      <c r="G284" s="411"/>
      <c r="H284" s="411"/>
      <c r="I284" s="411"/>
      <c r="J284" s="411"/>
      <c r="K284" s="411"/>
      <c r="L284" s="411"/>
      <c r="M284" s="411"/>
      <c r="N284" s="411"/>
      <c r="O284" s="412"/>
      <c r="P284" s="408" t="s">
        <v>40</v>
      </c>
      <c r="Q284" s="409"/>
      <c r="R284" s="409"/>
      <c r="S284" s="409"/>
      <c r="T284" s="409"/>
      <c r="U284" s="409"/>
      <c r="V284" s="410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411"/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2"/>
      <c r="P285" s="408" t="s">
        <v>40</v>
      </c>
      <c r="Q285" s="409"/>
      <c r="R285" s="409"/>
      <c r="S285" s="409"/>
      <c r="T285" s="409"/>
      <c r="U285" s="409"/>
      <c r="V285" s="410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403" t="s">
        <v>91</v>
      </c>
      <c r="B286" s="403"/>
      <c r="C286" s="403"/>
      <c r="D286" s="403"/>
      <c r="E286" s="403"/>
      <c r="F286" s="403"/>
      <c r="G286" s="403"/>
      <c r="H286" s="403"/>
      <c r="I286" s="403"/>
      <c r="J286" s="403"/>
      <c r="K286" s="403"/>
      <c r="L286" s="403"/>
      <c r="M286" s="403"/>
      <c r="N286" s="403"/>
      <c r="O286" s="403"/>
      <c r="P286" s="403"/>
      <c r="Q286" s="403"/>
      <c r="R286" s="403"/>
      <c r="S286" s="403"/>
      <c r="T286" s="403"/>
      <c r="U286" s="403"/>
      <c r="V286" s="403"/>
      <c r="W286" s="403"/>
      <c r="X286" s="403"/>
      <c r="Y286" s="403"/>
      <c r="Z286" s="403"/>
      <c r="AA286" s="66"/>
      <c r="AB286" s="66"/>
      <c r="AC286" s="83"/>
    </row>
    <row r="287" spans="1:68" ht="27" customHeight="1" x14ac:dyDescent="0.25">
      <c r="A287" s="63" t="s">
        <v>411</v>
      </c>
      <c r="B287" s="63" t="s">
        <v>412</v>
      </c>
      <c r="C287" s="36">
        <v>4301132080</v>
      </c>
      <c r="D287" s="404">
        <v>4640242180397</v>
      </c>
      <c r="E287" s="404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122</v>
      </c>
      <c r="M287" s="38" t="s">
        <v>86</v>
      </c>
      <c r="N287" s="38"/>
      <c r="O287" s="37">
        <v>180</v>
      </c>
      <c r="P287" s="50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406"/>
      <c r="R287" s="406"/>
      <c r="S287" s="406"/>
      <c r="T287" s="40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3" t="s">
        <v>413</v>
      </c>
      <c r="AG287" s="81"/>
      <c r="AJ287" s="87" t="s">
        <v>123</v>
      </c>
      <c r="AK287" s="87">
        <v>12</v>
      </c>
      <c r="BB287" s="284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414</v>
      </c>
      <c r="B288" s="63" t="s">
        <v>415</v>
      </c>
      <c r="C288" s="36">
        <v>4301132104</v>
      </c>
      <c r="D288" s="404">
        <v>4640242181219</v>
      </c>
      <c r="E288" s="404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157</v>
      </c>
      <c r="L288" s="37" t="s">
        <v>88</v>
      </c>
      <c r="M288" s="38" t="s">
        <v>86</v>
      </c>
      <c r="N288" s="38"/>
      <c r="O288" s="37">
        <v>180</v>
      </c>
      <c r="P288" s="510" t="s">
        <v>416</v>
      </c>
      <c r="Q288" s="406"/>
      <c r="R288" s="406"/>
      <c r="S288" s="406"/>
      <c r="T288" s="40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5" t="s">
        <v>413</v>
      </c>
      <c r="AG288" s="81"/>
      <c r="AJ288" s="87" t="s">
        <v>89</v>
      </c>
      <c r="AK288" s="87">
        <v>1</v>
      </c>
      <c r="BB288" s="286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11"/>
      <c r="B289" s="411"/>
      <c r="C289" s="411"/>
      <c r="D289" s="411"/>
      <c r="E289" s="411"/>
      <c r="F289" s="411"/>
      <c r="G289" s="411"/>
      <c r="H289" s="411"/>
      <c r="I289" s="411"/>
      <c r="J289" s="411"/>
      <c r="K289" s="411"/>
      <c r="L289" s="411"/>
      <c r="M289" s="411"/>
      <c r="N289" s="411"/>
      <c r="O289" s="412"/>
      <c r="P289" s="408" t="s">
        <v>40</v>
      </c>
      <c r="Q289" s="409"/>
      <c r="R289" s="409"/>
      <c r="S289" s="409"/>
      <c r="T289" s="409"/>
      <c r="U289" s="409"/>
      <c r="V289" s="410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411"/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2"/>
      <c r="P290" s="408" t="s">
        <v>40</v>
      </c>
      <c r="Q290" s="409"/>
      <c r="R290" s="409"/>
      <c r="S290" s="409"/>
      <c r="T290" s="409"/>
      <c r="U290" s="409"/>
      <c r="V290" s="410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403" t="s">
        <v>139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403"/>
      <c r="AA291" s="66"/>
      <c r="AB291" s="66"/>
      <c r="AC291" s="83"/>
    </row>
    <row r="292" spans="1:68" ht="27" customHeight="1" x14ac:dyDescent="0.25">
      <c r="A292" s="63" t="s">
        <v>417</v>
      </c>
      <c r="B292" s="63" t="s">
        <v>418</v>
      </c>
      <c r="C292" s="36">
        <v>4301136051</v>
      </c>
      <c r="D292" s="404">
        <v>4640242180304</v>
      </c>
      <c r="E292" s="404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96</v>
      </c>
      <c r="L292" s="37" t="s">
        <v>122</v>
      </c>
      <c r="M292" s="38" t="s">
        <v>86</v>
      </c>
      <c r="N292" s="38"/>
      <c r="O292" s="37">
        <v>180</v>
      </c>
      <c r="P292" s="511" t="s">
        <v>419</v>
      </c>
      <c r="Q292" s="406"/>
      <c r="R292" s="406"/>
      <c r="S292" s="406"/>
      <c r="T292" s="407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87" t="s">
        <v>420</v>
      </c>
      <c r="AG292" s="81"/>
      <c r="AJ292" s="87" t="s">
        <v>123</v>
      </c>
      <c r="AK292" s="87">
        <v>14</v>
      </c>
      <c r="BB292" s="288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421</v>
      </c>
      <c r="B293" s="63" t="s">
        <v>422</v>
      </c>
      <c r="C293" s="36">
        <v>4301136053</v>
      </c>
      <c r="D293" s="404">
        <v>4640242180236</v>
      </c>
      <c r="E293" s="404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122</v>
      </c>
      <c r="M293" s="38" t="s">
        <v>86</v>
      </c>
      <c r="N293" s="38"/>
      <c r="O293" s="37">
        <v>180</v>
      </c>
      <c r="P293" s="51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406"/>
      <c r="R293" s="406"/>
      <c r="S293" s="406"/>
      <c r="T293" s="407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89" t="s">
        <v>420</v>
      </c>
      <c r="AG293" s="81"/>
      <c r="AJ293" s="87" t="s">
        <v>123</v>
      </c>
      <c r="AK293" s="87">
        <v>12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423</v>
      </c>
      <c r="B294" s="63" t="s">
        <v>424</v>
      </c>
      <c r="C294" s="36">
        <v>4301136052</v>
      </c>
      <c r="D294" s="404">
        <v>4640242180410</v>
      </c>
      <c r="E294" s="404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96</v>
      </c>
      <c r="L294" s="37" t="s">
        <v>88</v>
      </c>
      <c r="M294" s="38" t="s">
        <v>86</v>
      </c>
      <c r="N294" s="38"/>
      <c r="O294" s="37">
        <v>180</v>
      </c>
      <c r="P294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406"/>
      <c r="R294" s="406"/>
      <c r="S294" s="406"/>
      <c r="T294" s="407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1" t="s">
        <v>420</v>
      </c>
      <c r="AG294" s="81"/>
      <c r="AJ294" s="87" t="s">
        <v>89</v>
      </c>
      <c r="AK294" s="87">
        <v>1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11"/>
      <c r="B295" s="411"/>
      <c r="C295" s="411"/>
      <c r="D295" s="411"/>
      <c r="E295" s="411"/>
      <c r="F295" s="411"/>
      <c r="G295" s="411"/>
      <c r="H295" s="411"/>
      <c r="I295" s="411"/>
      <c r="J295" s="411"/>
      <c r="K295" s="411"/>
      <c r="L295" s="411"/>
      <c r="M295" s="411"/>
      <c r="N295" s="411"/>
      <c r="O295" s="412"/>
      <c r="P295" s="408" t="s">
        <v>40</v>
      </c>
      <c r="Q295" s="409"/>
      <c r="R295" s="409"/>
      <c r="S295" s="409"/>
      <c r="T295" s="409"/>
      <c r="U295" s="409"/>
      <c r="V295" s="410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11"/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2"/>
      <c r="P296" s="408" t="s">
        <v>40</v>
      </c>
      <c r="Q296" s="409"/>
      <c r="R296" s="409"/>
      <c r="S296" s="409"/>
      <c r="T296" s="409"/>
      <c r="U296" s="409"/>
      <c r="V296" s="410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403" t="s">
        <v>145</v>
      </c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3"/>
      <c r="P297" s="403"/>
      <c r="Q297" s="403"/>
      <c r="R297" s="403"/>
      <c r="S297" s="403"/>
      <c r="T297" s="403"/>
      <c r="U297" s="403"/>
      <c r="V297" s="403"/>
      <c r="W297" s="403"/>
      <c r="X297" s="403"/>
      <c r="Y297" s="403"/>
      <c r="Z297" s="403"/>
      <c r="AA297" s="66"/>
      <c r="AB297" s="66"/>
      <c r="AC297" s="83"/>
    </row>
    <row r="298" spans="1:68" ht="37.5" customHeight="1" x14ac:dyDescent="0.25">
      <c r="A298" s="63" t="s">
        <v>425</v>
      </c>
      <c r="B298" s="63" t="s">
        <v>426</v>
      </c>
      <c r="C298" s="36">
        <v>4301135504</v>
      </c>
      <c r="D298" s="404">
        <v>4640242181554</v>
      </c>
      <c r="E298" s="404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96</v>
      </c>
      <c r="L298" s="37" t="s">
        <v>88</v>
      </c>
      <c r="M298" s="38" t="s">
        <v>86</v>
      </c>
      <c r="N298" s="38"/>
      <c r="O298" s="37">
        <v>180</v>
      </c>
      <c r="P298" s="514" t="s">
        <v>427</v>
      </c>
      <c r="Q298" s="406"/>
      <c r="R298" s="406"/>
      <c r="S298" s="406"/>
      <c r="T298" s="40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6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3" t="s">
        <v>428</v>
      </c>
      <c r="AG298" s="81"/>
      <c r="AJ298" s="87" t="s">
        <v>89</v>
      </c>
      <c r="AK298" s="87">
        <v>1</v>
      </c>
      <c r="BB298" s="294" t="s">
        <v>95</v>
      </c>
      <c r="BM298" s="81">
        <f t="shared" ref="BM298:BM316" si="25">IFERROR(X298*I298,"0")</f>
        <v>0</v>
      </c>
      <c r="BN298" s="81">
        <f t="shared" ref="BN298:BN316" si="26">IFERROR(Y298*I298,"0")</f>
        <v>0</v>
      </c>
      <c r="BO298" s="81">
        <f t="shared" ref="BO298:BO316" si="27">IFERROR(X298/J298,"0")</f>
        <v>0</v>
      </c>
      <c r="BP298" s="81">
        <f t="shared" ref="BP298:BP316" si="28">IFERROR(Y298/J298,"0")</f>
        <v>0</v>
      </c>
    </row>
    <row r="299" spans="1:68" ht="27" customHeight="1" x14ac:dyDescent="0.25">
      <c r="A299" s="63" t="s">
        <v>429</v>
      </c>
      <c r="B299" s="63" t="s">
        <v>430</v>
      </c>
      <c r="C299" s="36">
        <v>4301135518</v>
      </c>
      <c r="D299" s="404">
        <v>4640242181561</v>
      </c>
      <c r="E299" s="404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96</v>
      </c>
      <c r="L299" s="37" t="s">
        <v>122</v>
      </c>
      <c r="M299" s="38" t="s">
        <v>86</v>
      </c>
      <c r="N299" s="38"/>
      <c r="O299" s="37">
        <v>180</v>
      </c>
      <c r="P299" s="515" t="s">
        <v>431</v>
      </c>
      <c r="Q299" s="406"/>
      <c r="R299" s="406"/>
      <c r="S299" s="406"/>
      <c r="T299" s="40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432</v>
      </c>
      <c r="AG299" s="81"/>
      <c r="AJ299" s="87" t="s">
        <v>123</v>
      </c>
      <c r="AK299" s="87">
        <v>14</v>
      </c>
      <c r="BB299" s="296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433</v>
      </c>
      <c r="B300" s="63" t="s">
        <v>434</v>
      </c>
      <c r="C300" s="36">
        <v>4301135374</v>
      </c>
      <c r="D300" s="404">
        <v>4640242181424</v>
      </c>
      <c r="E300" s="404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406"/>
      <c r="R300" s="406"/>
      <c r="S300" s="406"/>
      <c r="T300" s="40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297" t="s">
        <v>428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435</v>
      </c>
      <c r="B301" s="63" t="s">
        <v>436</v>
      </c>
      <c r="C301" s="36">
        <v>4301135320</v>
      </c>
      <c r="D301" s="404">
        <v>4640242181592</v>
      </c>
      <c r="E301" s="404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17" t="s">
        <v>437</v>
      </c>
      <c r="Q301" s="406"/>
      <c r="R301" s="406"/>
      <c r="S301" s="406"/>
      <c r="T301" s="40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299" t="s">
        <v>438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439</v>
      </c>
      <c r="B302" s="63" t="s">
        <v>440</v>
      </c>
      <c r="C302" s="36">
        <v>4301135552</v>
      </c>
      <c r="D302" s="404">
        <v>4640242181431</v>
      </c>
      <c r="E302" s="404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18" t="s">
        <v>441</v>
      </c>
      <c r="Q302" s="406"/>
      <c r="R302" s="406"/>
      <c r="S302" s="406"/>
      <c r="T302" s="40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1" t="s">
        <v>442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443</v>
      </c>
      <c r="B303" s="63" t="s">
        <v>444</v>
      </c>
      <c r="C303" s="36">
        <v>4301135405</v>
      </c>
      <c r="D303" s="404">
        <v>4640242181523</v>
      </c>
      <c r="E303" s="404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406"/>
      <c r="R303" s="406"/>
      <c r="S303" s="406"/>
      <c r="T303" s="40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432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445</v>
      </c>
      <c r="B304" s="63" t="s">
        <v>446</v>
      </c>
      <c r="C304" s="36">
        <v>4301135404</v>
      </c>
      <c r="D304" s="404">
        <v>4640242181516</v>
      </c>
      <c r="E304" s="404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20" t="s">
        <v>447</v>
      </c>
      <c r="Q304" s="406"/>
      <c r="R304" s="406"/>
      <c r="S304" s="406"/>
      <c r="T304" s="40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442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448</v>
      </c>
      <c r="B305" s="63" t="s">
        <v>449</v>
      </c>
      <c r="C305" s="36">
        <v>4301135375</v>
      </c>
      <c r="D305" s="404">
        <v>4640242181486</v>
      </c>
      <c r="E305" s="404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122</v>
      </c>
      <c r="M305" s="38" t="s">
        <v>86</v>
      </c>
      <c r="N305" s="38"/>
      <c r="O305" s="37">
        <v>180</v>
      </c>
      <c r="P305" s="5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406"/>
      <c r="R305" s="406"/>
      <c r="S305" s="406"/>
      <c r="T305" s="40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428</v>
      </c>
      <c r="AG305" s="81"/>
      <c r="AJ305" s="87" t="s">
        <v>123</v>
      </c>
      <c r="AK305" s="87">
        <v>14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450</v>
      </c>
      <c r="B306" s="63" t="s">
        <v>451</v>
      </c>
      <c r="C306" s="36">
        <v>4301135402</v>
      </c>
      <c r="D306" s="404">
        <v>4640242181493</v>
      </c>
      <c r="E306" s="404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22" t="s">
        <v>452</v>
      </c>
      <c r="Q306" s="406"/>
      <c r="R306" s="406"/>
      <c r="S306" s="406"/>
      <c r="T306" s="40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428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453</v>
      </c>
      <c r="B307" s="63" t="s">
        <v>454</v>
      </c>
      <c r="C307" s="36">
        <v>4301135403</v>
      </c>
      <c r="D307" s="404">
        <v>4640242181509</v>
      </c>
      <c r="E307" s="404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406"/>
      <c r="R307" s="406"/>
      <c r="S307" s="406"/>
      <c r="T307" s="40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428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455</v>
      </c>
      <c r="B308" s="63" t="s">
        <v>456</v>
      </c>
      <c r="C308" s="36">
        <v>4301135304</v>
      </c>
      <c r="D308" s="404">
        <v>4640242181240</v>
      </c>
      <c r="E308" s="404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24" t="s">
        <v>457</v>
      </c>
      <c r="Q308" s="406"/>
      <c r="R308" s="406"/>
      <c r="S308" s="406"/>
      <c r="T308" s="40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428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458</v>
      </c>
      <c r="B309" s="63" t="s">
        <v>459</v>
      </c>
      <c r="C309" s="36">
        <v>4301135610</v>
      </c>
      <c r="D309" s="404">
        <v>4640242181318</v>
      </c>
      <c r="E309" s="404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25" t="s">
        <v>460</v>
      </c>
      <c r="Q309" s="406"/>
      <c r="R309" s="406"/>
      <c r="S309" s="406"/>
      <c r="T309" s="40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432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461</v>
      </c>
      <c r="B310" s="63" t="s">
        <v>462</v>
      </c>
      <c r="C310" s="36">
        <v>4301135306</v>
      </c>
      <c r="D310" s="404">
        <v>4640242181387</v>
      </c>
      <c r="E310" s="404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157</v>
      </c>
      <c r="L310" s="37" t="s">
        <v>88</v>
      </c>
      <c r="M310" s="38" t="s">
        <v>86</v>
      </c>
      <c r="N310" s="38"/>
      <c r="O310" s="37">
        <v>180</v>
      </c>
      <c r="P310" s="526" t="s">
        <v>463</v>
      </c>
      <c r="Q310" s="406"/>
      <c r="R310" s="406"/>
      <c r="S310" s="406"/>
      <c r="T310" s="40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428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464</v>
      </c>
      <c r="B311" s="63" t="s">
        <v>465</v>
      </c>
      <c r="C311" s="36">
        <v>4301135305</v>
      </c>
      <c r="D311" s="404">
        <v>4640242181394</v>
      </c>
      <c r="E311" s="404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157</v>
      </c>
      <c r="L311" s="37" t="s">
        <v>88</v>
      </c>
      <c r="M311" s="38" t="s">
        <v>86</v>
      </c>
      <c r="N311" s="38"/>
      <c r="O311" s="37">
        <v>180</v>
      </c>
      <c r="P311" s="527" t="s">
        <v>466</v>
      </c>
      <c r="Q311" s="406"/>
      <c r="R311" s="406"/>
      <c r="S311" s="406"/>
      <c r="T311" s="40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428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467</v>
      </c>
      <c r="B312" s="63" t="s">
        <v>468</v>
      </c>
      <c r="C312" s="36">
        <v>4301135309</v>
      </c>
      <c r="D312" s="404">
        <v>4640242181332</v>
      </c>
      <c r="E312" s="404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157</v>
      </c>
      <c r="L312" s="37" t="s">
        <v>88</v>
      </c>
      <c r="M312" s="38" t="s">
        <v>86</v>
      </c>
      <c r="N312" s="38"/>
      <c r="O312" s="37">
        <v>180</v>
      </c>
      <c r="P312" s="528" t="s">
        <v>469</v>
      </c>
      <c r="Q312" s="406"/>
      <c r="R312" s="406"/>
      <c r="S312" s="406"/>
      <c r="T312" s="40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428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470</v>
      </c>
      <c r="B313" s="63" t="s">
        <v>471</v>
      </c>
      <c r="C313" s="36">
        <v>4301135308</v>
      </c>
      <c r="D313" s="404">
        <v>4640242181349</v>
      </c>
      <c r="E313" s="404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157</v>
      </c>
      <c r="L313" s="37" t="s">
        <v>88</v>
      </c>
      <c r="M313" s="38" t="s">
        <v>86</v>
      </c>
      <c r="N313" s="38"/>
      <c r="O313" s="37">
        <v>180</v>
      </c>
      <c r="P313" s="529" t="s">
        <v>472</v>
      </c>
      <c r="Q313" s="406"/>
      <c r="R313" s="406"/>
      <c r="S313" s="406"/>
      <c r="T313" s="40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428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473</v>
      </c>
      <c r="B314" s="63" t="s">
        <v>474</v>
      </c>
      <c r="C314" s="36">
        <v>4301135307</v>
      </c>
      <c r="D314" s="404">
        <v>4640242181370</v>
      </c>
      <c r="E314" s="404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157</v>
      </c>
      <c r="L314" s="37" t="s">
        <v>88</v>
      </c>
      <c r="M314" s="38" t="s">
        <v>86</v>
      </c>
      <c r="N314" s="38"/>
      <c r="O314" s="37">
        <v>180</v>
      </c>
      <c r="P314" s="530" t="s">
        <v>475</v>
      </c>
      <c r="Q314" s="406"/>
      <c r="R314" s="406"/>
      <c r="S314" s="406"/>
      <c r="T314" s="40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476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477</v>
      </c>
      <c r="B315" s="63" t="s">
        <v>478</v>
      </c>
      <c r="C315" s="36">
        <v>4301135198</v>
      </c>
      <c r="D315" s="404">
        <v>4640242180663</v>
      </c>
      <c r="E315" s="404"/>
      <c r="F315" s="62">
        <v>0.9</v>
      </c>
      <c r="G315" s="37">
        <v>4</v>
      </c>
      <c r="H315" s="62">
        <v>3.6</v>
      </c>
      <c r="I315" s="62">
        <v>3.83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31" t="s">
        <v>479</v>
      </c>
      <c r="Q315" s="406"/>
      <c r="R315" s="406"/>
      <c r="S315" s="406"/>
      <c r="T315" s="40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27" t="s">
        <v>480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481</v>
      </c>
      <c r="B316" s="63" t="s">
        <v>482</v>
      </c>
      <c r="C316" s="36">
        <v>4301135723</v>
      </c>
      <c r="D316" s="404">
        <v>4640242181783</v>
      </c>
      <c r="E316" s="404"/>
      <c r="F316" s="62">
        <v>0.3</v>
      </c>
      <c r="G316" s="37">
        <v>9</v>
      </c>
      <c r="H316" s="62">
        <v>2.7</v>
      </c>
      <c r="I316" s="62">
        <v>2.988</v>
      </c>
      <c r="J316" s="37">
        <v>126</v>
      </c>
      <c r="K316" s="37" t="s">
        <v>96</v>
      </c>
      <c r="L316" s="37" t="s">
        <v>88</v>
      </c>
      <c r="M316" s="38" t="s">
        <v>86</v>
      </c>
      <c r="N316" s="38"/>
      <c r="O316" s="37">
        <v>180</v>
      </c>
      <c r="P316" s="532" t="s">
        <v>483</v>
      </c>
      <c r="Q316" s="406"/>
      <c r="R316" s="406"/>
      <c r="S316" s="406"/>
      <c r="T316" s="40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IFERROR(IF(X316="","",X316*0.00936),"")</f>
        <v>0</v>
      </c>
      <c r="AA316" s="68" t="s">
        <v>46</v>
      </c>
      <c r="AB316" s="69" t="s">
        <v>46</v>
      </c>
      <c r="AC316" s="329" t="s">
        <v>484</v>
      </c>
      <c r="AG316" s="81"/>
      <c r="AJ316" s="87" t="s">
        <v>89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x14ac:dyDescent="0.2">
      <c r="A317" s="411"/>
      <c r="B317" s="411"/>
      <c r="C317" s="411"/>
      <c r="D317" s="411"/>
      <c r="E317" s="411"/>
      <c r="F317" s="411"/>
      <c r="G317" s="411"/>
      <c r="H317" s="411"/>
      <c r="I317" s="411"/>
      <c r="J317" s="411"/>
      <c r="K317" s="411"/>
      <c r="L317" s="411"/>
      <c r="M317" s="411"/>
      <c r="N317" s="411"/>
      <c r="O317" s="412"/>
      <c r="P317" s="408" t="s">
        <v>40</v>
      </c>
      <c r="Q317" s="409"/>
      <c r="R317" s="409"/>
      <c r="S317" s="409"/>
      <c r="T317" s="409"/>
      <c r="U317" s="409"/>
      <c r="V317" s="410"/>
      <c r="W317" s="42" t="s">
        <v>39</v>
      </c>
      <c r="X317" s="43">
        <f>IFERROR(SUM(X298:X316),"0")</f>
        <v>0</v>
      </c>
      <c r="Y317" s="43">
        <f>IFERROR(SUM(Y298:Y316),"0")</f>
        <v>0</v>
      </c>
      <c r="Z317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1"/>
      <c r="O318" s="412"/>
      <c r="P318" s="408" t="s">
        <v>40</v>
      </c>
      <c r="Q318" s="409"/>
      <c r="R318" s="409"/>
      <c r="S318" s="409"/>
      <c r="T318" s="409"/>
      <c r="U318" s="409"/>
      <c r="V318" s="410"/>
      <c r="W318" s="42" t="s">
        <v>0</v>
      </c>
      <c r="X318" s="43">
        <f>IFERROR(SUMPRODUCT(X298:X316*H298:H316),"0")</f>
        <v>0</v>
      </c>
      <c r="Y318" s="43">
        <f>IFERROR(SUMPRODUCT(Y298:Y316*H298:H316),"0")</f>
        <v>0</v>
      </c>
      <c r="Z318" s="42"/>
      <c r="AA318" s="67"/>
      <c r="AB318" s="67"/>
      <c r="AC318" s="67"/>
    </row>
    <row r="319" spans="1:68" ht="16.5" customHeight="1" x14ac:dyDescent="0.25">
      <c r="A319" s="402" t="s">
        <v>485</v>
      </c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2"/>
      <c r="P319" s="402"/>
      <c r="Q319" s="402"/>
      <c r="R319" s="402"/>
      <c r="S319" s="402"/>
      <c r="T319" s="402"/>
      <c r="U319" s="402"/>
      <c r="V319" s="402"/>
      <c r="W319" s="402"/>
      <c r="X319" s="402"/>
      <c r="Y319" s="402"/>
      <c r="Z319" s="402"/>
      <c r="AA319" s="65"/>
      <c r="AB319" s="65"/>
      <c r="AC319" s="82"/>
    </row>
    <row r="320" spans="1:68" ht="14.25" customHeight="1" x14ac:dyDescent="0.25">
      <c r="A320" s="403" t="s">
        <v>145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03"/>
      <c r="Z320" s="403"/>
      <c r="AA320" s="66"/>
      <c r="AB320" s="66"/>
      <c r="AC320" s="83"/>
    </row>
    <row r="321" spans="1:68" ht="27" customHeight="1" x14ac:dyDescent="0.25">
      <c r="A321" s="63" t="s">
        <v>486</v>
      </c>
      <c r="B321" s="63" t="s">
        <v>487</v>
      </c>
      <c r="C321" s="36">
        <v>4301135268</v>
      </c>
      <c r="D321" s="404">
        <v>4640242181134</v>
      </c>
      <c r="E321" s="404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87</v>
      </c>
      <c r="L321" s="37" t="s">
        <v>88</v>
      </c>
      <c r="M321" s="38" t="s">
        <v>86</v>
      </c>
      <c r="N321" s="38"/>
      <c r="O321" s="37">
        <v>180</v>
      </c>
      <c r="P321" s="533" t="s">
        <v>488</v>
      </c>
      <c r="Q321" s="406"/>
      <c r="R321" s="406"/>
      <c r="S321" s="406"/>
      <c r="T321" s="407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489</v>
      </c>
      <c r="AG321" s="81"/>
      <c r="AJ321" s="87" t="s">
        <v>89</v>
      </c>
      <c r="AK321" s="87">
        <v>1</v>
      </c>
      <c r="BB321" s="332" t="s">
        <v>95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x14ac:dyDescent="0.2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2"/>
      <c r="P322" s="408" t="s">
        <v>40</v>
      </c>
      <c r="Q322" s="409"/>
      <c r="R322" s="409"/>
      <c r="S322" s="409"/>
      <c r="T322" s="409"/>
      <c r="U322" s="409"/>
      <c r="V322" s="410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11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1"/>
      <c r="O323" s="412"/>
      <c r="P323" s="408" t="s">
        <v>40</v>
      </c>
      <c r="Q323" s="409"/>
      <c r="R323" s="409"/>
      <c r="S323" s="409"/>
      <c r="T323" s="409"/>
      <c r="U323" s="409"/>
      <c r="V323" s="410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">
      <c r="A324" s="411"/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537"/>
      <c r="P324" s="534" t="s">
        <v>33</v>
      </c>
      <c r="Q324" s="535"/>
      <c r="R324" s="535"/>
      <c r="S324" s="535"/>
      <c r="T324" s="535"/>
      <c r="U324" s="535"/>
      <c r="V324" s="536"/>
      <c r="W324" s="42" t="s">
        <v>0</v>
      </c>
      <c r="X324" s="43">
        <f>IFERROR(X24+X31+X38+X49+X54+X58+X62+X67+X73+X79+X84+X90+X100+X106+X117+X121+X127+X133+X139+X144+X149+X154+X159+X165+X173+X178+X186+X190+X196+X203+X210+X220+X228+X233+X238+X244+X250+X256+X263+X269+X273+X281+X285+X290+X296+X318+X323,"0")</f>
        <v>0</v>
      </c>
      <c r="Y324" s="43">
        <f>IFERROR(Y24+Y31+Y38+Y49+Y54+Y58+Y62+Y67+Y73+Y79+Y84+Y90+Y100+Y106+Y117+Y121+Y127+Y133+Y139+Y144+Y149+Y154+Y159+Y165+Y173+Y178+Y186+Y190+Y196+Y203+Y210+Y220+Y228+Y233+Y238+Y244+Y250+Y256+Y263+Y269+Y273+Y281+Y285+Y290+Y296+Y318+Y323,"0")</f>
        <v>0</v>
      </c>
      <c r="Z324" s="42"/>
      <c r="AA324" s="67"/>
      <c r="AB324" s="67"/>
      <c r="AC324" s="67"/>
    </row>
    <row r="325" spans="1:68" x14ac:dyDescent="0.2">
      <c r="A325" s="411"/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537"/>
      <c r="P325" s="534" t="s">
        <v>34</v>
      </c>
      <c r="Q325" s="535"/>
      <c r="R325" s="535"/>
      <c r="S325" s="535"/>
      <c r="T325" s="535"/>
      <c r="U325" s="535"/>
      <c r="V325" s="536"/>
      <c r="W325" s="42" t="s">
        <v>0</v>
      </c>
      <c r="X325" s="43">
        <f>IFERROR(SUM(BM22:BM321),"0")</f>
        <v>0</v>
      </c>
      <c r="Y325" s="43">
        <f>IFERROR(SUM(BN22:BN321),"0")</f>
        <v>0</v>
      </c>
      <c r="Z325" s="42"/>
      <c r="AA325" s="67"/>
      <c r="AB325" s="67"/>
      <c r="AC325" s="67"/>
    </row>
    <row r="326" spans="1:68" x14ac:dyDescent="0.2">
      <c r="A326" s="411"/>
      <c r="B326" s="411"/>
      <c r="C326" s="411"/>
      <c r="D326" s="411"/>
      <c r="E326" s="411"/>
      <c r="F326" s="411"/>
      <c r="G326" s="411"/>
      <c r="H326" s="411"/>
      <c r="I326" s="411"/>
      <c r="J326" s="411"/>
      <c r="K326" s="411"/>
      <c r="L326" s="411"/>
      <c r="M326" s="411"/>
      <c r="N326" s="411"/>
      <c r="O326" s="537"/>
      <c r="P326" s="534" t="s">
        <v>35</v>
      </c>
      <c r="Q326" s="535"/>
      <c r="R326" s="535"/>
      <c r="S326" s="535"/>
      <c r="T326" s="535"/>
      <c r="U326" s="535"/>
      <c r="V326" s="536"/>
      <c r="W326" s="42" t="s">
        <v>20</v>
      </c>
      <c r="X326" s="44">
        <f>ROUNDUP(SUM(BO22:BO321),0)</f>
        <v>0</v>
      </c>
      <c r="Y326" s="44">
        <f>ROUNDUP(SUM(BP22:BP321),0)</f>
        <v>0</v>
      </c>
      <c r="Z326" s="42"/>
      <c r="AA326" s="67"/>
      <c r="AB326" s="67"/>
      <c r="AC326" s="67"/>
    </row>
    <row r="327" spans="1:68" x14ac:dyDescent="0.2">
      <c r="A327" s="411"/>
      <c r="B327" s="411"/>
      <c r="C327" s="411"/>
      <c r="D327" s="411"/>
      <c r="E327" s="411"/>
      <c r="F327" s="411"/>
      <c r="G327" s="411"/>
      <c r="H327" s="411"/>
      <c r="I327" s="411"/>
      <c r="J327" s="411"/>
      <c r="K327" s="411"/>
      <c r="L327" s="411"/>
      <c r="M327" s="411"/>
      <c r="N327" s="411"/>
      <c r="O327" s="537"/>
      <c r="P327" s="534" t="s">
        <v>36</v>
      </c>
      <c r="Q327" s="535"/>
      <c r="R327" s="535"/>
      <c r="S327" s="535"/>
      <c r="T327" s="535"/>
      <c r="U327" s="535"/>
      <c r="V327" s="536"/>
      <c r="W327" s="42" t="s">
        <v>0</v>
      </c>
      <c r="X327" s="43">
        <f>GrossWeightTotal+PalletQtyTotal*25</f>
        <v>0</v>
      </c>
      <c r="Y327" s="43">
        <f>GrossWeightTotalR+PalletQtyTotalR*25</f>
        <v>0</v>
      </c>
      <c r="Z327" s="42"/>
      <c r="AA327" s="67"/>
      <c r="AB327" s="67"/>
      <c r="AC327" s="67"/>
    </row>
    <row r="328" spans="1:68" x14ac:dyDescent="0.2">
      <c r="A328" s="411"/>
      <c r="B328" s="411"/>
      <c r="C328" s="411"/>
      <c r="D328" s="411"/>
      <c r="E328" s="411"/>
      <c r="F328" s="411"/>
      <c r="G328" s="411"/>
      <c r="H328" s="411"/>
      <c r="I328" s="411"/>
      <c r="J328" s="411"/>
      <c r="K328" s="411"/>
      <c r="L328" s="411"/>
      <c r="M328" s="411"/>
      <c r="N328" s="411"/>
      <c r="O328" s="537"/>
      <c r="P328" s="534" t="s">
        <v>37</v>
      </c>
      <c r="Q328" s="535"/>
      <c r="R328" s="535"/>
      <c r="S328" s="535"/>
      <c r="T328" s="535"/>
      <c r="U328" s="535"/>
      <c r="V328" s="536"/>
      <c r="W328" s="42" t="s">
        <v>20</v>
      </c>
      <c r="X328" s="43">
        <f>IFERROR(X23+X30+X37+X48+X53+X57+X61+X66+X72+X78+X83+X89+X99+X105+X116+X120+X126+X132+X138+X143+X148+X153+X158+X164+X172+X177+X185+X189+X195+X202+X209+X219+X227+X232+X237+X243+X249+X255+X262+X268+X272+X280+X284+X289+X295+X317+X322,"0")</f>
        <v>0</v>
      </c>
      <c r="Y328" s="43">
        <f>IFERROR(Y23+Y30+Y37+Y48+Y53+Y57+Y61+Y66+Y72+Y78+Y83+Y89+Y99+Y105+Y116+Y120+Y126+Y132+Y138+Y143+Y148+Y153+Y158+Y164+Y172+Y177+Y185+Y189+Y195+Y202+Y209+Y219+Y227+Y232+Y237+Y243+Y249+Y255+Y262+Y268+Y272+Y280+Y284+Y289+Y295+Y317+Y322,"0")</f>
        <v>0</v>
      </c>
      <c r="Z328" s="42"/>
      <c r="AA328" s="67"/>
      <c r="AB328" s="67"/>
      <c r="AC328" s="67"/>
    </row>
    <row r="329" spans="1:68" ht="14.25" x14ac:dyDescent="0.2">
      <c r="A329" s="411"/>
      <c r="B329" s="411"/>
      <c r="C329" s="411"/>
      <c r="D329" s="411"/>
      <c r="E329" s="411"/>
      <c r="F329" s="411"/>
      <c r="G329" s="411"/>
      <c r="H329" s="411"/>
      <c r="I329" s="411"/>
      <c r="J329" s="411"/>
      <c r="K329" s="411"/>
      <c r="L329" s="411"/>
      <c r="M329" s="411"/>
      <c r="N329" s="411"/>
      <c r="O329" s="537"/>
      <c r="P329" s="534" t="s">
        <v>38</v>
      </c>
      <c r="Q329" s="535"/>
      <c r="R329" s="535"/>
      <c r="S329" s="535"/>
      <c r="T329" s="535"/>
      <c r="U329" s="535"/>
      <c r="V329" s="536"/>
      <c r="W329" s="45" t="s">
        <v>52</v>
      </c>
      <c r="X329" s="42"/>
      <c r="Y329" s="42"/>
      <c r="Z329" s="42">
        <f>IFERROR(Z23+Z30+Z37+Z48+Z53+Z57+Z61+Z66+Z72+Z78+Z83+Z89+Z99+Z105+Z116+Z120+Z126+Z132+Z138+Z143+Z148+Z153+Z158+Z164+Z172+Z177+Z185+Z189+Z195+Z202+Z209+Z219+Z227+Z232+Z237+Z243+Z249+Z255+Z262+Z268+Z272+Z280+Z284+Z289+Z295+Z317+Z322,"0")</f>
        <v>0</v>
      </c>
      <c r="AA329" s="67"/>
      <c r="AB329" s="67"/>
      <c r="AC329" s="67"/>
    </row>
    <row r="330" spans="1:68" ht="13.5" thickBot="1" x14ac:dyDescent="0.25"/>
    <row r="331" spans="1:68" ht="27" thickTop="1" thickBot="1" x14ac:dyDescent="0.25">
      <c r="A331" s="46" t="s">
        <v>9</v>
      </c>
      <c r="B331" s="88" t="s">
        <v>81</v>
      </c>
      <c r="C331" s="538" t="s">
        <v>45</v>
      </c>
      <c r="D331" s="538" t="s">
        <v>45</v>
      </c>
      <c r="E331" s="538" t="s">
        <v>45</v>
      </c>
      <c r="F331" s="538" t="s">
        <v>45</v>
      </c>
      <c r="G331" s="538" t="s">
        <v>45</v>
      </c>
      <c r="H331" s="538" t="s">
        <v>45</v>
      </c>
      <c r="I331" s="538" t="s">
        <v>45</v>
      </c>
      <c r="J331" s="538" t="s">
        <v>45</v>
      </c>
      <c r="K331" s="538" t="s">
        <v>45</v>
      </c>
      <c r="L331" s="538" t="s">
        <v>45</v>
      </c>
      <c r="M331" s="538" t="s">
        <v>45</v>
      </c>
      <c r="N331" s="539"/>
      <c r="O331" s="538" t="s">
        <v>45</v>
      </c>
      <c r="P331" s="538" t="s">
        <v>45</v>
      </c>
      <c r="Q331" s="538" t="s">
        <v>45</v>
      </c>
      <c r="R331" s="538" t="s">
        <v>45</v>
      </c>
      <c r="S331" s="538" t="s">
        <v>45</v>
      </c>
      <c r="T331" s="538" t="s">
        <v>45</v>
      </c>
      <c r="U331" s="538" t="s">
        <v>257</v>
      </c>
      <c r="V331" s="538" t="s">
        <v>257</v>
      </c>
      <c r="W331" s="88" t="s">
        <v>283</v>
      </c>
      <c r="X331" s="538" t="s">
        <v>302</v>
      </c>
      <c r="Y331" s="538" t="s">
        <v>302</v>
      </c>
      <c r="Z331" s="538" t="s">
        <v>302</v>
      </c>
      <c r="AA331" s="538" t="s">
        <v>302</v>
      </c>
      <c r="AB331" s="538" t="s">
        <v>302</v>
      </c>
      <c r="AC331" s="538" t="s">
        <v>302</v>
      </c>
      <c r="AD331" s="538" t="s">
        <v>302</v>
      </c>
      <c r="AE331" s="88" t="s">
        <v>377</v>
      </c>
      <c r="AF331" s="88" t="s">
        <v>382</v>
      </c>
      <c r="AG331" s="88" t="s">
        <v>389</v>
      </c>
      <c r="AH331" s="538" t="s">
        <v>258</v>
      </c>
      <c r="AI331" s="538" t="s">
        <v>258</v>
      </c>
    </row>
    <row r="332" spans="1:68" ht="14.25" customHeight="1" thickTop="1" x14ac:dyDescent="0.2">
      <c r="A332" s="540" t="s">
        <v>10</v>
      </c>
      <c r="B332" s="538" t="s">
        <v>81</v>
      </c>
      <c r="C332" s="538" t="s">
        <v>90</v>
      </c>
      <c r="D332" s="538" t="s">
        <v>99</v>
      </c>
      <c r="E332" s="538" t="s">
        <v>109</v>
      </c>
      <c r="F332" s="538" t="s">
        <v>128</v>
      </c>
      <c r="G332" s="538" t="s">
        <v>153</v>
      </c>
      <c r="H332" s="538" t="s">
        <v>160</v>
      </c>
      <c r="I332" s="538" t="s">
        <v>164</v>
      </c>
      <c r="J332" s="538" t="s">
        <v>172</v>
      </c>
      <c r="K332" s="538" t="s">
        <v>194</v>
      </c>
      <c r="L332" s="538" t="s">
        <v>200</v>
      </c>
      <c r="M332" s="538" t="s">
        <v>220</v>
      </c>
      <c r="N332" s="1"/>
      <c r="O332" s="538" t="s">
        <v>226</v>
      </c>
      <c r="P332" s="538" t="s">
        <v>233</v>
      </c>
      <c r="Q332" s="538" t="s">
        <v>240</v>
      </c>
      <c r="R332" s="538" t="s">
        <v>244</v>
      </c>
      <c r="S332" s="538" t="s">
        <v>247</v>
      </c>
      <c r="T332" s="538" t="s">
        <v>253</v>
      </c>
      <c r="U332" s="538" t="s">
        <v>258</v>
      </c>
      <c r="V332" s="538" t="s">
        <v>262</v>
      </c>
      <c r="W332" s="538" t="s">
        <v>284</v>
      </c>
      <c r="X332" s="538" t="s">
        <v>303</v>
      </c>
      <c r="Y332" s="538" t="s">
        <v>319</v>
      </c>
      <c r="Z332" s="538" t="s">
        <v>329</v>
      </c>
      <c r="AA332" s="538" t="s">
        <v>344</v>
      </c>
      <c r="AB332" s="538" t="s">
        <v>355</v>
      </c>
      <c r="AC332" s="538" t="s">
        <v>360</v>
      </c>
      <c r="AD332" s="538" t="s">
        <v>371</v>
      </c>
      <c r="AE332" s="538" t="s">
        <v>378</v>
      </c>
      <c r="AF332" s="538" t="s">
        <v>383</v>
      </c>
      <c r="AG332" s="538" t="s">
        <v>390</v>
      </c>
      <c r="AH332" s="538" t="s">
        <v>258</v>
      </c>
      <c r="AI332" s="538" t="s">
        <v>485</v>
      </c>
    </row>
    <row r="333" spans="1:68" ht="13.5" thickBot="1" x14ac:dyDescent="0.25">
      <c r="A333" s="541"/>
      <c r="B333" s="538"/>
      <c r="C333" s="538"/>
      <c r="D333" s="538"/>
      <c r="E333" s="538"/>
      <c r="F333" s="538"/>
      <c r="G333" s="538"/>
      <c r="H333" s="538"/>
      <c r="I333" s="538"/>
      <c r="J333" s="538"/>
      <c r="K333" s="538"/>
      <c r="L333" s="538"/>
      <c r="M333" s="538"/>
      <c r="N333" s="1"/>
      <c r="O333" s="538"/>
      <c r="P333" s="538"/>
      <c r="Q333" s="538"/>
      <c r="R333" s="538"/>
      <c r="S333" s="538"/>
      <c r="T333" s="538"/>
      <c r="U333" s="538"/>
      <c r="V333" s="538"/>
      <c r="W333" s="538"/>
      <c r="X333" s="538"/>
      <c r="Y333" s="538"/>
      <c r="Z333" s="538"/>
      <c r="AA333" s="538"/>
      <c r="AB333" s="538"/>
      <c r="AC333" s="538"/>
      <c r="AD333" s="538"/>
      <c r="AE333" s="538"/>
      <c r="AF333" s="538"/>
      <c r="AG333" s="538"/>
      <c r="AH333" s="538"/>
      <c r="AI333" s="538"/>
    </row>
    <row r="334" spans="1:68" ht="18" thickTop="1" thickBot="1" x14ac:dyDescent="0.25">
      <c r="A334" s="46" t="s">
        <v>13</v>
      </c>
      <c r="B334" s="52">
        <f>IFERROR(X22*H22,"0")</f>
        <v>0</v>
      </c>
      <c r="C334" s="52">
        <f>IFERROR(X28*H28,"0")+IFERROR(X29*H29,"0")</f>
        <v>0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0</v>
      </c>
      <c r="F334" s="52">
        <f>IFERROR(X52*H52,"0")+IFERROR(X56*H56,"0")+IFERROR(X60*H60,"0")+IFERROR(X64*H64,"0")+IFERROR(X65*H65,"0")+IFERROR(X69*H69,"0")+IFERROR(X70*H70,"0")+IFERROR(X71*H71,"0")</f>
        <v>0</v>
      </c>
      <c r="G334" s="52">
        <f>IFERROR(X76*H76,"0")+IFERROR(X77*H77,"0")</f>
        <v>0</v>
      </c>
      <c r="H334" s="52">
        <f>IFERROR(X82*H82,"0")</f>
        <v>0</v>
      </c>
      <c r="I334" s="52">
        <f>IFERROR(X87*H87,"0")+IFERROR(X88*H88,"0")</f>
        <v>0</v>
      </c>
      <c r="J334" s="52">
        <f>IFERROR(X93*H93,"0")+IFERROR(X94*H94,"0")+IFERROR(X95*H95,"0")+IFERROR(X96*H96,"0")+IFERROR(X97*H97,"0")+IFERROR(X98*H98,"0")</f>
        <v>0</v>
      </c>
      <c r="K334" s="52">
        <f>IFERROR(X103*H103,"0")+IFERROR(X104*H104,"0")</f>
        <v>0</v>
      </c>
      <c r="L334" s="52">
        <f>IFERROR(X109*H109,"0")+IFERROR(X110*H110,"0")+IFERROR(X111*H111,"0")+IFERROR(X112*H112,"0")+IFERROR(X113*H113,"0")+IFERROR(X114*H114,"0")+IFERROR(X115*H115,"0")+IFERROR(X119*H119,"0")</f>
        <v>0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</f>
        <v>0</v>
      </c>
      <c r="Q334" s="52">
        <f>IFERROR(X142*H142,"0")</f>
        <v>0</v>
      </c>
      <c r="R334" s="52">
        <f>IFERROR(X147*H147,"0")</f>
        <v>0</v>
      </c>
      <c r="S334" s="52">
        <f>IFERROR(X152*H152,"0")</f>
        <v>0</v>
      </c>
      <c r="T334" s="52">
        <f>IFERROR(X157*H157,"0")</f>
        <v>0</v>
      </c>
      <c r="U334" s="52">
        <f>IFERROR(X163*H163,"0")</f>
        <v>0</v>
      </c>
      <c r="V334" s="52">
        <f>IFERROR(X168*H168,"0")+IFERROR(X169*H169,"0")+IFERROR(X170*H170,"0")+IFERROR(X171*H171,"0")+IFERROR(X175*H175,"0")+IFERROR(X176*H176,"0")</f>
        <v>0</v>
      </c>
      <c r="W334" s="52">
        <f>IFERROR(X182*H182,"0")+IFERROR(X183*H183,"0")+IFERROR(X184*H184,"0")+IFERROR(X188*H188,"0")</f>
        <v>0</v>
      </c>
      <c r="X334" s="52">
        <f>IFERROR(X194*H194,"0")+IFERROR(X198*H198,"0")+IFERROR(X199*H199,"0")+IFERROR(X200*H200,"0")+IFERROR(X201*H201,"0")</f>
        <v>0</v>
      </c>
      <c r="Y334" s="52">
        <f>IFERROR(X206*H206,"0")+IFERROR(X207*H207,"0")+IFERROR(X208*H208,"0")</f>
        <v>0</v>
      </c>
      <c r="Z334" s="52">
        <f>IFERROR(X213*H213,"0")+IFERROR(X214*H214,"0")+IFERROR(X215*H215,"0")+IFERROR(X216*H216,"0")+IFERROR(X217*H217,"0")+IFERROR(X218*H218,"0")</f>
        <v>0</v>
      </c>
      <c r="AA334" s="52">
        <f>IFERROR(X223*H223,"0")+IFERROR(X224*H224,"0")+IFERROR(X225*H225,"0")+IFERROR(X226*H226,"0")</f>
        <v>0</v>
      </c>
      <c r="AB334" s="52">
        <f>IFERROR(X231*H231,"0")</f>
        <v>0</v>
      </c>
      <c r="AC334" s="52">
        <f>IFERROR(X236*H236,"0")+IFERROR(X240*H240,"0")+IFERROR(X241*H241,"0")+IFERROR(X242*H242,"0")</f>
        <v>0</v>
      </c>
      <c r="AD334" s="52">
        <f>IFERROR(X247*H247,"0")+IFERROR(X248*H248,"0")</f>
        <v>0</v>
      </c>
      <c r="AE334" s="52">
        <f>IFERROR(X254*H254,"0")</f>
        <v>0</v>
      </c>
      <c r="AF334" s="52">
        <f>IFERROR(X260*H260,"0")+IFERROR(X261*H261,"0")</f>
        <v>0</v>
      </c>
      <c r="AG334" s="52">
        <f>IFERROR(X267*H267,"0")+IFERROR(X271*H271,"0")</f>
        <v>0</v>
      </c>
      <c r="AH334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2">
      <c r="C335" s="1"/>
    </row>
    <row r="336" spans="1:68" ht="19.5" customHeight="1" x14ac:dyDescent="0.2">
      <c r="A336" s="70" t="s">
        <v>62</v>
      </c>
      <c r="B336" s="70" t="s">
        <v>63</v>
      </c>
      <c r="C336" s="70" t="s">
        <v>65</v>
      </c>
    </row>
    <row r="337" spans="1:3" x14ac:dyDescent="0.2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0</v>
      </c>
      <c r="C337" s="72">
        <f>SUMPRODUCT(--(BB:BB="КИЗ"),--(W:W="кор"),H:H,Y:Y)+SUMPRODUCT(--(BB:BB="КИЗ"),--(W:W="кг"),Y:Y)</f>
        <v>0</v>
      </c>
    </row>
  </sheetData>
  <sheetProtection algorithmName="SHA-512" hashValue="WDk8DwIqOcUhsAm7rXfjzaiV1TaTfVcM9Z4zbMZfdrXMaz3zimIowNtRD8DA7ENqai1q05FeG0Pv9fQ98ZqZUQ==" saltValue="UaOdDMYQ+RoBBv2oCPvOM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D321:E321"/>
    <mergeCell ref="P321:T321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1:Z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P185:V185"/>
    <mergeCell ref="A185:O186"/>
    <mergeCell ref="P186:V186"/>
    <mergeCell ref="A187:Z187"/>
    <mergeCell ref="D188:E188"/>
    <mergeCell ref="P188:T188"/>
    <mergeCell ref="P189:V189"/>
    <mergeCell ref="A189:O190"/>
    <mergeCell ref="P190:V190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67:Z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1 X306:X316 X300:X304 X298 X294 X288 X277:X279 X271 X267 X261 X254 X247:X248 X240:X242 X236 X231 X215:X217 X207:X208 X198:X201 X194 X188 X182:X184 X175:X176 X171 X168:X169 X163 X157 X152 X147 X142 X136:X137 X130:X131 X119 X115 X109 X104 X93:X97 X87:X88 X82 X69:X71 X64:X65 X60 X56 X52 X41:X44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 X299 X292:X293 X287 X283 X260 X223:X226 X218 X213:X214 X206 X170 X113:X114 X110:X111 X103 X76:X77 X45:X47" xr:uid="{00000000-0002-0000-0000-00001B000000}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24:X125 X112" xr:uid="{00000000-0002-0000-0000-000030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80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/UZ6F52OOGQNxLrWdLcSP7mzo3kDyKJgQgMRtmv73XGt69aZrqKLSHQ9WP3EcXswUosqnh3Iw52ohCAdjmiiJQ==" saltValue="XZL1TQfan/g9RmnH86TJV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2025-06-17T10:17:24Z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