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B661841-70FE-41D8-BC55-F25EA336BC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09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3" i="1" s="1"/>
  <c r="BO22" i="1"/>
  <c r="X501" i="1" s="1"/>
  <c r="BM22" i="1"/>
  <c r="X500" i="1" s="1"/>
  <c r="X502" i="1" s="1"/>
  <c r="Y22" i="1"/>
  <c r="B509" i="1" s="1"/>
  <c r="P22" i="1"/>
  <c r="H10" i="1"/>
  <c r="A9" i="1"/>
  <c r="F10" i="1" s="1"/>
  <c r="D7" i="1"/>
  <c r="Q6" i="1"/>
  <c r="P2" i="1"/>
  <c r="Z117" i="1" l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Z96" i="1" s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Y167" i="1"/>
  <c r="Z173" i="1"/>
  <c r="BP171" i="1"/>
  <c r="BN171" i="1"/>
  <c r="Z17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Z254" i="1" s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Z349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Z167" i="1" s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Z330" i="1" s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Z245" i="1" s="1"/>
  <c r="BP251" i="1"/>
  <c r="BN251" i="1"/>
  <c r="Z251" i="1"/>
  <c r="BP259" i="1"/>
  <c r="BN259" i="1"/>
  <c r="Z259" i="1"/>
  <c r="Y270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Z324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BP461" i="1"/>
  <c r="BN461" i="1"/>
  <c r="Z461" i="1"/>
  <c r="Z463" i="1" s="1"/>
  <c r="Y472" i="1"/>
  <c r="BP471" i="1"/>
  <c r="BN471" i="1"/>
  <c r="Z471" i="1"/>
  <c r="Z472" i="1" s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57" i="1" l="1"/>
  <c r="Y501" i="1"/>
  <c r="Z442" i="1"/>
  <c r="Z229" i="1"/>
  <c r="Z370" i="1"/>
  <c r="Z317" i="1"/>
  <c r="Z311" i="1"/>
  <c r="Z216" i="1"/>
  <c r="Z211" i="1"/>
  <c r="Z43" i="1"/>
  <c r="Z31" i="1"/>
  <c r="Z504" i="1" s="1"/>
  <c r="Y503" i="1"/>
  <c r="Y500" i="1"/>
  <c r="Y502" i="1" s="1"/>
  <c r="Z262" i="1"/>
  <c r="Y499" i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<sst xmlns="http://schemas.openxmlformats.org/spreadsheetml/2006/main" count="2185" uniqueCount="791">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</sst>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6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10</v>
      </c>
      <c r="Y40" s="546">
        <f>IFERROR(IF(X40="",0,CEILING((X40/$H40),1)*$H40),"")</f>
        <v>10.8</v>
      </c>
      <c r="Z40" s="36">
        <f>IFERROR(IF(Y40=0,"",ROUNDUP(Y40/H40,0)*0.01898),"")</f>
        <v>1.898E-2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10.402777777777777</v>
      </c>
      <c r="BN40" s="64">
        <f>IFERROR(Y40*I40/H40,"0")</f>
        <v>11.234999999999999</v>
      </c>
      <c r="BO40" s="64">
        <f>IFERROR(1/J40*(X40/H40),"0")</f>
        <v>1.4467592592592591E-2</v>
      </c>
      <c r="BP40" s="64">
        <f>IFERROR(1/J40*(Y40/H40),"0")</f>
        <v>1.5625E-2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0.92592592592592582</v>
      </c>
      <c r="Y43" s="547">
        <f>IFERROR(Y40/H40,"0")+IFERROR(Y41/H41,"0")+IFERROR(Y42/H42,"0")</f>
        <v>1</v>
      </c>
      <c r="Z43" s="547">
        <f>IFERROR(IF(Z40="",0,Z40),"0")+IFERROR(IF(Z41="",0,Z41),"0")+IFERROR(IF(Z42="",0,Z42),"0")</f>
        <v>1.898E-2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10</v>
      </c>
      <c r="Y44" s="547">
        <f>IFERROR(SUM(Y40:Y42),"0")</f>
        <v>10.8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30</v>
      </c>
      <c r="Y52" s="546">
        <f t="shared" si="0"/>
        <v>32.400000000000006</v>
      </c>
      <c r="Z52" s="36">
        <f>IFERROR(IF(Y52=0,"",ROUNDUP(Y52/H52,0)*0.01898),"")</f>
        <v>5.6940000000000004E-2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31.208333333333329</v>
      </c>
      <c r="BN52" s="64">
        <f t="shared" si="2"/>
        <v>33.705000000000005</v>
      </c>
      <c r="BO52" s="64">
        <f t="shared" si="3"/>
        <v>4.3402777777777776E-2</v>
      </c>
      <c r="BP52" s="64">
        <f t="shared" si="4"/>
        <v>4.6875000000000007E-2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2.7777777777777777</v>
      </c>
      <c r="Y57" s="547">
        <f>IFERROR(Y51/H51,"0")+IFERROR(Y52/H52,"0")+IFERROR(Y53/H53,"0")+IFERROR(Y54/H54,"0")+IFERROR(Y55/H55,"0")+IFERROR(Y56/H56,"0")</f>
        <v>3.0000000000000004</v>
      </c>
      <c r="Z57" s="547">
        <f>IFERROR(IF(Z51="",0,Z51),"0")+IFERROR(IF(Z52="",0,Z52),"0")+IFERROR(IF(Z53="",0,Z53),"0")+IFERROR(IF(Z54="",0,Z54),"0")+IFERROR(IF(Z55="",0,Z55),"0")+IFERROR(IF(Z56="",0,Z56),"0")</f>
        <v>5.6940000000000004E-2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30</v>
      </c>
      <c r="Y58" s="547">
        <f>IFERROR(SUM(Y51:Y56),"0")</f>
        <v>32.400000000000006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10</v>
      </c>
      <c r="Y86" s="546">
        <f>IFERROR(IF(X86="",0,CEILING((X86/$H86),1)*$H86),"")</f>
        <v>10.8</v>
      </c>
      <c r="Z86" s="36">
        <f>IFERROR(IF(Y86=0,"",ROUNDUP(Y86/H86,0)*0.01898),"")</f>
        <v>1.898E-2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10.402777777777777</v>
      </c>
      <c r="BN86" s="64">
        <f>IFERROR(Y86*I86/H86,"0")</f>
        <v>11.234999999999999</v>
      </c>
      <c r="BO86" s="64">
        <f>IFERROR(1/J86*(X86/H86),"0")</f>
        <v>1.4467592592592591E-2</v>
      </c>
      <c r="BP86" s="64">
        <f>IFERROR(1/J86*(Y86/H86),"0")</f>
        <v>1.5625E-2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0.92592592592592582</v>
      </c>
      <c r="Y89" s="547">
        <f>IFERROR(Y86/H86,"0")+IFERROR(Y87/H87,"0")+IFERROR(Y88/H88,"0")</f>
        <v>1</v>
      </c>
      <c r="Z89" s="547">
        <f>IFERROR(IF(Z86="",0,Z86),"0")+IFERROR(IF(Z87="",0,Z87),"0")+IFERROR(IF(Z88="",0,Z88),"0")</f>
        <v>1.898E-2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10</v>
      </c>
      <c r="Y90" s="547">
        <f>IFERROR(SUM(Y86:Y88),"0")</f>
        <v>10.8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25</v>
      </c>
      <c r="Y113" s="546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26.583333333333332</v>
      </c>
      <c r="BN113" s="64">
        <f>IFERROR(Y113*I113/H113,"0")</f>
        <v>34.451999999999998</v>
      </c>
      <c r="BO113" s="64">
        <f>IFERROR(1/J113*(X113/H113),"0")</f>
        <v>4.8225308641975308E-2</v>
      </c>
      <c r="BP113" s="64">
        <f>IFERROR(1/J113*(Y113/H113),"0")</f>
        <v>6.25E-2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3.0864197530864197</v>
      </c>
      <c r="Y117" s="547">
        <f>IFERROR(Y113/H113,"0")+IFERROR(Y114/H114,"0")+IFERROR(Y115/H115,"0")+IFERROR(Y116/H116,"0")</f>
        <v>4</v>
      </c>
      <c r="Z117" s="547">
        <f>IFERROR(IF(Z113="",0,Z113),"0")+IFERROR(IF(Z114="",0,Z114),"0")+IFERROR(IF(Z115="",0,Z115),"0")+IFERROR(IF(Z116="",0,Z116),"0")</f>
        <v>7.5920000000000001E-2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25</v>
      </c>
      <c r="Y118" s="547">
        <f>IFERROR(SUM(Y113:Y116),"0")</f>
        <v>32.4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20</v>
      </c>
      <c r="Y251" s="546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1.8518518518518516</v>
      </c>
      <c r="Y254" s="547">
        <f>IFERROR(Y249/H249,"0")+IFERROR(Y250/H250,"0")+IFERROR(Y251/H251,"0")+IFERROR(Y252/H252,"0")+IFERROR(Y253/H253,"0")</f>
        <v>2</v>
      </c>
      <c r="Z254" s="547">
        <f>IFERROR(IF(Z249="",0,Z249),"0")+IFERROR(IF(Z250="",0,Z250),"0")+IFERROR(IF(Z251="",0,Z251),"0")+IFERROR(IF(Z252="",0,Z252),"0")+IFERROR(IF(Z253="",0,Z253),"0")</f>
        <v>3.7960000000000001E-2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20</v>
      </c>
      <c r="Y255" s="547">
        <f>IFERROR(SUM(Y249:Y253),"0")</f>
        <v>21.6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30</v>
      </c>
      <c r="Y290" s="546">
        <f t="shared" si="27"/>
        <v>32.400000000000006</v>
      </c>
      <c r="Z290" s="36">
        <f>IFERROR(IF(Y290=0,"",ROUNDUP(Y290/H290,0)*0.01898),"")</f>
        <v>5.6940000000000004E-2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31.208333333333329</v>
      </c>
      <c r="BN290" s="64">
        <f t="shared" si="29"/>
        <v>33.705000000000005</v>
      </c>
      <c r="BO290" s="64">
        <f t="shared" si="30"/>
        <v>4.3402777777777776E-2</v>
      </c>
      <c r="BP290" s="64">
        <f t="shared" si="31"/>
        <v>4.6875000000000007E-2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2.7777777777777777</v>
      </c>
      <c r="Y293" s="547">
        <f>IFERROR(Y287/H287,"0")+IFERROR(Y288/H288,"0")+IFERROR(Y289/H289,"0")+IFERROR(Y290/H290,"0")+IFERROR(Y291/H291,"0")+IFERROR(Y292/H292,"0")</f>
        <v>3.0000000000000004</v>
      </c>
      <c r="Z293" s="547">
        <f>IFERROR(IF(Z287="",0,Z287),"0")+IFERROR(IF(Z288="",0,Z288),"0")+IFERROR(IF(Z289="",0,Z289),"0")+IFERROR(IF(Z290="",0,Z290),"0")+IFERROR(IF(Z291="",0,Z291),"0")+IFERROR(IF(Z292="",0,Z292),"0")</f>
        <v>5.6940000000000004E-2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30</v>
      </c>
      <c r="Y294" s="547">
        <f>IFERROR(SUM(Y287:Y292),"0")</f>
        <v>32.400000000000006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150</v>
      </c>
      <c r="Y306" s="546">
        <f>IFERROR(IF(X306="",0,CEILING((X306/$H306),1)*$H306),"")</f>
        <v>156</v>
      </c>
      <c r="Z306" s="36">
        <f>IFERROR(IF(Y306=0,"",ROUNDUP(Y306/H306,0)*0.01898),"")</f>
        <v>0.37959999999999999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159.86538461538461</v>
      </c>
      <c r="BN306" s="64">
        <f>IFERROR(Y306*I306/H306,"0")</f>
        <v>166.26000000000002</v>
      </c>
      <c r="BO306" s="64">
        <f>IFERROR(1/J306*(X306/H306),"0")</f>
        <v>0.30048076923076922</v>
      </c>
      <c r="BP306" s="64">
        <f>IFERROR(1/J306*(Y306/H306),"0")</f>
        <v>0.3125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19.23076923076923</v>
      </c>
      <c r="Y311" s="547">
        <f>IFERROR(Y306/H306,"0")+IFERROR(Y307/H307,"0")+IFERROR(Y308/H308,"0")+IFERROR(Y309/H309,"0")+IFERROR(Y310/H310,"0")</f>
        <v>20</v>
      </c>
      <c r="Z311" s="547">
        <f>IFERROR(IF(Z306="",0,Z306),"0")+IFERROR(IF(Z307="",0,Z307),"0")+IFERROR(IF(Z308="",0,Z308),"0")+IFERROR(IF(Z309="",0,Z309),"0")+IFERROR(IF(Z310="",0,Z310),"0")</f>
        <v>0.37959999999999999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150</v>
      </c>
      <c r="Y312" s="547">
        <f>IFERROR(SUM(Y306:Y310),"0")</f>
        <v>156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0</v>
      </c>
      <c r="Y342" s="546">
        <f t="shared" ref="Y342:Y348" si="37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0</v>
      </c>
      <c r="BN342" s="64">
        <f t="shared" ref="BN342:BN348" si="39">IFERROR(Y342*I342/H342,"0")</f>
        <v>0</v>
      </c>
      <c r="BO342" s="64">
        <f t="shared" ref="BO342:BO348" si="40">IFERROR(1/J342*(X342/H342),"0")</f>
        <v>0</v>
      </c>
      <c r="BP342" s="64">
        <f t="shared" ref="BP342:BP348" si="41">IFERROR(1/J342*(Y342/H342),"0")</f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0</v>
      </c>
      <c r="Y343" s="546">
        <f t="shared" si="37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0</v>
      </c>
      <c r="BN343" s="64">
        <f t="shared" si="39"/>
        <v>0</v>
      </c>
      <c r="BO343" s="64">
        <f t="shared" si="40"/>
        <v>0</v>
      </c>
      <c r="BP343" s="64">
        <f t="shared" si="41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0</v>
      </c>
      <c r="Y349" s="547">
        <f>IFERROR(Y342/H342,"0")+IFERROR(Y343/H343,"0")+IFERROR(Y344/H344,"0")+IFERROR(Y345/H345,"0")+IFERROR(Y346/H346,"0")+IFERROR(Y347/H347,"0")+IFERROR(Y348/H348,"0")</f>
        <v>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0</v>
      </c>
      <c r="Y350" s="547">
        <f>IFERROR(SUM(Y342:Y348),"0")</f>
        <v>0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150</v>
      </c>
      <c r="Y352" s="546">
        <f>IFERROR(IF(X352="",0,CEILING((X352/$H352),1)*$H352),"")</f>
        <v>150</v>
      </c>
      <c r="Z352" s="36">
        <f>IFERROR(IF(Y352=0,"",ROUNDUP(Y352/H352,0)*0.02175),"")</f>
        <v>0.21749999999999997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154.80000000000001</v>
      </c>
      <c r="BN352" s="64">
        <f>IFERROR(Y352*I352/H352,"0")</f>
        <v>154.80000000000001</v>
      </c>
      <c r="BO352" s="64">
        <f>IFERROR(1/J352*(X352/H352),"0")</f>
        <v>0.20833333333333331</v>
      </c>
      <c r="BP352" s="64">
        <f>IFERROR(1/J352*(Y352/H352),"0")</f>
        <v>0.20833333333333331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10</v>
      </c>
      <c r="Y354" s="547">
        <f>IFERROR(Y352/H352,"0")+IFERROR(Y353/H353,"0")</f>
        <v>10</v>
      </c>
      <c r="Z354" s="547">
        <f>IFERROR(IF(Z352="",0,Z352),"0")+IFERROR(IF(Z353="",0,Z353),"0")</f>
        <v>0.21749999999999997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150</v>
      </c>
      <c r="Y355" s="547">
        <f>IFERROR(SUM(Y352:Y353),"0")</f>
        <v>150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0</v>
      </c>
      <c r="Y377" s="54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0</v>
      </c>
      <c r="Y379" s="547">
        <f>IFERROR(Y377/H377,"0")+IFERROR(Y378/H378,"0")</f>
        <v>0</v>
      </c>
      <c r="Z379" s="547">
        <f>IFERROR(IF(Z377="",0,Z377),"0")+IFERROR(IF(Z378="",0,Z378),"0")</f>
        <v>0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0</v>
      </c>
      <c r="Y380" s="547">
        <f>IFERROR(SUM(Y377:Y378),"0")</f>
        <v>0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0</v>
      </c>
      <c r="Y432" s="546">
        <f t="shared" si="48"/>
        <v>0</v>
      </c>
      <c r="Z432" s="36" t="str">
        <f t="shared" si="49"/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0</v>
      </c>
      <c r="Y435" s="546">
        <f t="shared" si="48"/>
        <v>0</v>
      </c>
      <c r="Z435" s="36" t="str">
        <f t="shared" si="4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0</v>
      </c>
      <c r="Y443" s="547">
        <f>IFERROR(SUM(Y430:Y441),"0")</f>
        <v>0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0</v>
      </c>
      <c r="Y451" s="546">
        <f t="shared" ref="Y451:Y456" si="54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0</v>
      </c>
      <c r="BN451" s="64">
        <f t="shared" ref="BN451:BN456" si="56">IFERROR(Y451*I451/H451,"0")</f>
        <v>0</v>
      </c>
      <c r="BO451" s="64">
        <f t="shared" ref="BO451:BO456" si="57">IFERROR(1/J451*(X451/H451),"0")</f>
        <v>0</v>
      </c>
      <c r="BP451" s="64">
        <f t="shared" ref="BP451:BP456" si="58">IFERROR(1/J451*(Y451/H451),"0")</f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0</v>
      </c>
      <c r="Y452" s="546">
        <f t="shared" si="54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20</v>
      </c>
      <c r="Y453" s="546">
        <f t="shared" si="54"/>
        <v>21.12</v>
      </c>
      <c r="Z453" s="36">
        <f>IFERROR(IF(Y453=0,"",ROUNDUP(Y453/H453,0)*0.01196),"")</f>
        <v>4.7840000000000001E-2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21.363636363636363</v>
      </c>
      <c r="BN453" s="64">
        <f t="shared" si="56"/>
        <v>22.56</v>
      </c>
      <c r="BO453" s="64">
        <f t="shared" si="57"/>
        <v>3.6421911421911424E-2</v>
      </c>
      <c r="BP453" s="64">
        <f t="shared" si="58"/>
        <v>3.8461538461538464E-2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3.7878787878787876</v>
      </c>
      <c r="Y457" s="547">
        <f>IFERROR(Y451/H451,"0")+IFERROR(Y452/H452,"0")+IFERROR(Y453/H453,"0")+IFERROR(Y454/H454,"0")+IFERROR(Y455/H455,"0")+IFERROR(Y456/H456,"0")</f>
        <v>4</v>
      </c>
      <c r="Z457" s="547">
        <f>IFERROR(IF(Z451="",0,Z451),"0")+IFERROR(IF(Z452="",0,Z452),"0")+IFERROR(IF(Z453="",0,Z453),"0")+IFERROR(IF(Z454="",0,Z454),"0")+IFERROR(IF(Z455="",0,Z455),"0")+IFERROR(IF(Z456="",0,Z456),"0")</f>
        <v>4.7840000000000001E-2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20</v>
      </c>
      <c r="Y458" s="547">
        <f>IFERROR(SUM(Y451:Y456),"0")</f>
        <v>21.12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445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467.52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466.64013209013211</v>
      </c>
      <c r="Y500" s="547">
        <f>IFERROR(SUM(BN22:BN496),"0")</f>
        <v>490.42200000000003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1</v>
      </c>
      <c r="Y501" s="38">
        <f>ROUNDUP(SUM(BP22:BP496),0)</f>
        <v>1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491.64013209013211</v>
      </c>
      <c r="Y502" s="547">
        <f>GrossWeightTotalR+PalletQtyTotalR*25</f>
        <v>515.42200000000003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45.364327030993699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48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0.91065999999999991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10.8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32.400000000000006</v>
      </c>
      <c r="E509" s="46">
        <f>IFERROR(Y86*1,"0")+IFERROR(Y87*1,"0")+IFERROR(Y88*1,"0")+IFERROR(Y92*1,"0")+IFERROR(Y93*1,"0")+IFERROR(Y94*1,"0")+IFERROR(Y95*1,"0")</f>
        <v>10.8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32.4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21.6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188.4</v>
      </c>
      <c r="S509" s="46">
        <f>IFERROR(Y334*1,"0")+IFERROR(Y335*1,"0")+IFERROR(Y336*1,"0")</f>
        <v>0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150</v>
      </c>
      <c r="U509" s="46">
        <f>IFERROR(Y367*1,"0")+IFERROR(Y368*1,"0")+IFERROR(Y369*1,"0")+IFERROR(Y373*1,"0")+IFERROR(Y377*1,"0")+IFERROR(Y378*1,"0")+IFERROR(Y382*1,"0")</f>
        <v>0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21.12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2025-10-14T07:51:23Z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