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2BC9E98-9C59-4F28-B4A6-A91D45A295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0" i="1" l="1"/>
  <c r="X503" i="1"/>
  <c r="Z27" i="1"/>
  <c r="BN27" i="1"/>
  <c r="Z54" i="1"/>
  <c r="BN54" i="1"/>
  <c r="Z66" i="1"/>
  <c r="BN66" i="1"/>
  <c r="Z76" i="1"/>
  <c r="BN76" i="1"/>
  <c r="Z101" i="1"/>
  <c r="BN101" i="1"/>
  <c r="Z115" i="1"/>
  <c r="BN115" i="1"/>
  <c r="Z154" i="1"/>
  <c r="Z155" i="1" s="1"/>
  <c r="BN154" i="1"/>
  <c r="BP154" i="1"/>
  <c r="Z158" i="1"/>
  <c r="BN158" i="1"/>
  <c r="Z166" i="1"/>
  <c r="BN166" i="1"/>
  <c r="Z187" i="1"/>
  <c r="BN187" i="1"/>
  <c r="Z191" i="1"/>
  <c r="BN191" i="1"/>
  <c r="Z203" i="1"/>
  <c r="BN203" i="1"/>
  <c r="Z221" i="1"/>
  <c r="BN221" i="1"/>
  <c r="Z226" i="1"/>
  <c r="BN226" i="1"/>
  <c r="Z243" i="1"/>
  <c r="BN243" i="1"/>
  <c r="Z291" i="1"/>
  <c r="BN291" i="1"/>
  <c r="Z307" i="1"/>
  <c r="BN307" i="1"/>
  <c r="Z329" i="1"/>
  <c r="BN329" i="1"/>
  <c r="Z342" i="1"/>
  <c r="BN342" i="1"/>
  <c r="Z352" i="1"/>
  <c r="BN352" i="1"/>
  <c r="Z368" i="1"/>
  <c r="BN368" i="1"/>
  <c r="Z392" i="1"/>
  <c r="BN392" i="1"/>
  <c r="Z413" i="1"/>
  <c r="BN413" i="1"/>
  <c r="Z436" i="1"/>
  <c r="BN436" i="1"/>
  <c r="Z452" i="1"/>
  <c r="BN452" i="1"/>
  <c r="Z462" i="1"/>
  <c r="BN462" i="1"/>
  <c r="BP103" i="1"/>
  <c r="BN103" i="1"/>
  <c r="Z103" i="1"/>
  <c r="BP126" i="1"/>
  <c r="BN126" i="1"/>
  <c r="Z126" i="1"/>
  <c r="BP130" i="1"/>
  <c r="BN130" i="1"/>
  <c r="Z130" i="1"/>
  <c r="BP142" i="1"/>
  <c r="BN142" i="1"/>
  <c r="Z142" i="1"/>
  <c r="Y150" i="1"/>
  <c r="BP146" i="1"/>
  <c r="BN146" i="1"/>
  <c r="Z146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7" i="1"/>
  <c r="BN197" i="1"/>
  <c r="Z197" i="1"/>
  <c r="BP209" i="1"/>
  <c r="BN209" i="1"/>
  <c r="Z209" i="1"/>
  <c r="BP224" i="1"/>
  <c r="BN224" i="1"/>
  <c r="Z224" i="1"/>
  <c r="BP241" i="1"/>
  <c r="BN241" i="1"/>
  <c r="Z241" i="1"/>
  <c r="BP266" i="1"/>
  <c r="BN266" i="1"/>
  <c r="Z266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Y463" i="1"/>
  <c r="B509" i="1"/>
  <c r="X501" i="1"/>
  <c r="X502" i="1" s="1"/>
  <c r="Y31" i="1"/>
  <c r="Z29" i="1"/>
  <c r="BN29" i="1"/>
  <c r="C509" i="1"/>
  <c r="Z52" i="1"/>
  <c r="BN52" i="1"/>
  <c r="Z56" i="1"/>
  <c r="BN56" i="1"/>
  <c r="Y64" i="1"/>
  <c r="Z62" i="1"/>
  <c r="BN62" i="1"/>
  <c r="Y70" i="1"/>
  <c r="Z68" i="1"/>
  <c r="BN68" i="1"/>
  <c r="Z74" i="1"/>
  <c r="BN74" i="1"/>
  <c r="Z80" i="1"/>
  <c r="BN80" i="1"/>
  <c r="BP80" i="1"/>
  <c r="Z94" i="1"/>
  <c r="BN94" i="1"/>
  <c r="BP109" i="1"/>
  <c r="BN109" i="1"/>
  <c r="Z109" i="1"/>
  <c r="BP113" i="1"/>
  <c r="BN113" i="1"/>
  <c r="Z113" i="1"/>
  <c r="Y143" i="1"/>
  <c r="BP141" i="1"/>
  <c r="BN141" i="1"/>
  <c r="Z141" i="1"/>
  <c r="Z143" i="1" s="1"/>
  <c r="Y149" i="1"/>
  <c r="BP160" i="1"/>
  <c r="BN160" i="1"/>
  <c r="Z160" i="1"/>
  <c r="BP170" i="1"/>
  <c r="BN170" i="1"/>
  <c r="Z170" i="1"/>
  <c r="BP193" i="1"/>
  <c r="BN193" i="1"/>
  <c r="Z193" i="1"/>
  <c r="BP205" i="1"/>
  <c r="BN205" i="1"/>
  <c r="Z205" i="1"/>
  <c r="BP223" i="1"/>
  <c r="BN223" i="1"/>
  <c r="Z223" i="1"/>
  <c r="Y238" i="1"/>
  <c r="Y237" i="1"/>
  <c r="BP236" i="1"/>
  <c r="BN236" i="1"/>
  <c r="Z236" i="1"/>
  <c r="Z237" i="1" s="1"/>
  <c r="Y245" i="1"/>
  <c r="BP240" i="1"/>
  <c r="BN240" i="1"/>
  <c r="Z240" i="1"/>
  <c r="BP250" i="1"/>
  <c r="BN250" i="1"/>
  <c r="Z250" i="1"/>
  <c r="BP297" i="1"/>
  <c r="BN297" i="1"/>
  <c r="Z297" i="1"/>
  <c r="BP309" i="1"/>
  <c r="BN309" i="1"/>
  <c r="Z309" i="1"/>
  <c r="S509" i="1"/>
  <c r="BP334" i="1"/>
  <c r="BN334" i="1"/>
  <c r="Z334" i="1"/>
  <c r="Y337" i="1"/>
  <c r="BP477" i="1"/>
  <c r="BN477" i="1"/>
  <c r="Z477" i="1"/>
  <c r="Y111" i="1"/>
  <c r="Y110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25" i="1"/>
  <c r="Y324" i="1"/>
  <c r="Y354" i="1"/>
  <c r="Y4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03" i="1" l="1"/>
  <c r="Z359" i="1"/>
  <c r="Z349" i="1"/>
  <c r="Z303" i="1"/>
  <c r="Z293" i="1"/>
  <c r="Z245" i="1"/>
  <c r="Z183" i="1"/>
  <c r="Z167" i="1"/>
  <c r="Z254" i="1"/>
  <c r="Z117" i="1"/>
  <c r="Z415" i="1"/>
  <c r="Z199" i="1"/>
  <c r="Z96" i="1"/>
  <c r="Z478" i="1"/>
  <c r="Z472" i="1"/>
  <c r="Z463" i="1"/>
  <c r="Z448" i="1"/>
  <c r="Z398" i="1"/>
  <c r="Z337" i="1"/>
  <c r="Z330" i="1"/>
  <c r="Z104" i="1"/>
  <c r="Z69" i="1"/>
  <c r="Z57" i="1"/>
  <c r="Z132" i="1"/>
  <c r="Z457" i="1"/>
  <c r="Z442" i="1"/>
  <c r="Y501" i="1"/>
  <c r="Z229" i="1"/>
  <c r="Z370" i="1"/>
  <c r="Z317" i="1"/>
  <c r="Z311" i="1"/>
  <c r="Z216" i="1"/>
  <c r="Z211" i="1"/>
  <c r="Z43" i="1"/>
  <c r="Z31" i="1"/>
  <c r="Y503" i="1"/>
  <c r="Y500" i="1"/>
  <c r="Y502" i="1" s="1"/>
  <c r="Z262" i="1"/>
  <c r="Y499" i="1"/>
  <c r="Z504" i="1" l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<sst xmlns="http://schemas.openxmlformats.org/spreadsheetml/2006/main" count="2186" uniqueCount="792">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</sst>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45946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0.5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120</v>
      </c>
      <c r="Y40" s="546">
        <f>IFERROR(IF(X40="",0,CEILING((X40/$H40),1)*$H40),"")</f>
        <v>129.60000000000002</v>
      </c>
      <c r="Z40" s="36">
        <f>IFERROR(IF(Y40=0,"",ROUNDUP(Y40/H40,0)*0.01898),"")</f>
        <v>0.22776000000000002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124.83333333333331</v>
      </c>
      <c r="BN40" s="64">
        <f>IFERROR(Y40*I40/H40,"0")</f>
        <v>134.82000000000002</v>
      </c>
      <c r="BO40" s="64">
        <f>IFERROR(1/J40*(X40/H40),"0")</f>
        <v>0.1736111111111111</v>
      </c>
      <c r="BP40" s="64">
        <f>IFERROR(1/J40*(Y40/H40),"0")</f>
        <v>0.18750000000000003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24</v>
      </c>
      <c r="Y41" s="546">
        <f>IFERROR(IF(X41="",0,CEILING((X41/$H41),1)*$H41),"")</f>
        <v>24</v>
      </c>
      <c r="Z41" s="36">
        <f>IFERROR(IF(Y41=0,"",ROUNDUP(Y41/H41,0)*0.00902),"")</f>
        <v>5.4120000000000001E-2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25.259999999999998</v>
      </c>
      <c r="BN41" s="64">
        <f>IFERROR(Y41*I41/H41,"0")</f>
        <v>25.259999999999998</v>
      </c>
      <c r="BO41" s="64">
        <f>IFERROR(1/J41*(X41/H41),"0")</f>
        <v>4.5454545454545456E-2</v>
      </c>
      <c r="BP41" s="64">
        <f>IFERROR(1/J41*(Y41/H41),"0")</f>
        <v>4.5454545454545456E-2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17.111111111111111</v>
      </c>
      <c r="Y43" s="547">
        <f>IFERROR(Y40/H40,"0")+IFERROR(Y41/H41,"0")+IFERROR(Y42/H42,"0")</f>
        <v>18</v>
      </c>
      <c r="Z43" s="547">
        <f>IFERROR(IF(Z40="",0,Z40),"0")+IFERROR(IF(Z41="",0,Z41),"0")+IFERROR(IF(Z42="",0,Z42),"0")</f>
        <v>0.28188000000000002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144</v>
      </c>
      <c r="Y44" s="547">
        <f>IFERROR(SUM(Y40:Y42),"0")</f>
        <v>153.60000000000002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100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9.2592592592592595</v>
      </c>
      <c r="Y57" s="547">
        <f>IFERROR(Y51/H51,"0")+IFERROR(Y52/H52,"0")+IFERROR(Y53/H53,"0")+IFERROR(Y54/H54,"0")+IFERROR(Y55/H55,"0")+IFERROR(Y56/H56,"0")</f>
        <v>10</v>
      </c>
      <c r="Z57" s="547">
        <f>IFERROR(IF(Z51="",0,Z51),"0")+IFERROR(IF(Z52="",0,Z52),"0")+IFERROR(IF(Z53="",0,Z53),"0")+IFERROR(IF(Z54="",0,Z54),"0")+IFERROR(IF(Z55="",0,Z55),"0")+IFERROR(IF(Z56="",0,Z56),"0")</f>
        <v>0.1898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100</v>
      </c>
      <c r="Y58" s="547">
        <f>IFERROR(SUM(Y51:Y56),"0")</f>
        <v>108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250</v>
      </c>
      <c r="Y60" s="546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260.0694444444444</v>
      </c>
      <c r="BN60" s="64">
        <f>IFERROR(Y60*I60/H60,"0")</f>
        <v>269.64000000000004</v>
      </c>
      <c r="BO60" s="64">
        <f>IFERROR(1/J60*(X60/H60),"0")</f>
        <v>0.36168981481481477</v>
      </c>
      <c r="BP60" s="64">
        <f>IFERROR(1/J60*(Y60/H60),"0")</f>
        <v>0.37500000000000006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23.148148148148145</v>
      </c>
      <c r="Y63" s="547">
        <f>IFERROR(Y60/H60,"0")+IFERROR(Y61/H61,"0")+IFERROR(Y62/H62,"0")</f>
        <v>24.000000000000004</v>
      </c>
      <c r="Z63" s="547">
        <f>IFERROR(IF(Z60="",0,Z60),"0")+IFERROR(IF(Z61="",0,Z61),"0")+IFERROR(IF(Z62="",0,Z62),"0")</f>
        <v>0.45552000000000004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250</v>
      </c>
      <c r="Y64" s="547">
        <f>IFERROR(SUM(Y60:Y62),"0")</f>
        <v>259.20000000000005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60</v>
      </c>
      <c r="Y113" s="546">
        <f>IFERROR(IF(X113="",0,CEILING((X113/$H113),1)*$H113),"")</f>
        <v>64.8</v>
      </c>
      <c r="Z113" s="36">
        <f>IFERROR(IF(Y113=0,"",ROUNDUP(Y113/H113,0)*0.01898),"")</f>
        <v>0.15184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63.8</v>
      </c>
      <c r="BN113" s="64">
        <f>IFERROR(Y113*I113/H113,"0")</f>
        <v>68.903999999999996</v>
      </c>
      <c r="BO113" s="64">
        <f>IFERROR(1/J113*(X113/H113),"0")</f>
        <v>0.11574074074074074</v>
      </c>
      <c r="BP113" s="64">
        <f>IFERROR(1/J113*(Y113/H113),"0")</f>
        <v>0.125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7.4074074074074074</v>
      </c>
      <c r="Y117" s="547">
        <f>IFERROR(Y113/H113,"0")+IFERROR(Y114/H114,"0")+IFERROR(Y115/H115,"0")+IFERROR(Y116/H116,"0")</f>
        <v>8</v>
      </c>
      <c r="Z117" s="547">
        <f>IFERROR(IF(Z113="",0,Z113),"0")+IFERROR(IF(Z114="",0,Z114),"0")+IFERROR(IF(Z115="",0,Z115),"0")+IFERROR(IF(Z116="",0,Z116),"0")</f>
        <v>0.15184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60</v>
      </c>
      <c r="Y118" s="547">
        <f>IFERROR(SUM(Y113:Y116),"0")</f>
        <v>64.8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hidden="1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140</v>
      </c>
      <c r="Y290" s="546">
        <f t="shared" si="27"/>
        <v>140.4</v>
      </c>
      <c r="Z290" s="36">
        <f>IFERROR(IF(Y290=0,"",ROUNDUP(Y290/H290,0)*0.01898),"")</f>
        <v>0.24674000000000001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145.63888888888886</v>
      </c>
      <c r="BN290" s="64">
        <f t="shared" si="29"/>
        <v>146.05499999999998</v>
      </c>
      <c r="BO290" s="64">
        <f t="shared" si="30"/>
        <v>0.20254629629629628</v>
      </c>
      <c r="BP290" s="64">
        <f t="shared" si="31"/>
        <v>0.203125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12.962962962962962</v>
      </c>
      <c r="Y293" s="547">
        <f>IFERROR(Y287/H287,"0")+IFERROR(Y288/H288,"0")+IFERROR(Y289/H289,"0")+IFERROR(Y290/H290,"0")+IFERROR(Y291/H291,"0")+IFERROR(Y292/H292,"0")</f>
        <v>13</v>
      </c>
      <c r="Z293" s="547">
        <f>IFERROR(IF(Z287="",0,Z287),"0")+IFERROR(IF(Z288="",0,Z288),"0")+IFERROR(IF(Z289="",0,Z289),"0")+IFERROR(IF(Z290="",0,Z290),"0")+IFERROR(IF(Z291="",0,Z291),"0")+IFERROR(IF(Z292="",0,Z292),"0")</f>
        <v>0.24674000000000001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140</v>
      </c>
      <c r="Y294" s="547">
        <f>IFERROR(SUM(Y287:Y292),"0")</f>
        <v>140.4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60</v>
      </c>
      <c r="Y296" s="546">
        <f t="shared" ref="Y296:Y302" si="32">IFERROR(IF(X296="",0,CEILING((X296/$H296),1)*$H296),"")</f>
        <v>63</v>
      </c>
      <c r="Z296" s="36">
        <f>IFERROR(IF(Y296=0,"",ROUNDUP(Y296/H296,0)*0.00902),"")</f>
        <v>0.1353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63.857142857142854</v>
      </c>
      <c r="BN296" s="64">
        <f t="shared" ref="BN296:BN302" si="34">IFERROR(Y296*I296/H296,"0")</f>
        <v>67.049999999999983</v>
      </c>
      <c r="BO296" s="64">
        <f t="shared" ref="BO296:BO302" si="35">IFERROR(1/J296*(X296/H296),"0")</f>
        <v>0.10822510822510822</v>
      </c>
      <c r="BP296" s="64">
        <f t="shared" ref="BP296:BP302" si="36">IFERROR(1/J296*(Y296/H296),"0")</f>
        <v>0.11363636363636365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200</v>
      </c>
      <c r="Y297" s="546">
        <f t="shared" si="32"/>
        <v>201.60000000000002</v>
      </c>
      <c r="Z297" s="36">
        <f>IFERROR(IF(Y297=0,"",ROUNDUP(Y297/H297,0)*0.00902),"")</f>
        <v>0.43296000000000001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212.85714285714286</v>
      </c>
      <c r="BN297" s="64">
        <f t="shared" si="34"/>
        <v>214.56</v>
      </c>
      <c r="BO297" s="64">
        <f t="shared" si="35"/>
        <v>0.36075036075036077</v>
      </c>
      <c r="BP297" s="64">
        <f t="shared" si="36"/>
        <v>0.36363636363636365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61.904761904761905</v>
      </c>
      <c r="Y303" s="547">
        <f>IFERROR(Y296/H296,"0")+IFERROR(Y297/H297,"0")+IFERROR(Y298/H298,"0")+IFERROR(Y299/H299,"0")+IFERROR(Y300/H300,"0")+IFERROR(Y301/H301,"0")+IFERROR(Y302/H302,"0")</f>
        <v>63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0.56825999999999999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260</v>
      </c>
      <c r="Y304" s="547">
        <f>IFERROR(SUM(Y296:Y302),"0")</f>
        <v>264.60000000000002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1000</v>
      </c>
      <c r="Y306" s="546">
        <f>IFERROR(IF(X306="",0,CEILING((X306/$H306),1)*$H306),"")</f>
        <v>1006.1999999999999</v>
      </c>
      <c r="Z306" s="36">
        <f>IFERROR(IF(Y306=0,"",ROUNDUP(Y306/H306,0)*0.01898),"")</f>
        <v>2.44842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1065.7692307692307</v>
      </c>
      <c r="BN306" s="64">
        <f>IFERROR(Y306*I306/H306,"0")</f>
        <v>1072.377</v>
      </c>
      <c r="BO306" s="64">
        <f>IFERROR(1/J306*(X306/H306),"0")</f>
        <v>2.0032051282051282</v>
      </c>
      <c r="BP306" s="64">
        <f>IFERROR(1/J306*(Y306/H306),"0")</f>
        <v>2.015625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128.2051282051282</v>
      </c>
      <c r="Y311" s="547">
        <f>IFERROR(Y306/H306,"0")+IFERROR(Y307/H307,"0")+IFERROR(Y308/H308,"0")+IFERROR(Y309/H309,"0")+IFERROR(Y310/H310,"0")</f>
        <v>129</v>
      </c>
      <c r="Z311" s="547">
        <f>IFERROR(IF(Z306="",0,Z306),"0")+IFERROR(IF(Z307="",0,Z307),"0")+IFERROR(IF(Z308="",0,Z308),"0")+IFERROR(IF(Z309="",0,Z309),"0")+IFERROR(IF(Z310="",0,Z310),"0")</f>
        <v>2.44842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1000</v>
      </c>
      <c r="Y312" s="547">
        <f>IFERROR(SUM(Y306:Y310),"0")</f>
        <v>1006.1999999999999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60</v>
      </c>
      <c r="Y342" s="546">
        <f t="shared" ref="Y342:Y348" si="37">IFERROR(IF(X342="",0,CEILING((X342/$H342),1)*$H342),"")</f>
        <v>60</v>
      </c>
      <c r="Z342" s="36">
        <f>IFERROR(IF(Y342=0,"",ROUNDUP(Y342/H342,0)*0.02175),"")</f>
        <v>8.6999999999999994E-2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61.92</v>
      </c>
      <c r="BN342" s="64">
        <f t="shared" ref="BN342:BN348" si="39">IFERROR(Y342*I342/H342,"0")</f>
        <v>61.92</v>
      </c>
      <c r="BO342" s="64">
        <f t="shared" ref="BO342:BO348" si="40">IFERROR(1/J342*(X342/H342),"0")</f>
        <v>8.3333333333333329E-2</v>
      </c>
      <c r="BP342" s="64">
        <f t="shared" ref="BP342:BP348" si="41">IFERROR(1/J342*(Y342/H342),"0")</f>
        <v>8.3333333333333329E-2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1000</v>
      </c>
      <c r="Y345" s="546">
        <f t="shared" si="37"/>
        <v>1005</v>
      </c>
      <c r="Z345" s="36">
        <f>IFERROR(IF(Y345=0,"",ROUNDUP(Y345/H345,0)*0.02175),"")</f>
        <v>1.4572499999999999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1032</v>
      </c>
      <c r="BN345" s="64">
        <f t="shared" si="39"/>
        <v>1037.1600000000001</v>
      </c>
      <c r="BO345" s="64">
        <f t="shared" si="40"/>
        <v>1.3888888888888888</v>
      </c>
      <c r="BP345" s="64">
        <f t="shared" si="41"/>
        <v>1.3958333333333333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70.666666666666671</v>
      </c>
      <c r="Y349" s="547">
        <f>IFERROR(Y342/H342,"0")+IFERROR(Y343/H343,"0")+IFERROR(Y344/H344,"0")+IFERROR(Y345/H345,"0")+IFERROR(Y346/H346,"0")+IFERROR(Y347/H347,"0")+IFERROR(Y348/H348,"0")</f>
        <v>71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1.5442499999999999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1060</v>
      </c>
      <c r="Y350" s="547">
        <f>IFERROR(SUM(Y342:Y348),"0")</f>
        <v>1065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700</v>
      </c>
      <c r="Y352" s="546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46.666666666666664</v>
      </c>
      <c r="Y354" s="547">
        <f>IFERROR(Y352/H352,"0")+IFERROR(Y353/H353,"0")</f>
        <v>47</v>
      </c>
      <c r="Z354" s="547">
        <f>IFERROR(IF(Z352="",0,Z352),"0")+IFERROR(IF(Z353="",0,Z353),"0")</f>
        <v>1.0222499999999999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700</v>
      </c>
      <c r="Y355" s="547">
        <f>IFERROR(SUM(Y352:Y353),"0")</f>
        <v>705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450</v>
      </c>
      <c r="Y377" s="546">
        <f>IFERROR(IF(X377="",0,CEILING((X377/$H377),1)*$H377),"")</f>
        <v>450</v>
      </c>
      <c r="Z377" s="36">
        <f>IFERROR(IF(Y377=0,"",ROUNDUP(Y377/H377,0)*0.01898),"")</f>
        <v>0.94900000000000007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475.95000000000005</v>
      </c>
      <c r="BN377" s="64">
        <f>IFERROR(Y377*I377/H377,"0")</f>
        <v>475.95000000000005</v>
      </c>
      <c r="BO377" s="64">
        <f>IFERROR(1/J377*(X377/H377),"0")</f>
        <v>0.78125</v>
      </c>
      <c r="BP377" s="64">
        <f>IFERROR(1/J377*(Y377/H377),"0")</f>
        <v>0.78125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50</v>
      </c>
      <c r="Y379" s="547">
        <f>IFERROR(Y377/H377,"0")+IFERROR(Y378/H378,"0")</f>
        <v>50</v>
      </c>
      <c r="Z379" s="547">
        <f>IFERROR(IF(Z377="",0,Z377),"0")+IFERROR(IF(Z378="",0,Z378),"0")</f>
        <v>0.94900000000000007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450</v>
      </c>
      <c r="Y380" s="547">
        <f>IFERROR(SUM(Y377:Y378),"0")</f>
        <v>450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30</v>
      </c>
      <c r="Y391" s="546">
        <f t="shared" si="42"/>
        <v>32.400000000000006</v>
      </c>
      <c r="Z391" s="36">
        <f>IFERROR(IF(Y391=0,"",ROUNDUP(Y391/H391,0)*0.00902),"")</f>
        <v>5.4120000000000001E-2</v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31.166666666666668</v>
      </c>
      <c r="BN391" s="64">
        <f t="shared" si="44"/>
        <v>33.660000000000004</v>
      </c>
      <c r="BO391" s="64">
        <f t="shared" si="45"/>
        <v>4.208754208754209E-2</v>
      </c>
      <c r="BP391" s="64">
        <f t="shared" si="46"/>
        <v>4.5454545454545463E-2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5.5555555555555554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6.0000000000000009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5.4120000000000001E-2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30</v>
      </c>
      <c r="Y399" s="547">
        <f>IFERROR(SUM(Y388:Y397),"0")</f>
        <v>32.400000000000006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50</v>
      </c>
      <c r="Y411" s="546">
        <f>IFERROR(IF(X411="",0,CEILING((X411/$H411),1)*$H411),"")</f>
        <v>54</v>
      </c>
      <c r="Z411" s="36">
        <f>IFERROR(IF(Y411=0,"",ROUNDUP(Y411/H411,0)*0.00902),"")</f>
        <v>9.0200000000000002E-2</v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51.944444444444443</v>
      </c>
      <c r="BN411" s="64">
        <f>IFERROR(Y411*I411/H411,"0")</f>
        <v>56.099999999999994</v>
      </c>
      <c r="BO411" s="64">
        <f>IFERROR(1/J411*(X411/H411),"0")</f>
        <v>7.0145903479236812E-2</v>
      </c>
      <c r="BP411" s="64">
        <f>IFERROR(1/J411*(Y411/H411),"0")</f>
        <v>7.575757575757576E-2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9.2592592592592595</v>
      </c>
      <c r="Y415" s="547">
        <f>IFERROR(Y411/H411,"0")+IFERROR(Y412/H412,"0")+IFERROR(Y413/H413,"0")+IFERROR(Y414/H414,"0")</f>
        <v>10</v>
      </c>
      <c r="Z415" s="547">
        <f>IFERROR(IF(Z411="",0,Z411),"0")+IFERROR(IF(Z412="",0,Z412),"0")+IFERROR(IF(Z413="",0,Z413),"0")+IFERROR(IF(Z414="",0,Z414),"0")</f>
        <v>9.0200000000000002E-2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50</v>
      </c>
      <c r="Y416" s="547">
        <f>IFERROR(SUM(Y411:Y414),"0")</f>
        <v>54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120</v>
      </c>
      <c r="Y432" s="546">
        <f t="shared" si="48"/>
        <v>121.44000000000001</v>
      </c>
      <c r="Z432" s="36">
        <f t="shared" si="49"/>
        <v>0.27507999999999999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128.18181818181816</v>
      </c>
      <c r="BN432" s="64">
        <f t="shared" si="51"/>
        <v>129.72</v>
      </c>
      <c r="BO432" s="64">
        <f t="shared" si="52"/>
        <v>0.21853146853146854</v>
      </c>
      <c r="BP432" s="64">
        <f t="shared" si="53"/>
        <v>0.22115384615384617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110</v>
      </c>
      <c r="Y435" s="546">
        <f t="shared" si="48"/>
        <v>110.88000000000001</v>
      </c>
      <c r="Z435" s="36">
        <f t="shared" si="49"/>
        <v>0.25115999999999999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117.49999999999999</v>
      </c>
      <c r="BN435" s="64">
        <f t="shared" si="51"/>
        <v>118.44</v>
      </c>
      <c r="BO435" s="64">
        <f t="shared" si="52"/>
        <v>0.20032051282051283</v>
      </c>
      <c r="BP435" s="64">
        <f t="shared" si="53"/>
        <v>0.20192307692307693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43.560606060606062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44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0.52624000000000004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230</v>
      </c>
      <c r="Y443" s="547">
        <f>IFERROR(SUM(Y430:Y441),"0")</f>
        <v>232.32000000000002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400</v>
      </c>
      <c r="Y445" s="546">
        <f>IFERROR(IF(X445="",0,CEILING((X445/$H445),1)*$H445),"")</f>
        <v>401.28000000000003</v>
      </c>
      <c r="Z445" s="36">
        <f>IFERROR(IF(Y445=0,"",ROUNDUP(Y445/H445,0)*0.01196),"")</f>
        <v>0.90895999999999999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427.27272727272725</v>
      </c>
      <c r="BN445" s="64">
        <f>IFERROR(Y445*I445/H445,"0")</f>
        <v>428.64</v>
      </c>
      <c r="BO445" s="64">
        <f>IFERROR(1/J445*(X445/H445),"0")</f>
        <v>0.72843822843822836</v>
      </c>
      <c r="BP445" s="64">
        <f>IFERROR(1/J445*(Y445/H445),"0")</f>
        <v>0.73076923076923084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75.757575757575751</v>
      </c>
      <c r="Y448" s="547">
        <f>IFERROR(Y445/H445,"0")+IFERROR(Y446/H446,"0")+IFERROR(Y447/H447,"0")</f>
        <v>76</v>
      </c>
      <c r="Z448" s="547">
        <f>IFERROR(IF(Z445="",0,Z445),"0")+IFERROR(IF(Z446="",0,Z446),"0")+IFERROR(IF(Z447="",0,Z447),"0")</f>
        <v>0.90895999999999999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400</v>
      </c>
      <c r="Y449" s="547">
        <f>IFERROR(SUM(Y445:Y447),"0")</f>
        <v>401.28000000000003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40</v>
      </c>
      <c r="Y451" s="546">
        <f t="shared" ref="Y451:Y456" si="54">IFERROR(IF(X451="",0,CEILING((X451/$H451),1)*$H451),"")</f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42.727272727272727</v>
      </c>
      <c r="BN451" s="64">
        <f t="shared" ref="BN451:BN456" si="56">IFERROR(Y451*I451/H451,"0")</f>
        <v>45.12</v>
      </c>
      <c r="BO451" s="64">
        <f t="shared" ref="BO451:BO456" si="57">IFERROR(1/J451*(X451/H451),"0")</f>
        <v>7.2843822843822847E-2</v>
      </c>
      <c r="BP451" s="64">
        <f t="shared" ref="BP451:BP456" si="58">IFERROR(1/J451*(Y451/H451),"0")</f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110</v>
      </c>
      <c r="Y452" s="546">
        <f t="shared" si="54"/>
        <v>110.88000000000001</v>
      </c>
      <c r="Z452" s="36">
        <f>IFERROR(IF(Y452=0,"",ROUNDUP(Y452/H452,0)*0.01196),"")</f>
        <v>0.25115999999999999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117.49999999999999</v>
      </c>
      <c r="BN452" s="64">
        <f t="shared" si="56"/>
        <v>118.44</v>
      </c>
      <c r="BO452" s="64">
        <f t="shared" si="57"/>
        <v>0.20032051282051283</v>
      </c>
      <c r="BP452" s="64">
        <f t="shared" si="58"/>
        <v>0.20192307692307693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0</v>
      </c>
      <c r="Y453" s="546">
        <f t="shared" si="54"/>
        <v>0</v>
      </c>
      <c r="Z453" s="36" t="str">
        <f>IFERROR(IF(Y453=0,"",ROUNDUP(Y453/H453,0)*0.01196),"")</f>
        <v/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28.409090909090907</v>
      </c>
      <c r="Y457" s="547">
        <f>IFERROR(Y451/H451,"0")+IFERROR(Y452/H452,"0")+IFERROR(Y453/H453,"0")+IFERROR(Y454/H454,"0")+IFERROR(Y455/H455,"0")+IFERROR(Y456/H456,"0")</f>
        <v>29</v>
      </c>
      <c r="Z457" s="547">
        <f>IFERROR(IF(Z451="",0,Z451),"0")+IFERROR(IF(Z452="",0,Z452),"0")+IFERROR(IF(Z453="",0,Z453),"0")+IFERROR(IF(Z454="",0,Z454),"0")+IFERROR(IF(Z455="",0,Z455),"0")+IFERROR(IF(Z456="",0,Z456),"0")</f>
        <v>0.34683999999999998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150</v>
      </c>
      <c r="Y458" s="547">
        <f>IFERROR(SUM(Y451:Y456),"0")</f>
        <v>153.12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300</v>
      </c>
      <c r="Y470" s="546">
        <f>IFERROR(IF(X470="",0,CEILING((X470/$H470),1)*$H470),"")</f>
        <v>300</v>
      </c>
      <c r="Z470" s="36">
        <f>IFERROR(IF(Y470=0,"",ROUNDUP(Y470/H470,0)*0.01898),"")</f>
        <v>0.47450000000000003</v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310.875</v>
      </c>
      <c r="BN470" s="64">
        <f>IFERROR(Y470*I470/H470,"0")</f>
        <v>310.875</v>
      </c>
      <c r="BO470" s="64">
        <f>IFERROR(1/J470*(X470/H470),"0")</f>
        <v>0.390625</v>
      </c>
      <c r="BP470" s="64">
        <f>IFERROR(1/J470*(Y470/H470),"0")</f>
        <v>0.390625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25</v>
      </c>
      <c r="Y472" s="547">
        <f>IFERROR(Y468/H468,"0")+IFERROR(Y469/H469,"0")+IFERROR(Y470/H470,"0")+IFERROR(Y471/H471,"0")</f>
        <v>25</v>
      </c>
      <c r="Z472" s="547">
        <f>IFERROR(IF(Z468="",0,Z468),"0")+IFERROR(IF(Z469="",0,Z469),"0")+IFERROR(IF(Z470="",0,Z470),"0")+IFERROR(IF(Z471="",0,Z471),"0")</f>
        <v>0.47450000000000003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300</v>
      </c>
      <c r="Y473" s="547">
        <f>IFERROR(SUM(Y468:Y471),"0")</f>
        <v>300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50</v>
      </c>
      <c r="Y482" s="546">
        <f>IFERROR(IF(X482="",0,CEILING((X482/$H482),1)*$H482),"")</f>
        <v>50.400000000000006</v>
      </c>
      <c r="Z482" s="36">
        <f>IFERROR(IF(Y482=0,"",ROUNDUP(Y482/H482,0)*0.00902),"")</f>
        <v>0.10824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53.214285714285715</v>
      </c>
      <c r="BN482" s="64">
        <f>IFERROR(Y482*I482/H482,"0")</f>
        <v>53.64</v>
      </c>
      <c r="BO482" s="64">
        <f>IFERROR(1/J482*(X482/H482),"0")</f>
        <v>9.0187590187590191E-2</v>
      </c>
      <c r="BP482" s="64">
        <f>IFERROR(1/J482*(Y482/H482),"0")</f>
        <v>9.0909090909090912E-2</v>
      </c>
    </row>
    <row r="483" spans="1:68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11.904761904761905</v>
      </c>
      <c r="Y483" s="547">
        <f>IFERROR(Y481/H481,"0")+IFERROR(Y482/H482,"0")</f>
        <v>12</v>
      </c>
      <c r="Z483" s="547">
        <f>IFERROR(IF(Z481="",0,Z481),"0")+IFERROR(IF(Z482="",0,Z482),"0")</f>
        <v>0.10824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50</v>
      </c>
      <c r="Y484" s="547">
        <f>IFERROR(SUM(Y481:Y482),"0")</f>
        <v>50.400000000000006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16</v>
      </c>
      <c r="Y486" s="546">
        <f>IFERROR(IF(X486="",0,CEILING((X486/$H486),1)*$H486),"")</f>
        <v>18</v>
      </c>
      <c r="Z486" s="36">
        <f>IFERROR(IF(Y486=0,"",ROUNDUP(Y486/H486,0)*0.01898),"")</f>
        <v>3.7960000000000001E-2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16.922666666666668</v>
      </c>
      <c r="BN486" s="64">
        <f>IFERROR(Y486*I486/H486,"0")</f>
        <v>19.038</v>
      </c>
      <c r="BO486" s="64">
        <f>IFERROR(1/J486*(X486/H486),"0")</f>
        <v>2.7777777777777776E-2</v>
      </c>
      <c r="BP486" s="64">
        <f>IFERROR(1/J486*(Y486/H486),"0")</f>
        <v>3.125E-2</v>
      </c>
    </row>
    <row r="487" spans="1:68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1.7777777777777777</v>
      </c>
      <c r="Y487" s="547">
        <f>IFERROR(Y486/H486,"0")</f>
        <v>2</v>
      </c>
      <c r="Z487" s="547">
        <f>IFERROR(IF(Z486="",0,Z486),"0")</f>
        <v>3.7960000000000001E-2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16</v>
      </c>
      <c r="Y488" s="547">
        <f>IFERROR(SUM(Y486:Y486),"0")</f>
        <v>18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5390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5458.3199999999988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5655.687842601842</v>
      </c>
      <c r="Y500" s="547">
        <f>IFERROR(SUM(BN22:BN496),"0")</f>
        <v>5727.2789999999995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9</v>
      </c>
      <c r="Y501" s="38">
        <f>ROUNDUP(SUM(BP22:BP496),0)</f>
        <v>9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5880.687842601842</v>
      </c>
      <c r="Y502" s="547">
        <f>GrossWeightTotalR+PalletQtyTotalR*25</f>
        <v>5952.2789999999995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628.55673955673967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637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10.40502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153.60000000000002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367.20000000000005</v>
      </c>
      <c r="E509" s="46">
        <f>IFERROR(Y86*1,"0")+IFERROR(Y87*1,"0")+IFERROR(Y88*1,"0")+IFERROR(Y92*1,"0")+IFERROR(Y93*1,"0")+IFERROR(Y94*1,"0")+IFERROR(Y95*1,"0")</f>
        <v>0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64.8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1411.1999999999998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1770</v>
      </c>
      <c r="U509" s="46">
        <f>IFERROR(Y367*1,"0")+IFERROR(Y368*1,"0")+IFERROR(Y369*1,"0")+IFERROR(Y373*1,"0")+IFERROR(Y377*1,"0")+IFERROR(Y378*1,"0")+IFERROR(Y382*1,"0")</f>
        <v>450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32.400000000000006</v>
      </c>
      <c r="W509" s="46">
        <f>IFERROR(Y407*1,"0")+IFERROR(Y411*1,"0")+IFERROR(Y412*1,"0")+IFERROR(Y413*1,"0")+IFERROR(Y414*1,"0")</f>
        <v>54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786.72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368.4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0,00"/>
        <filter val="1,78"/>
        <filter val="100,00"/>
        <filter val="11,90"/>
        <filter val="110,00"/>
        <filter val="12,96"/>
        <filter val="120,00"/>
        <filter val="128,21"/>
        <filter val="140,00"/>
        <filter val="144,00"/>
        <filter val="150,00"/>
        <filter val="16,00"/>
        <filter val="17,11"/>
        <filter val="200,00"/>
        <filter val="23,15"/>
        <filter val="230,00"/>
        <filter val="24,00"/>
        <filter val="25,00"/>
        <filter val="250,00"/>
        <filter val="260,00"/>
        <filter val="28,41"/>
        <filter val="30,00"/>
        <filter val="300,00"/>
        <filter val="40,00"/>
        <filter val="400,00"/>
        <filter val="43,56"/>
        <filter val="450,00"/>
        <filter val="46,67"/>
        <filter val="5 390,00"/>
        <filter val="5 655,69"/>
        <filter val="5 880,69"/>
        <filter val="5,56"/>
        <filter val="50,00"/>
        <filter val="60,00"/>
        <filter val="61,90"/>
        <filter val="628,56"/>
        <filter val="7,41"/>
        <filter val="70,67"/>
        <filter val="700,00"/>
        <filter val="75,76"/>
        <filter val="9"/>
        <filter val="9,26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