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F8A7B1-8BFF-4BB1-9C16-DA9AD05476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N103" i="1"/>
  <c r="BM103" i="1"/>
  <c r="Z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BP54" i="1" l="1"/>
  <c r="BN54" i="1"/>
  <c r="Z54" i="1"/>
  <c r="BP89" i="1"/>
  <c r="BN89" i="1"/>
  <c r="Z89" i="1"/>
  <c r="BP117" i="1"/>
  <c r="BN117" i="1"/>
  <c r="Z117" i="1"/>
  <c r="BP163" i="1"/>
  <c r="BN163" i="1"/>
  <c r="Z163" i="1"/>
  <c r="BP194" i="1"/>
  <c r="BN194" i="1"/>
  <c r="Z194" i="1"/>
  <c r="BP221" i="1"/>
  <c r="BN221" i="1"/>
  <c r="Z221" i="1"/>
  <c r="BP229" i="1"/>
  <c r="BN229" i="1"/>
  <c r="Z229" i="1"/>
  <c r="BP291" i="1"/>
  <c r="BN291" i="1"/>
  <c r="Z291" i="1"/>
  <c r="BP329" i="1"/>
  <c r="BN329" i="1"/>
  <c r="Z329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Z31" i="1"/>
  <c r="BN31" i="1"/>
  <c r="BP74" i="1"/>
  <c r="BN74" i="1"/>
  <c r="Z74" i="1"/>
  <c r="BP96" i="1"/>
  <c r="BN96" i="1"/>
  <c r="Z96" i="1"/>
  <c r="BP138" i="1"/>
  <c r="BN138" i="1"/>
  <c r="Z138" i="1"/>
  <c r="Y144" i="1"/>
  <c r="BP143" i="1"/>
  <c r="BN143" i="1"/>
  <c r="Z143" i="1"/>
  <c r="Z144" i="1" s="1"/>
  <c r="BP147" i="1"/>
  <c r="BN147" i="1"/>
  <c r="Z147" i="1"/>
  <c r="BP173" i="1"/>
  <c r="BN173" i="1"/>
  <c r="Z173" i="1"/>
  <c r="Y212" i="1"/>
  <c r="BP206" i="1"/>
  <c r="BN206" i="1"/>
  <c r="Z206" i="1"/>
  <c r="BP228" i="1"/>
  <c r="BN228" i="1"/>
  <c r="Z228" i="1"/>
  <c r="BP252" i="1"/>
  <c r="BN252" i="1"/>
  <c r="Z252" i="1"/>
  <c r="BP307" i="1"/>
  <c r="BN307" i="1"/>
  <c r="Z307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Y304" i="1"/>
  <c r="Y90" i="1"/>
  <c r="BP115" i="1"/>
  <c r="BN115" i="1"/>
  <c r="Z115" i="1"/>
  <c r="Y134" i="1"/>
  <c r="BP132" i="1"/>
  <c r="BN132" i="1"/>
  <c r="Z132" i="1"/>
  <c r="BP161" i="1"/>
  <c r="BN161" i="1"/>
  <c r="Z161" i="1"/>
  <c r="Y175" i="1"/>
  <c r="BP171" i="1"/>
  <c r="BN171" i="1"/>
  <c r="Z171" i="1"/>
  <c r="Y200" i="1"/>
  <c r="BP192" i="1"/>
  <c r="BN192" i="1"/>
  <c r="Z192" i="1"/>
  <c r="BP204" i="1"/>
  <c r="BN204" i="1"/>
  <c r="Z204" i="1"/>
  <c r="BP216" i="1"/>
  <c r="BN216" i="1"/>
  <c r="Z216" i="1"/>
  <c r="BP226" i="1"/>
  <c r="BN226" i="1"/>
  <c r="Z226" i="1"/>
  <c r="BP250" i="1"/>
  <c r="BN250" i="1"/>
  <c r="Z250" i="1"/>
  <c r="BP289" i="1"/>
  <c r="BN289" i="1"/>
  <c r="Z289" i="1"/>
  <c r="BP301" i="1"/>
  <c r="BN301" i="1"/>
  <c r="Z301" i="1"/>
  <c r="BP320" i="1"/>
  <c r="BN320" i="1"/>
  <c r="Z320" i="1"/>
  <c r="Y331" i="1"/>
  <c r="BP327" i="1"/>
  <c r="BN327" i="1"/>
  <c r="Z327" i="1"/>
  <c r="Y330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BN87" i="1"/>
  <c r="Z94" i="1"/>
  <c r="BN94" i="1"/>
  <c r="Z101" i="1"/>
  <c r="BN101" i="1"/>
  <c r="BP121" i="1"/>
  <c r="BN121" i="1"/>
  <c r="Z121" i="1"/>
  <c r="BP149" i="1"/>
  <c r="BN149" i="1"/>
  <c r="Z149" i="1"/>
  <c r="BP165" i="1"/>
  <c r="BN165" i="1"/>
  <c r="Z165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8" i="1"/>
  <c r="BN208" i="1"/>
  <c r="Z208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54" i="1"/>
  <c r="BN254" i="1"/>
  <c r="Z254" i="1"/>
  <c r="BP297" i="1"/>
  <c r="BN297" i="1"/>
  <c r="Z297" i="1"/>
  <c r="BP309" i="1"/>
  <c r="BN309" i="1"/>
  <c r="Z30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69" i="1"/>
  <c r="Y185" i="1"/>
  <c r="Y201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Y324" i="1"/>
  <c r="H9" i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BP162" i="1"/>
  <c r="BN162" i="1"/>
  <c r="Z162" i="1"/>
  <c r="BP166" i="1"/>
  <c r="BN166" i="1"/>
  <c r="Z166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Z90" i="1" s="1"/>
  <c r="BP95" i="1"/>
  <c r="BN95" i="1"/>
  <c r="Z95" i="1"/>
  <c r="F511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Y151" i="1"/>
  <c r="Y150" i="1"/>
  <c r="BP160" i="1"/>
  <c r="BN160" i="1"/>
  <c r="Z160" i="1"/>
  <c r="BP164" i="1"/>
  <c r="BN164" i="1"/>
  <c r="Z164" i="1"/>
  <c r="Y168" i="1"/>
  <c r="Y174" i="1"/>
  <c r="BP172" i="1"/>
  <c r="BN172" i="1"/>
  <c r="Z172" i="1"/>
  <c r="Z174" i="1" s="1"/>
  <c r="E511" i="1"/>
  <c r="Y91" i="1"/>
  <c r="Y105" i="1"/>
  <c r="H511" i="1"/>
  <c r="Y145" i="1"/>
  <c r="I511" i="1"/>
  <c r="Y157" i="1"/>
  <c r="J511" i="1"/>
  <c r="Z183" i="1"/>
  <c r="Z184" i="1" s="1"/>
  <c r="BN183" i="1"/>
  <c r="BP183" i="1"/>
  <c r="Y184" i="1"/>
  <c r="Z187" i="1"/>
  <c r="Z189" i="1" s="1"/>
  <c r="BN187" i="1"/>
  <c r="BP187" i="1"/>
  <c r="Y190" i="1"/>
  <c r="Z193" i="1"/>
  <c r="BN193" i="1"/>
  <c r="BP193" i="1"/>
  <c r="Z195" i="1"/>
  <c r="BN195" i="1"/>
  <c r="Z197" i="1"/>
  <c r="BN197" i="1"/>
  <c r="Z199" i="1"/>
  <c r="BN199" i="1"/>
  <c r="Z203" i="1"/>
  <c r="Z212" i="1" s="1"/>
  <c r="BN203" i="1"/>
  <c r="BP203" i="1"/>
  <c r="Z205" i="1"/>
  <c r="BN205" i="1"/>
  <c r="Z207" i="1"/>
  <c r="BN207" i="1"/>
  <c r="Z209" i="1"/>
  <c r="BN209" i="1"/>
  <c r="Z211" i="1"/>
  <c r="BN211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Y213" i="1"/>
  <c r="Y218" i="1"/>
  <c r="BP215" i="1"/>
  <c r="BN215" i="1"/>
  <c r="Z215" i="1"/>
  <c r="Z217" i="1" s="1"/>
  <c r="BP224" i="1"/>
  <c r="BN224" i="1"/>
  <c r="Z224" i="1"/>
  <c r="BP227" i="1"/>
  <c r="BN227" i="1"/>
  <c r="Z227" i="1"/>
  <c r="BP242" i="1"/>
  <c r="BN242" i="1"/>
  <c r="Z242" i="1"/>
  <c r="Y246" i="1"/>
  <c r="BP251" i="1"/>
  <c r="BN251" i="1"/>
  <c r="Z251" i="1"/>
  <c r="Y255" i="1"/>
  <c r="BP261" i="1"/>
  <c r="BN261" i="1"/>
  <c r="Z261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AB511" i="1"/>
  <c r="Y499" i="1"/>
  <c r="BP498" i="1"/>
  <c r="BN498" i="1"/>
  <c r="Z498" i="1"/>
  <c r="Z499" i="1" s="1"/>
  <c r="Y500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64" i="1" l="1"/>
  <c r="Z479" i="1"/>
  <c r="Z337" i="1"/>
  <c r="Z255" i="1"/>
  <c r="Z449" i="1"/>
  <c r="Z139" i="1"/>
  <c r="Z150" i="1"/>
  <c r="Z458" i="1"/>
  <c r="Z443" i="1"/>
  <c r="Z415" i="1"/>
  <c r="Z263" i="1"/>
  <c r="Z230" i="1"/>
  <c r="Z168" i="1"/>
  <c r="Z70" i="1"/>
  <c r="Z58" i="1"/>
  <c r="Z32" i="1"/>
  <c r="Z200" i="1"/>
  <c r="Z118" i="1"/>
  <c r="Z105" i="1"/>
  <c r="Z97" i="1"/>
  <c r="Z270" i="1"/>
  <c r="Y505" i="1"/>
  <c r="Y502" i="1"/>
  <c r="Z473" i="1"/>
  <c r="Z398" i="1"/>
  <c r="Z303" i="1"/>
  <c r="Z293" i="1"/>
  <c r="Z317" i="1"/>
  <c r="Z311" i="1"/>
  <c r="Z246" i="1"/>
  <c r="Z78" i="1"/>
  <c r="Z64" i="1"/>
  <c r="Y503" i="1"/>
  <c r="Y501" i="1"/>
  <c r="Z506" i="1" l="1"/>
  <c r="Y504" i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<sst xmlns="http://schemas.openxmlformats.org/spreadsheetml/2006/main" count="2211" uniqueCount="807">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</sst>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45915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786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6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0.45833333333333331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444</v>
      </c>
      <c r="Y41" s="550">
        <f>IFERROR(IF(X41="",0,CEILING((X41/$H41),1)*$H41),"")</f>
        <v>453.6</v>
      </c>
      <c r="Z41" s="36">
        <f>IFERROR(IF(Y41=0,"",ROUNDUP(Y41/H41,0)*0.01898),"")</f>
        <v>0.79715999999999998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461.88333333333333</v>
      </c>
      <c r="BN41" s="64">
        <f>IFERROR(Y41*I41/H41,"0")</f>
        <v>471.86999999999995</v>
      </c>
      <c r="BO41" s="64">
        <f>IFERROR(1/J41*(X41/H41),"0")</f>
        <v>0.64236111111111105</v>
      </c>
      <c r="BP41" s="64">
        <f>IFERROR(1/J41*(Y41/H41),"0")</f>
        <v>0.65625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307</v>
      </c>
      <c r="Y42" s="550">
        <f>IFERROR(IF(X42="",0,CEILING((X42/$H42),1)*$H42),"")</f>
        <v>307.10000000000002</v>
      </c>
      <c r="Z42" s="36">
        <f>IFERROR(IF(Y42=0,"",ROUNDUP(Y42/H42,0)*0.00902),"")</f>
        <v>0.74865999999999999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324.42432432432435</v>
      </c>
      <c r="BN42" s="64">
        <f>IFERROR(Y42*I42/H42,"0")</f>
        <v>324.53000000000003</v>
      </c>
      <c r="BO42" s="64">
        <f>IFERROR(1/J42*(X42/H42),"0")</f>
        <v>0.62858312858312859</v>
      </c>
      <c r="BP42" s="64">
        <f>IFERROR(1/J42*(Y42/H42),"0")</f>
        <v>0.62878787878787878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124.08408408408408</v>
      </c>
      <c r="Y44" s="551">
        <f>IFERROR(Y41/H41,"0")+IFERROR(Y42/H42,"0")+IFERROR(Y43/H43,"0")</f>
        <v>125</v>
      </c>
      <c r="Z44" s="551">
        <f>IFERROR(IF(Z41="",0,Z41),"0")+IFERROR(IF(Z42="",0,Z42),"0")+IFERROR(IF(Z43="",0,Z43),"0")</f>
        <v>1.54582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751</v>
      </c>
      <c r="Y45" s="551">
        <f>IFERROR(SUM(Y41:Y43),"0")</f>
        <v>760.7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113</v>
      </c>
      <c r="Y52" s="550">
        <f t="shared" ref="Y52:Y57" si="6">IFERROR(IF(X52="",0,CEILING((X52/$H52),1)*$H52),"")</f>
        <v>123.19999999999999</v>
      </c>
      <c r="Z52" s="36">
        <f>IFERROR(IF(Y52=0,"",ROUNDUP(Y52/H52,0)*0.01898),"")</f>
        <v>0.20877999999999999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117.38883928571428</v>
      </c>
      <c r="BN52" s="64">
        <f t="shared" ref="BN52:BN57" si="8">IFERROR(Y52*I52/H52,"0")</f>
        <v>127.98499999999999</v>
      </c>
      <c r="BO52" s="64">
        <f t="shared" ref="BO52:BO57" si="9">IFERROR(1/J52*(X52/H52),"0")</f>
        <v>0.1576450892857143</v>
      </c>
      <c r="BP52" s="64">
        <f t="shared" ref="BP52:BP57" si="10">IFERROR(1/J52*(Y52/H52),"0")</f>
        <v>0.171875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203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211.17638888888888</v>
      </c>
      <c r="BN53" s="64">
        <f t="shared" si="8"/>
        <v>213.46499999999997</v>
      </c>
      <c r="BO53" s="64">
        <f t="shared" si="9"/>
        <v>0.29369212962962959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83</v>
      </c>
      <c r="Y55" s="550">
        <f t="shared" si="6"/>
        <v>84</v>
      </c>
      <c r="Z55" s="36">
        <f>IFERROR(IF(Y55=0,"",ROUNDUP(Y55/H55,0)*0.00902),"")</f>
        <v>0.18942000000000001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87.357500000000002</v>
      </c>
      <c r="BN55" s="64">
        <f t="shared" si="8"/>
        <v>88.41</v>
      </c>
      <c r="BO55" s="64">
        <f t="shared" si="9"/>
        <v>0.1571969696969697</v>
      </c>
      <c r="BP55" s="64">
        <f t="shared" si="10"/>
        <v>0.15909090909090909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49.635582010582013</v>
      </c>
      <c r="Y58" s="551">
        <f>IFERROR(Y52/H52,"0")+IFERROR(Y53/H53,"0")+IFERROR(Y54/H54,"0")+IFERROR(Y55/H55,"0")+IFERROR(Y56/H56,"0")+IFERROR(Y57/H57,"0")</f>
        <v>51</v>
      </c>
      <c r="Z58" s="551">
        <f>IFERROR(IF(Z52="",0,Z52),"0")+IFERROR(IF(Z53="",0,Z53),"0")+IFERROR(IF(Z54="",0,Z54),"0")+IFERROR(IF(Z55="",0,Z55),"0")+IFERROR(IF(Z56="",0,Z56),"0")+IFERROR(IF(Z57="",0,Z57),"0")</f>
        <v>0.75882000000000005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399</v>
      </c>
      <c r="Y59" s="551">
        <f>IFERROR(SUM(Y52:Y57),"0")</f>
        <v>412.4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208</v>
      </c>
      <c r="Y61" s="550">
        <f>IFERROR(IF(X61="",0,CEILING((X61/$H61),1)*$H61),"")</f>
        <v>216</v>
      </c>
      <c r="Z61" s="36">
        <f>IFERROR(IF(Y61=0,"",ROUNDUP(Y61/H61,0)*0.01898),"")</f>
        <v>0.37959999999999999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216.37777777777777</v>
      </c>
      <c r="BN61" s="64">
        <f>IFERROR(Y61*I61/H61,"0")</f>
        <v>224.69999999999996</v>
      </c>
      <c r="BO61" s="64">
        <f>IFERROR(1/J61*(X61/H61),"0")</f>
        <v>0.30092592592592593</v>
      </c>
      <c r="BP61" s="64">
        <f>IFERROR(1/J61*(Y61/H61),"0")</f>
        <v>0.3125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19.25925925925926</v>
      </c>
      <c r="Y64" s="551">
        <f>IFERROR(Y61/H61,"0")+IFERROR(Y62/H62,"0")+IFERROR(Y63/H63,"0")</f>
        <v>20</v>
      </c>
      <c r="Z64" s="551">
        <f>IFERROR(IF(Z61="",0,Z61),"0")+IFERROR(IF(Z62="",0,Z62),"0")+IFERROR(IF(Z63="",0,Z63),"0")</f>
        <v>0.37959999999999999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208</v>
      </c>
      <c r="Y65" s="551">
        <f>IFERROR(SUM(Y61:Y63),"0")</f>
        <v>216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96</v>
      </c>
      <c r="Y74" s="550">
        <f>IFERROR(IF(X74="",0,CEILING((X74/$H74),1)*$H74),"")</f>
        <v>100.80000000000001</v>
      </c>
      <c r="Z74" s="36">
        <f>IFERROR(IF(Y74=0,"",ROUNDUP(Y74/H74,0)*0.01898),"")</f>
        <v>0.22776000000000002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100.97142857142858</v>
      </c>
      <c r="BN74" s="64">
        <f>IFERROR(Y74*I74/H74,"0")</f>
        <v>106.02000000000002</v>
      </c>
      <c r="BO74" s="64">
        <f>IFERROR(1/J74*(X74/H74),"0")</f>
        <v>0.17857142857142858</v>
      </c>
      <c r="BP74" s="64">
        <f>IFERROR(1/J74*(Y74/H74),"0")</f>
        <v>0.1875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11.428571428571429</v>
      </c>
      <c r="Y78" s="551">
        <f>IFERROR(Y73/H73,"0")+IFERROR(Y74/H74,"0")+IFERROR(Y75/H75,"0")+IFERROR(Y76/H76,"0")+IFERROR(Y77/H77,"0")</f>
        <v>12</v>
      </c>
      <c r="Z78" s="551">
        <f>IFERROR(IF(Z73="",0,Z73),"0")+IFERROR(IF(Z74="",0,Z74),"0")+IFERROR(IF(Z75="",0,Z75),"0")+IFERROR(IF(Z76="",0,Z76),"0")+IFERROR(IF(Z77="",0,Z77),"0")</f>
        <v>0.22776000000000002</v>
      </c>
      <c r="AA78" s="552"/>
      <c r="AB78" s="552"/>
      <c r="AC78" s="552"/>
    </row>
    <row r="79" spans="1:68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96</v>
      </c>
      <c r="Y79" s="551">
        <f>IFERROR(SUM(Y73:Y77),"0")</f>
        <v>100.80000000000001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5</v>
      </c>
      <c r="Y81" s="550">
        <f>IFERROR(IF(X81="",0,CEILING((X81/$H81),1)*$H81),"")</f>
        <v>7.8</v>
      </c>
      <c r="Z81" s="36">
        <f>IFERROR(IF(Y81=0,"",ROUNDUP(Y81/H81,0)*0.01898),"")</f>
        <v>1.898E-2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5.2788461538461533</v>
      </c>
      <c r="BN81" s="64">
        <f>IFERROR(Y81*I81/H81,"0")</f>
        <v>8.2349999999999994</v>
      </c>
      <c r="BO81" s="64">
        <f>IFERROR(1/J81*(X81/H81),"0")</f>
        <v>1.0016025641025642E-2</v>
      </c>
      <c r="BP81" s="64">
        <f>IFERROR(1/J81*(Y81/H81),"0")</f>
        <v>1.5625E-2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0.64102564102564108</v>
      </c>
      <c r="Y83" s="551">
        <f>IFERROR(Y81/H81,"0")+IFERROR(Y82/H82,"0")</f>
        <v>1</v>
      </c>
      <c r="Z83" s="551">
        <f>IFERROR(IF(Z81="",0,Z81),"0")+IFERROR(IF(Z82="",0,Z82),"0")</f>
        <v>1.898E-2</v>
      </c>
      <c r="AA83" s="552"/>
      <c r="AB83" s="552"/>
      <c r="AC83" s="552"/>
    </row>
    <row r="84" spans="1:68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5</v>
      </c>
      <c r="Y84" s="551">
        <f>IFERROR(SUM(Y81:Y82),"0")</f>
        <v>7.8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293</v>
      </c>
      <c r="Y87" s="550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304.80138888888888</v>
      </c>
      <c r="BN87" s="64">
        <f>IFERROR(Y87*I87/H87,"0")</f>
        <v>314.58000000000004</v>
      </c>
      <c r="BO87" s="64">
        <f>IFERROR(1/J87*(X87/H87),"0")</f>
        <v>0.42390046296296291</v>
      </c>
      <c r="BP87" s="64">
        <f>IFERROR(1/J87*(Y87/H87),"0")</f>
        <v>0.4375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77</v>
      </c>
      <c r="Y89" s="550">
        <f>IFERROR(IF(X89="",0,CEILING((X89/$H89),1)*$H89),"")</f>
        <v>81</v>
      </c>
      <c r="Z89" s="36">
        <f>IFERROR(IF(Y89=0,"",ROUNDUP(Y89/H89,0)*0.00902),"")</f>
        <v>0.16236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80.593333333333334</v>
      </c>
      <c r="BN89" s="64">
        <f>IFERROR(Y89*I89/H89,"0")</f>
        <v>84.78</v>
      </c>
      <c r="BO89" s="64">
        <f>IFERROR(1/J89*(X89/H89),"0")</f>
        <v>0.12962962962962962</v>
      </c>
      <c r="BP89" s="64">
        <f>IFERROR(1/J89*(Y89/H89),"0")</f>
        <v>0.13636363636363635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44.240740740740733</v>
      </c>
      <c r="Y90" s="551">
        <f>IFERROR(Y87/H87,"0")+IFERROR(Y88/H88,"0")+IFERROR(Y89/H89,"0")</f>
        <v>46</v>
      </c>
      <c r="Z90" s="551">
        <f>IFERROR(IF(Z87="",0,Z87),"0")+IFERROR(IF(Z88="",0,Z88),"0")+IFERROR(IF(Z89="",0,Z89),"0")</f>
        <v>0.69379999999999997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370</v>
      </c>
      <c r="Y91" s="551">
        <f>IFERROR(SUM(Y87:Y89),"0")</f>
        <v>383.40000000000003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25</v>
      </c>
      <c r="Y93" s="550">
        <f>IFERROR(IF(X93="",0,CEILING((X93/$H93),1)*$H93),"")</f>
        <v>32.4</v>
      </c>
      <c r="Z93" s="36">
        <f>IFERROR(IF(Y93=0,"",ROUNDUP(Y93/H93,0)*0.01898),"")</f>
        <v>7.5920000000000001E-2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26.601851851851851</v>
      </c>
      <c r="BN93" s="64">
        <f>IFERROR(Y93*I93/H93,"0")</f>
        <v>34.475999999999999</v>
      </c>
      <c r="BO93" s="64">
        <f>IFERROR(1/J93*(X93/H93),"0")</f>
        <v>4.8225308641975308E-2</v>
      </c>
      <c r="BP93" s="64">
        <f>IFERROR(1/J93*(Y93/H93),"0")</f>
        <v>6.25E-2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39</v>
      </c>
      <c r="Y95" s="550">
        <f>IFERROR(IF(X95="",0,CEILING((X95/$H95),1)*$H95),"")</f>
        <v>40.5</v>
      </c>
      <c r="Z95" s="36">
        <f>IFERROR(IF(Y95=0,"",ROUNDUP(Y95/H95,0)*0.00651),"")</f>
        <v>9.7650000000000001E-2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42.64</v>
      </c>
      <c r="BN95" s="64">
        <f>IFERROR(Y95*I95/H95,"0")</f>
        <v>44.279999999999994</v>
      </c>
      <c r="BO95" s="64">
        <f>IFERROR(1/J95*(X95/H95),"0")</f>
        <v>7.9365079365079361E-2</v>
      </c>
      <c r="BP95" s="64">
        <f>IFERROR(1/J95*(Y95/H95),"0")</f>
        <v>8.2417582417582416E-2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17.530864197530864</v>
      </c>
      <c r="Y97" s="551">
        <f>IFERROR(Y93/H93,"0")+IFERROR(Y94/H94,"0")+IFERROR(Y95/H95,"0")+IFERROR(Y96/H96,"0")</f>
        <v>19</v>
      </c>
      <c r="Z97" s="551">
        <f>IFERROR(IF(Z93="",0,Z93),"0")+IFERROR(IF(Z94="",0,Z94),"0")+IFERROR(IF(Z95="",0,Z95),"0")+IFERROR(IF(Z96="",0,Z96),"0")</f>
        <v>0.17357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64</v>
      </c>
      <c r="Y98" s="551">
        <f>IFERROR(SUM(Y93:Y96),"0")</f>
        <v>72.900000000000006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665</v>
      </c>
      <c r="Y101" s="550">
        <f>IFERROR(IF(X101="",0,CEILING((X101/$H101),1)*$H101),"")</f>
        <v>669.6</v>
      </c>
      <c r="Z101" s="36">
        <f>IFERROR(IF(Y101=0,"",ROUNDUP(Y101/H101,0)*0.01898),"")</f>
        <v>1.17676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691.78472222222217</v>
      </c>
      <c r="BN101" s="64">
        <f>IFERROR(Y101*I101/H101,"0")</f>
        <v>696.56999999999994</v>
      </c>
      <c r="BO101" s="64">
        <f>IFERROR(1/J101*(X101/H101),"0")</f>
        <v>0.96209490740740733</v>
      </c>
      <c r="BP101" s="64">
        <f>IFERROR(1/J101*(Y101/H101),"0")</f>
        <v>0.96875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180</v>
      </c>
      <c r="Y103" s="550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188.39999999999998</v>
      </c>
      <c r="BN103" s="64">
        <f>IFERROR(Y103*I103/H103,"0")</f>
        <v>188.39999999999998</v>
      </c>
      <c r="BO103" s="64">
        <f>IFERROR(1/J103*(X103/H103),"0")</f>
        <v>0.30303030303030304</v>
      </c>
      <c r="BP103" s="64">
        <f>IFERROR(1/J103*(Y103/H103),"0")</f>
        <v>0.30303030303030304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101.57407407407408</v>
      </c>
      <c r="Y105" s="551">
        <f>IFERROR(Y101/H101,"0")+IFERROR(Y102/H102,"0")+IFERROR(Y103/H103,"0")+IFERROR(Y104/H104,"0")</f>
        <v>102</v>
      </c>
      <c r="Z105" s="551">
        <f>IFERROR(IF(Z101="",0,Z101),"0")+IFERROR(IF(Z102="",0,Z102),"0")+IFERROR(IF(Z103="",0,Z103),"0")+IFERROR(IF(Z104="",0,Z104),"0")</f>
        <v>1.53756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845</v>
      </c>
      <c r="Y106" s="551">
        <f>IFERROR(SUM(Y101:Y104),"0")</f>
        <v>849.6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75</v>
      </c>
      <c r="Y110" s="550">
        <f>IFERROR(IF(X110="",0,CEILING((X110/$H110),1)*$H110),"")</f>
        <v>76.8</v>
      </c>
      <c r="Z110" s="36">
        <f>IFERROR(IF(Y110=0,"",ROUNDUP(Y110/H110,0)*0.00651),"")</f>
        <v>0.20832000000000001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80.625</v>
      </c>
      <c r="BN110" s="64">
        <f>IFERROR(Y110*I110/H110,"0")</f>
        <v>82.56</v>
      </c>
      <c r="BO110" s="64">
        <f>IFERROR(1/J110*(X110/H110),"0")</f>
        <v>0.1717032967032967</v>
      </c>
      <c r="BP110" s="64">
        <f>IFERROR(1/J110*(Y110/H110),"0")</f>
        <v>0.17582417582417584</v>
      </c>
    </row>
    <row r="111" spans="1:68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31.25</v>
      </c>
      <c r="Y111" s="551">
        <f>IFERROR(Y108/H108,"0")+IFERROR(Y109/H109,"0")+IFERROR(Y110/H110,"0")</f>
        <v>32</v>
      </c>
      <c r="Z111" s="551">
        <f>IFERROR(IF(Z108="",0,Z108),"0")+IFERROR(IF(Z109="",0,Z109),"0")+IFERROR(IF(Z110="",0,Z110),"0")</f>
        <v>0.20832000000000001</v>
      </c>
      <c r="AA111" s="552"/>
      <c r="AB111" s="552"/>
      <c r="AC111" s="552"/>
    </row>
    <row r="112" spans="1:68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75</v>
      </c>
      <c r="Y112" s="551">
        <f>IFERROR(SUM(Y108:Y110),"0")</f>
        <v>76.8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92</v>
      </c>
      <c r="Y114" s="550">
        <f>IFERROR(IF(X114="",0,CEILING((X114/$H114),1)*$H114),"")</f>
        <v>97.199999999999989</v>
      </c>
      <c r="Z114" s="36">
        <f>IFERROR(IF(Y114=0,"",ROUNDUP(Y114/H114,0)*0.01898),"")</f>
        <v>0.22776000000000002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97.826666666666668</v>
      </c>
      <c r="BN114" s="64">
        <f>IFERROR(Y114*I114/H114,"0")</f>
        <v>103.35599999999998</v>
      </c>
      <c r="BO114" s="64">
        <f>IFERROR(1/J114*(X114/H114),"0")</f>
        <v>0.17746913580246915</v>
      </c>
      <c r="BP114" s="64">
        <f>IFERROR(1/J114*(Y114/H114),"0")</f>
        <v>0.1875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65</v>
      </c>
      <c r="Y116" s="550">
        <f>IFERROR(IF(X116="",0,CEILING((X116/$H116),1)*$H116),"")</f>
        <v>67.5</v>
      </c>
      <c r="Z116" s="36">
        <f>IFERROR(IF(Y116=0,"",ROUNDUP(Y116/H116,0)*0.00651),"")</f>
        <v>0.16275000000000001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71.066666666666663</v>
      </c>
      <c r="BN116" s="64">
        <f>IFERROR(Y116*I116/H116,"0")</f>
        <v>73.8</v>
      </c>
      <c r="BO116" s="64">
        <f>IFERROR(1/J116*(X116/H116),"0")</f>
        <v>0.13227513227513227</v>
      </c>
      <c r="BP116" s="64">
        <f>IFERROR(1/J116*(Y116/H116),"0")</f>
        <v>0.13736263736263737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35.432098765432102</v>
      </c>
      <c r="Y118" s="551">
        <f>IFERROR(Y114/H114,"0")+IFERROR(Y115/H115,"0")+IFERROR(Y116/H116,"0")+IFERROR(Y117/H117,"0")</f>
        <v>37</v>
      </c>
      <c r="Z118" s="551">
        <f>IFERROR(IF(Z114="",0,Z114),"0")+IFERROR(IF(Z115="",0,Z115),"0")+IFERROR(IF(Z116="",0,Z116),"0")+IFERROR(IF(Z117="",0,Z117),"0")</f>
        <v>0.39051000000000002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157</v>
      </c>
      <c r="Y119" s="551">
        <f>IFERROR(SUM(Y114:Y117),"0")</f>
        <v>164.7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77</v>
      </c>
      <c r="Y159" s="550">
        <f t="shared" ref="Y159:Y167" si="11">IFERROR(IF(X159="",0,CEILING((X159/$H159),1)*$H159),"")</f>
        <v>79.8</v>
      </c>
      <c r="Z159" s="36">
        <f>IFERROR(IF(Y159=0,"",ROUNDUP(Y159/H159,0)*0.00902),"")</f>
        <v>0.17138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81.95</v>
      </c>
      <c r="BN159" s="64">
        <f t="shared" ref="BN159:BN167" si="13">IFERROR(Y159*I159/H159,"0")</f>
        <v>84.929999999999993</v>
      </c>
      <c r="BO159" s="64">
        <f t="shared" ref="BO159:BO167" si="14">IFERROR(1/J159*(X159/H159),"0")</f>
        <v>0.1388888888888889</v>
      </c>
      <c r="BP159" s="64">
        <f t="shared" ref="BP159:BP167" si="15">IFERROR(1/J159*(Y159/H159),"0")</f>
        <v>0.14393939393939395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86</v>
      </c>
      <c r="Y161" s="550">
        <f t="shared" si="11"/>
        <v>88.2</v>
      </c>
      <c r="Z161" s="36">
        <f>IFERROR(IF(Y161=0,"",ROUNDUP(Y161/H161,0)*0.00902),"")</f>
        <v>0.18942000000000001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90.3</v>
      </c>
      <c r="BN161" s="64">
        <f t="shared" si="13"/>
        <v>92.610000000000014</v>
      </c>
      <c r="BO161" s="64">
        <f t="shared" si="14"/>
        <v>0.15512265512265511</v>
      </c>
      <c r="BP161" s="64">
        <f t="shared" si="15"/>
        <v>0.15909090909090909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86</v>
      </c>
      <c r="Y162" s="550">
        <f t="shared" si="11"/>
        <v>86.100000000000009</v>
      </c>
      <c r="Z162" s="36">
        <f>IFERROR(IF(Y162=0,"",ROUNDUP(Y162/H162,0)*0.00502),"")</f>
        <v>0.20582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91.323809523809516</v>
      </c>
      <c r="BN162" s="64">
        <f t="shared" si="13"/>
        <v>91.43</v>
      </c>
      <c r="BO162" s="64">
        <f t="shared" si="14"/>
        <v>0.17501017501017502</v>
      </c>
      <c r="BP162" s="64">
        <f t="shared" si="15"/>
        <v>0.17521367521367523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54</v>
      </c>
      <c r="Y164" s="550">
        <f t="shared" si="11"/>
        <v>54</v>
      </c>
      <c r="Z164" s="36">
        <f>IFERROR(IF(Y164=0,"",ROUNDUP(Y164/H164,0)*0.00502),"")</f>
        <v>0.15060000000000001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57.9</v>
      </c>
      <c r="BN164" s="64">
        <f t="shared" si="13"/>
        <v>57.9</v>
      </c>
      <c r="BO164" s="64">
        <f t="shared" si="14"/>
        <v>0.12820512820512822</v>
      </c>
      <c r="BP164" s="64">
        <f t="shared" si="15"/>
        <v>0.12820512820512822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173</v>
      </c>
      <c r="Y165" s="550">
        <f t="shared" si="11"/>
        <v>174.3</v>
      </c>
      <c r="Z165" s="36">
        <f>IFERROR(IF(Y165=0,"",ROUNDUP(Y165/H165,0)*0.00502),"")</f>
        <v>0.41666000000000003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181.23809523809524</v>
      </c>
      <c r="BN165" s="64">
        <f t="shared" si="13"/>
        <v>182.60000000000002</v>
      </c>
      <c r="BO165" s="64">
        <f t="shared" si="14"/>
        <v>0.3520553520553521</v>
      </c>
      <c r="BP165" s="64">
        <f t="shared" si="15"/>
        <v>0.35470085470085472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192.14285714285714</v>
      </c>
      <c r="Y168" s="551">
        <f>IFERROR(Y159/H159,"0")+IFERROR(Y160/H160,"0")+IFERROR(Y161/H161,"0")+IFERROR(Y162/H162,"0")+IFERROR(Y163/H163,"0")+IFERROR(Y164/H164,"0")+IFERROR(Y165/H165,"0")+IFERROR(Y166/H166,"0")+IFERROR(Y167/H167,"0")</f>
        <v>194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1.13388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476</v>
      </c>
      <c r="Y169" s="551">
        <f>IFERROR(SUM(Y159:Y167),"0")</f>
        <v>482.40000000000003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41</v>
      </c>
      <c r="Y188" s="550">
        <f>IFERROR(IF(X188="",0,CEILING((X188/$H188),1)*$H188),"")</f>
        <v>42</v>
      </c>
      <c r="Z188" s="36">
        <f>IFERROR(IF(Y188=0,"",ROUNDUP(Y188/H188,0)*0.00651),"")</f>
        <v>0.13020000000000001</v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44.514285714285705</v>
      </c>
      <c r="BN188" s="64">
        <f>IFERROR(Y188*I188/H188,"0")</f>
        <v>45.599999999999994</v>
      </c>
      <c r="BO188" s="64">
        <f>IFERROR(1/J188*(X188/H188),"0")</f>
        <v>0.10727367870225013</v>
      </c>
      <c r="BP188" s="64">
        <f>IFERROR(1/J188*(Y188/H188),"0")</f>
        <v>0.1098901098901099</v>
      </c>
    </row>
    <row r="189" spans="1:68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19.523809523809522</v>
      </c>
      <c r="Y189" s="551">
        <f>IFERROR(Y187/H187,"0")+IFERROR(Y188/H188,"0")</f>
        <v>20</v>
      </c>
      <c r="Z189" s="551">
        <f>IFERROR(IF(Z187="",0,Z187),"0")+IFERROR(IF(Z188="",0,Z188),"0")</f>
        <v>0.13020000000000001</v>
      </c>
      <c r="AA189" s="552"/>
      <c r="AB189" s="552"/>
      <c r="AC189" s="552"/>
    </row>
    <row r="190" spans="1:68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41</v>
      </c>
      <c r="Y190" s="551">
        <f>IFERROR(SUM(Y187:Y188),"0")</f>
        <v>42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hidden="1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45</v>
      </c>
      <c r="Y193" s="550">
        <f t="shared" si="16"/>
        <v>48.6</v>
      </c>
      <c r="Z193" s="36">
        <f>IFERROR(IF(Y193=0,"",ROUNDUP(Y193/H193,0)*0.00902),"")</f>
        <v>8.1180000000000002E-2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46.75</v>
      </c>
      <c r="BN193" s="64">
        <f t="shared" si="18"/>
        <v>50.49</v>
      </c>
      <c r="BO193" s="64">
        <f t="shared" si="19"/>
        <v>6.3131313131313122E-2</v>
      </c>
      <c r="BP193" s="64">
        <f t="shared" si="20"/>
        <v>6.8181818181818177E-2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77</v>
      </c>
      <c r="Y196" s="550">
        <f t="shared" si="16"/>
        <v>77.400000000000006</v>
      </c>
      <c r="Z196" s="36">
        <f>IFERROR(IF(Y196=0,"",ROUNDUP(Y196/H196,0)*0.00502),"")</f>
        <v>0.21586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82.561111111111103</v>
      </c>
      <c r="BN196" s="64">
        <f t="shared" si="18"/>
        <v>82.99</v>
      </c>
      <c r="BO196" s="64">
        <f t="shared" si="19"/>
        <v>0.1828110161443495</v>
      </c>
      <c r="BP196" s="64">
        <f t="shared" si="20"/>
        <v>0.18376068376068377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51</v>
      </c>
      <c r="Y197" s="550">
        <f t="shared" si="16"/>
        <v>52.2</v>
      </c>
      <c r="Z197" s="36">
        <f>IFERROR(IF(Y197=0,"",ROUNDUP(Y197/H197,0)*0.00502),"")</f>
        <v>0.14558000000000001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53.833333333333329</v>
      </c>
      <c r="BN197" s="64">
        <f t="shared" si="18"/>
        <v>55.1</v>
      </c>
      <c r="BO197" s="64">
        <f t="shared" si="19"/>
        <v>0.12108262108262109</v>
      </c>
      <c r="BP197" s="64">
        <f t="shared" si="20"/>
        <v>0.12393162393162395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49</v>
      </c>
      <c r="Y199" s="550">
        <f t="shared" si="16"/>
        <v>50.4</v>
      </c>
      <c r="Z199" s="36">
        <f>IFERROR(IF(Y199=0,"",ROUNDUP(Y199/H199,0)*0.00502),"")</f>
        <v>0.14056000000000002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51.722222222222214</v>
      </c>
      <c r="BN199" s="64">
        <f t="shared" si="18"/>
        <v>53.199999999999996</v>
      </c>
      <c r="BO199" s="64">
        <f t="shared" si="19"/>
        <v>0.11633428300094968</v>
      </c>
      <c r="BP199" s="64">
        <f t="shared" si="20"/>
        <v>0.11965811965811968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106.66666666666666</v>
      </c>
      <c r="Y200" s="551">
        <f>IFERROR(Y192/H192,"0")+IFERROR(Y193/H193,"0")+IFERROR(Y194/H194,"0")+IFERROR(Y195/H195,"0")+IFERROR(Y196/H196,"0")+IFERROR(Y197/H197,"0")+IFERROR(Y198/H198,"0")+IFERROR(Y199/H199,"0")</f>
        <v>109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0.58318000000000003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222</v>
      </c>
      <c r="Y201" s="551">
        <f>IFERROR(SUM(Y192:Y199),"0")</f>
        <v>228.6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22</v>
      </c>
      <c r="Y206" s="550">
        <f t="shared" si="21"/>
        <v>24</v>
      </c>
      <c r="Z206" s="36">
        <f t="shared" ref="Z206:Z211" si="26">IFERROR(IF(Y206=0,"",ROUNDUP(Y206/H206,0)*0.00651),"")</f>
        <v>6.5100000000000005E-2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24.474999999999998</v>
      </c>
      <c r="BN206" s="64">
        <f t="shared" si="23"/>
        <v>26.7</v>
      </c>
      <c r="BO206" s="64">
        <f t="shared" si="24"/>
        <v>5.0366300366300375E-2</v>
      </c>
      <c r="BP206" s="64">
        <f t="shared" si="25"/>
        <v>5.4945054945054951E-2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144</v>
      </c>
      <c r="Y208" s="550">
        <f t="shared" si="21"/>
        <v>144</v>
      </c>
      <c r="Z208" s="36">
        <f t="shared" si="26"/>
        <v>0.3906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159.12000000000003</v>
      </c>
      <c r="BN208" s="64">
        <f t="shared" si="23"/>
        <v>159.12000000000003</v>
      </c>
      <c r="BO208" s="64">
        <f t="shared" si="24"/>
        <v>0.32967032967032972</v>
      </c>
      <c r="BP208" s="64">
        <f t="shared" si="25"/>
        <v>0.32967032967032972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144</v>
      </c>
      <c r="Y209" s="550">
        <f t="shared" si="21"/>
        <v>144</v>
      </c>
      <c r="Z209" s="36">
        <f t="shared" si="26"/>
        <v>0.3906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159.12000000000003</v>
      </c>
      <c r="BN209" s="64">
        <f t="shared" si="23"/>
        <v>159.12000000000003</v>
      </c>
      <c r="BO209" s="64">
        <f t="shared" si="24"/>
        <v>0.32967032967032972</v>
      </c>
      <c r="BP209" s="64">
        <f t="shared" si="25"/>
        <v>0.32967032967032972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108</v>
      </c>
      <c r="Y210" s="550">
        <f t="shared" si="21"/>
        <v>108</v>
      </c>
      <c r="Z210" s="36">
        <f t="shared" si="26"/>
        <v>0.29294999999999999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119.34</v>
      </c>
      <c r="BN210" s="64">
        <f t="shared" si="23"/>
        <v>119.34</v>
      </c>
      <c r="BO210" s="64">
        <f t="shared" si="24"/>
        <v>0.24725274725274726</v>
      </c>
      <c r="BP210" s="64">
        <f t="shared" si="25"/>
        <v>0.24725274725274726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23</v>
      </c>
      <c r="Y211" s="550">
        <f t="shared" si="21"/>
        <v>24</v>
      </c>
      <c r="Z211" s="36">
        <f t="shared" si="26"/>
        <v>6.5100000000000005E-2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25.4725</v>
      </c>
      <c r="BN211" s="64">
        <f t="shared" si="23"/>
        <v>26.580000000000002</v>
      </c>
      <c r="BO211" s="64">
        <f t="shared" si="24"/>
        <v>5.2655677655677663E-2</v>
      </c>
      <c r="BP211" s="64">
        <f t="shared" si="25"/>
        <v>5.4945054945054951E-2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183.75000000000003</v>
      </c>
      <c r="Y212" s="551">
        <f>IFERROR(Y203/H203,"0")+IFERROR(Y204/H204,"0")+IFERROR(Y205/H205,"0")+IFERROR(Y206/H206,"0")+IFERROR(Y207/H207,"0")+IFERROR(Y208/H208,"0")+IFERROR(Y209/H209,"0")+IFERROR(Y210/H210,"0")+IFERROR(Y211/H211,"0")</f>
        <v>185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1.20435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441</v>
      </c>
      <c r="Y213" s="551">
        <f>IFERROR(SUM(Y203:Y211),"0")</f>
        <v>444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61</v>
      </c>
      <c r="Y216" s="550">
        <f>IFERROR(IF(X216="",0,CEILING((X216/$H216),1)*$H216),"")</f>
        <v>62.4</v>
      </c>
      <c r="Z216" s="36">
        <f>IFERROR(IF(Y216=0,"",ROUNDUP(Y216/H216,0)*0.00651),"")</f>
        <v>0.16925999999999999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67.405000000000015</v>
      </c>
      <c r="BN216" s="64">
        <f>IFERROR(Y216*I216/H216,"0")</f>
        <v>68.952000000000012</v>
      </c>
      <c r="BO216" s="64">
        <f>IFERROR(1/J216*(X216/H216),"0")</f>
        <v>0.13965201465201468</v>
      </c>
      <c r="BP216" s="64">
        <f>IFERROR(1/J216*(Y216/H216),"0")</f>
        <v>0.14285714285714288</v>
      </c>
    </row>
    <row r="217" spans="1:68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25.416666666666668</v>
      </c>
      <c r="Y217" s="551">
        <f>IFERROR(Y215/H215,"0")+IFERROR(Y216/H216,"0")</f>
        <v>26</v>
      </c>
      <c r="Z217" s="551">
        <f>IFERROR(IF(Z215="",0,Z215),"0")+IFERROR(IF(Z216="",0,Z216),"0")</f>
        <v>0.16925999999999999</v>
      </c>
      <c r="AA217" s="552"/>
      <c r="AB217" s="552"/>
      <c r="AC217" s="552"/>
    </row>
    <row r="218" spans="1:68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61</v>
      </c>
      <c r="Y218" s="551">
        <f>IFERROR(SUM(Y215:Y216),"0")</f>
        <v>62.4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7</v>
      </c>
      <c r="Y224" s="550">
        <f t="shared" si="27"/>
        <v>8</v>
      </c>
      <c r="Z224" s="36">
        <f t="shared" ref="Z224:Z229" si="32">IFERROR(IF(Y224=0,"",ROUNDUP(Y224/H224,0)*0.00902),"")</f>
        <v>1.804E-2</v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7.3674999999999997</v>
      </c>
      <c r="BN224" s="64">
        <f t="shared" si="29"/>
        <v>8.42</v>
      </c>
      <c r="BO224" s="64">
        <f t="shared" si="30"/>
        <v>1.3257575757575758E-2</v>
      </c>
      <c r="BP224" s="64">
        <f t="shared" si="31"/>
        <v>1.5151515151515152E-2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1.75</v>
      </c>
      <c r="Y230" s="551">
        <f>IFERROR(Y221/H221,"0")+IFERROR(Y222/H222,"0")+IFERROR(Y223/H223,"0")+IFERROR(Y224/H224,"0")+IFERROR(Y225/H225,"0")+IFERROR(Y226/H226,"0")+IFERROR(Y227/H227,"0")+IFERROR(Y228/H228,"0")+IFERROR(Y229/H229,"0")</f>
        <v>2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1.804E-2</v>
      </c>
      <c r="AA230" s="552"/>
      <c r="AB230" s="552"/>
      <c r="AC230" s="552"/>
    </row>
    <row r="231" spans="1:68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7</v>
      </c>
      <c r="Y231" s="551">
        <f>IFERROR(SUM(Y221:Y229),"0")</f>
        <v>8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107</v>
      </c>
      <c r="Y268" s="550">
        <f>IFERROR(IF(X268="",0,CEILING((X268/$H268),1)*$H268),"")</f>
        <v>108</v>
      </c>
      <c r="Z268" s="36">
        <f>IFERROR(IF(Y268=0,"",ROUNDUP(Y268/H268,0)*0.00651),"")</f>
        <v>0.29294999999999999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118.23500000000001</v>
      </c>
      <c r="BN268" s="64">
        <f>IFERROR(Y268*I268/H268,"0")</f>
        <v>119.34</v>
      </c>
      <c r="BO268" s="64">
        <f>IFERROR(1/J268*(X268/H268),"0")</f>
        <v>0.24496336996337001</v>
      </c>
      <c r="BP268" s="64">
        <f>IFERROR(1/J268*(Y268/H268),"0")</f>
        <v>0.24725274725274726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54</v>
      </c>
      <c r="Y269" s="550">
        <f>IFERROR(IF(X269="",0,CEILING((X269/$H269),1)*$H269),"")</f>
        <v>55.199999999999996</v>
      </c>
      <c r="Z269" s="36">
        <f>IFERROR(IF(Y269=0,"",ROUNDUP(Y269/H269,0)*0.00651),"")</f>
        <v>0.14973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58.05</v>
      </c>
      <c r="BN269" s="64">
        <f>IFERROR(Y269*I269/H269,"0")</f>
        <v>59.34</v>
      </c>
      <c r="BO269" s="64">
        <f>IFERROR(1/J269*(X269/H269),"0")</f>
        <v>0.12362637362637363</v>
      </c>
      <c r="BP269" s="64">
        <f>IFERROR(1/J269*(Y269/H269),"0")</f>
        <v>0.1263736263736264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67.083333333333343</v>
      </c>
      <c r="Y270" s="551">
        <f>IFERROR(Y267/H267,"0")+IFERROR(Y268/H268,"0")+IFERROR(Y269/H269,"0")</f>
        <v>68</v>
      </c>
      <c r="Z270" s="551">
        <f>IFERROR(IF(Z267="",0,Z267),"0")+IFERROR(IF(Z268="",0,Z268),"0")+IFERROR(IF(Z269="",0,Z269),"0")</f>
        <v>0.44267999999999996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161</v>
      </c>
      <c r="Y271" s="551">
        <f>IFERROR(SUM(Y267:Y269),"0")</f>
        <v>163.19999999999999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22</v>
      </c>
      <c r="Y302" s="550">
        <f t="shared" si="33"/>
        <v>23.400000000000002</v>
      </c>
      <c r="Z302" s="36">
        <f>IFERROR(IF(Y302=0,"",ROUNDUP(Y302/H302,0)*0.00651),"")</f>
        <v>8.4629999999999997E-2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24.786666666666665</v>
      </c>
      <c r="BN302" s="64">
        <f t="shared" si="35"/>
        <v>26.364000000000001</v>
      </c>
      <c r="BO302" s="64">
        <f t="shared" si="36"/>
        <v>6.7155067155067152E-2</v>
      </c>
      <c r="BP302" s="64">
        <f t="shared" si="37"/>
        <v>7.1428571428571438E-2</v>
      </c>
    </row>
    <row r="303" spans="1:68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12.222222222222221</v>
      </c>
      <c r="Y303" s="551">
        <f>IFERROR(Y296/H296,"0")+IFERROR(Y297/H297,"0")+IFERROR(Y298/H298,"0")+IFERROR(Y299/H299,"0")+IFERROR(Y300/H300,"0")+IFERROR(Y301/H301,"0")+IFERROR(Y302/H302,"0")</f>
        <v>13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8.4629999999999997E-2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22</v>
      </c>
      <c r="Y304" s="551">
        <f>IFERROR(SUM(Y296:Y302),"0")</f>
        <v>23.400000000000002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112</v>
      </c>
      <c r="Y314" s="550">
        <f>IFERROR(IF(X314="",0,CEILING((X314/$H314),1)*$H314),"")</f>
        <v>117.60000000000001</v>
      </c>
      <c r="Z314" s="36">
        <f>IFERROR(IF(Y314=0,"",ROUNDUP(Y314/H314,0)*0.01898),"")</f>
        <v>0.26572000000000001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118.92</v>
      </c>
      <c r="BN314" s="64">
        <f>IFERROR(Y314*I314/H314,"0")</f>
        <v>124.86600000000001</v>
      </c>
      <c r="BO314" s="64">
        <f>IFERROR(1/J314*(X314/H314),"0")</f>
        <v>0.20833333333333331</v>
      </c>
      <c r="BP314" s="64">
        <f>IFERROR(1/J314*(Y314/H314),"0")</f>
        <v>0.21875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126</v>
      </c>
      <c r="Y316" s="550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133.785</v>
      </c>
      <c r="BN316" s="64">
        <f>IFERROR(Y316*I316/H316,"0")</f>
        <v>133.785</v>
      </c>
      <c r="BO316" s="64">
        <f>IFERROR(1/J316*(X316/H316),"0")</f>
        <v>0.234375</v>
      </c>
      <c r="BP316" s="64">
        <f>IFERROR(1/J316*(Y316/H316),"0")</f>
        <v>0.234375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28.333333333333332</v>
      </c>
      <c r="Y317" s="551">
        <f>IFERROR(Y314/H314,"0")+IFERROR(Y315/H315,"0")+IFERROR(Y316/H316,"0")</f>
        <v>29</v>
      </c>
      <c r="Z317" s="551">
        <f>IFERROR(IF(Z314="",0,Z314),"0")+IFERROR(IF(Z315="",0,Z315),"0")+IFERROR(IF(Z316="",0,Z316),"0")</f>
        <v>0.55042000000000002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238</v>
      </c>
      <c r="Y318" s="551">
        <f>IFERROR(SUM(Y314:Y316),"0")</f>
        <v>243.60000000000002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12</v>
      </c>
      <c r="Y322" s="550">
        <f>IFERROR(IF(X322="",0,CEILING((X322/$H322),1)*$H322),"")</f>
        <v>12.75</v>
      </c>
      <c r="Z322" s="36">
        <f>IFERROR(IF(Y322=0,"",ROUNDUP(Y322/H322,0)*0.00651),"")</f>
        <v>3.2550000000000003E-2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13.905882352941179</v>
      </c>
      <c r="BN322" s="64">
        <f>IFERROR(Y322*I322/H322,"0")</f>
        <v>14.775000000000002</v>
      </c>
      <c r="BO322" s="64">
        <f>IFERROR(1/J322*(X322/H322),"0")</f>
        <v>2.5856496444731741E-2</v>
      </c>
      <c r="BP322" s="64">
        <f>IFERROR(1/J322*(Y322/H322),"0")</f>
        <v>2.7472527472527476E-2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50</v>
      </c>
      <c r="Y323" s="550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56.470588235294123</v>
      </c>
      <c r="BN323" s="64">
        <f>IFERROR(Y323*I323/H323,"0")</f>
        <v>57.6</v>
      </c>
      <c r="BO323" s="64">
        <f>IFERROR(1/J323*(X323/H323),"0")</f>
        <v>0.10773540185304893</v>
      </c>
      <c r="BP323" s="64">
        <f>IFERROR(1/J323*(Y323/H323),"0")</f>
        <v>0.1098901098901099</v>
      </c>
    </row>
    <row r="324" spans="1:68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24.313725490196081</v>
      </c>
      <c r="Y324" s="551">
        <f>IFERROR(Y320/H320,"0")+IFERROR(Y321/H321,"0")+IFERROR(Y322/H322,"0")+IFERROR(Y323/H323,"0")</f>
        <v>25</v>
      </c>
      <c r="Z324" s="551">
        <f>IFERROR(IF(Z320="",0,Z320),"0")+IFERROR(IF(Z321="",0,Z321),"0")+IFERROR(IF(Z322="",0,Z322),"0")+IFERROR(IF(Z323="",0,Z323),"0")</f>
        <v>0.16275000000000001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62</v>
      </c>
      <c r="Y325" s="551">
        <f>IFERROR(SUM(Y320:Y323),"0")</f>
        <v>63.75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hidden="1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632</v>
      </c>
      <c r="Y343" s="550">
        <f t="shared" si="38"/>
        <v>645</v>
      </c>
      <c r="Z343" s="36">
        <f>IFERROR(IF(Y343=0,"",ROUNDUP(Y343/H343,0)*0.02175),"")</f>
        <v>0.93524999999999991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652.22400000000005</v>
      </c>
      <c r="BN343" s="64">
        <f t="shared" si="40"/>
        <v>665.64</v>
      </c>
      <c r="BO343" s="64">
        <f t="shared" si="41"/>
        <v>0.87777777777777777</v>
      </c>
      <c r="BP343" s="64">
        <f t="shared" si="42"/>
        <v>0.89583333333333326</v>
      </c>
    </row>
    <row r="344" spans="1:68" ht="37.5" hidden="1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899</v>
      </c>
      <c r="Y345" s="550">
        <f t="shared" si="38"/>
        <v>900</v>
      </c>
      <c r="Z345" s="36">
        <f>IFERROR(IF(Y345=0,"",ROUNDUP(Y345/H345,0)*0.02175),"")</f>
        <v>1.3049999999999999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927.76800000000003</v>
      </c>
      <c r="BN345" s="64">
        <f t="shared" si="40"/>
        <v>928.8</v>
      </c>
      <c r="BO345" s="64">
        <f t="shared" si="41"/>
        <v>1.2486111111111109</v>
      </c>
      <c r="BP345" s="64">
        <f t="shared" si="42"/>
        <v>1.25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102.06666666666666</v>
      </c>
      <c r="Y349" s="551">
        <f>IFERROR(Y342/H342,"0")+IFERROR(Y343/H343,"0")+IFERROR(Y344/H344,"0")+IFERROR(Y345/H345,"0")+IFERROR(Y346/H346,"0")+IFERROR(Y347/H347,"0")+IFERROR(Y348/H348,"0")</f>
        <v>103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2.2402499999999996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1531</v>
      </c>
      <c r="Y350" s="551">
        <f>IFERROR(SUM(Y342:Y348),"0")</f>
        <v>1545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73</v>
      </c>
      <c r="Y362" s="550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77.209666666666678</v>
      </c>
      <c r="BN362" s="64">
        <f>IFERROR(Y362*I362/H362,"0")</f>
        <v>85.670999999999992</v>
      </c>
      <c r="BO362" s="64">
        <f>IFERROR(1/J362*(X362/H362),"0")</f>
        <v>0.1267361111111111</v>
      </c>
      <c r="BP362" s="64">
        <f>IFERROR(1/J362*(Y362/H362),"0")</f>
        <v>0.140625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8.1111111111111107</v>
      </c>
      <c r="Y363" s="551">
        <f>IFERROR(Y362/H362,"0")</f>
        <v>9</v>
      </c>
      <c r="Z363" s="551">
        <f>IFERROR(IF(Z362="",0,Z362),"0")</f>
        <v>0.17082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73</v>
      </c>
      <c r="Y364" s="551">
        <f>IFERROR(SUM(Y362:Y362),"0")</f>
        <v>81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802</v>
      </c>
      <c r="Y377" s="550">
        <f>IFERROR(IF(X377="",0,CEILING((X377/$H377),1)*$H377),"")</f>
        <v>810</v>
      </c>
      <c r="Z377" s="36">
        <f>IFERROR(IF(Y377=0,"",ROUNDUP(Y377/H377,0)*0.01898),"")</f>
        <v>1.7081999999999999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848.24866666666674</v>
      </c>
      <c r="BN377" s="64">
        <f>IFERROR(Y377*I377/H377,"0")</f>
        <v>856.71</v>
      </c>
      <c r="BO377" s="64">
        <f>IFERROR(1/J377*(X377/H377),"0")</f>
        <v>1.3923611111111112</v>
      </c>
      <c r="BP377" s="64">
        <f>IFERROR(1/J377*(Y377/H377),"0")</f>
        <v>1.40625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89.111111111111114</v>
      </c>
      <c r="Y379" s="551">
        <f>IFERROR(Y377/H377,"0")+IFERROR(Y378/H378,"0")</f>
        <v>90</v>
      </c>
      <c r="Z379" s="551">
        <f>IFERROR(IF(Z377="",0,Z377),"0")+IFERROR(IF(Z378="",0,Z378),"0")</f>
        <v>1.7081999999999999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802</v>
      </c>
      <c r="Y380" s="551">
        <f>IFERROR(SUM(Y377:Y378),"0")</f>
        <v>810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113</v>
      </c>
      <c r="Y431" s="550">
        <f t="shared" si="49"/>
        <v>116.16000000000001</v>
      </c>
      <c r="Z431" s="36">
        <f t="shared" si="50"/>
        <v>0.26312000000000002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120.70454545454544</v>
      </c>
      <c r="BN431" s="64">
        <f t="shared" si="52"/>
        <v>124.08000000000001</v>
      </c>
      <c r="BO431" s="64">
        <f t="shared" si="53"/>
        <v>0.20578379953379955</v>
      </c>
      <c r="BP431" s="64">
        <f t="shared" si="54"/>
        <v>0.21153846153846156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690</v>
      </c>
      <c r="Y432" s="550">
        <f t="shared" si="49"/>
        <v>691.68000000000006</v>
      </c>
      <c r="Z432" s="36">
        <f t="shared" si="50"/>
        <v>1.5667599999999999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737.0454545454545</v>
      </c>
      <c r="BN432" s="64">
        <f t="shared" si="52"/>
        <v>738.84</v>
      </c>
      <c r="BO432" s="64">
        <f t="shared" si="53"/>
        <v>1.2565559440559442</v>
      </c>
      <c r="BP432" s="64">
        <f t="shared" si="54"/>
        <v>1.2596153846153846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1047</v>
      </c>
      <c r="Y435" s="550">
        <f t="shared" si="49"/>
        <v>1050.72</v>
      </c>
      <c r="Z435" s="36">
        <f t="shared" si="50"/>
        <v>2.3800400000000002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1118.3863636363635</v>
      </c>
      <c r="BN435" s="64">
        <f t="shared" si="52"/>
        <v>1122.3599999999999</v>
      </c>
      <c r="BO435" s="64">
        <f t="shared" si="53"/>
        <v>1.9066870629370629</v>
      </c>
      <c r="BP435" s="64">
        <f t="shared" si="54"/>
        <v>1.9134615384615385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18</v>
      </c>
      <c r="Y438" s="550">
        <f t="shared" si="49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25.987500000000001</v>
      </c>
      <c r="BN438" s="64">
        <f t="shared" si="52"/>
        <v>27.72</v>
      </c>
      <c r="BO438" s="64">
        <f t="shared" si="53"/>
        <v>2.8409090909090912E-2</v>
      </c>
      <c r="BP438" s="64">
        <f t="shared" si="54"/>
        <v>3.0303030303030304E-2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354.12878787878788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356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4.2460000000000004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1868</v>
      </c>
      <c r="Y444" s="551">
        <f>IFERROR(SUM(Y430:Y442),"0")</f>
        <v>1877.76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395</v>
      </c>
      <c r="Y446" s="550">
        <f>IFERROR(IF(X446="",0,CEILING((X446/$H446),1)*$H446),"")</f>
        <v>396</v>
      </c>
      <c r="Z446" s="36">
        <f>IFERROR(IF(Y446=0,"",ROUNDUP(Y446/H446,0)*0.01196),"")</f>
        <v>0.89700000000000002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421.93181818181813</v>
      </c>
      <c r="BN446" s="64">
        <f>IFERROR(Y446*I446/H446,"0")</f>
        <v>423</v>
      </c>
      <c r="BO446" s="64">
        <f>IFERROR(1/J446*(X446/H446),"0")</f>
        <v>0.71933275058275059</v>
      </c>
      <c r="BP446" s="64">
        <f>IFERROR(1/J446*(Y446/H446),"0")</f>
        <v>0.72115384615384615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74.810606060606062</v>
      </c>
      <c r="Y449" s="551">
        <f>IFERROR(Y446/H446,"0")+IFERROR(Y447/H447,"0")+IFERROR(Y448/H448,"0")</f>
        <v>75</v>
      </c>
      <c r="Z449" s="551">
        <f>IFERROR(IF(Z446="",0,Z446),"0")+IFERROR(IF(Z447="",0,Z447),"0")+IFERROR(IF(Z448="",0,Z448),"0")</f>
        <v>0.89700000000000002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395</v>
      </c>
      <c r="Y450" s="551">
        <f>IFERROR(SUM(Y446:Y448),"0")</f>
        <v>396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153</v>
      </c>
      <c r="Y452" s="550">
        <f t="shared" ref="Y452:Y457" si="55">IFERROR(IF(X452="",0,CEILING((X452/$H452),1)*$H452),"")</f>
        <v>153.12</v>
      </c>
      <c r="Z452" s="36">
        <f>IFERROR(IF(Y452=0,"",ROUNDUP(Y452/H452,0)*0.01196),"")</f>
        <v>0.34683999999999998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163.43181818181816</v>
      </c>
      <c r="BN452" s="64">
        <f t="shared" ref="BN452:BN457" si="57">IFERROR(Y452*I452/H452,"0")</f>
        <v>163.56</v>
      </c>
      <c r="BO452" s="64">
        <f t="shared" ref="BO452:BO457" si="58">IFERROR(1/J452*(X452/H452),"0")</f>
        <v>0.2786276223776224</v>
      </c>
      <c r="BP452" s="64">
        <f t="shared" ref="BP452:BP457" si="59">IFERROR(1/J452*(Y452/H452),"0")</f>
        <v>0.27884615384615385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225</v>
      </c>
      <c r="Y453" s="550">
        <f t="shared" si="55"/>
        <v>227.04000000000002</v>
      </c>
      <c r="Z453" s="36">
        <f>IFERROR(IF(Y453=0,"",ROUNDUP(Y453/H453,0)*0.01196),"")</f>
        <v>0.51427999999999996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240.34090909090909</v>
      </c>
      <c r="BN453" s="64">
        <f t="shared" si="57"/>
        <v>242.51999999999998</v>
      </c>
      <c r="BO453" s="64">
        <f t="shared" si="58"/>
        <v>0.40974650349650349</v>
      </c>
      <c r="BP453" s="64">
        <f t="shared" si="59"/>
        <v>0.41346153846153849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463</v>
      </c>
      <c r="Y454" s="550">
        <f t="shared" si="55"/>
        <v>464.64000000000004</v>
      </c>
      <c r="Z454" s="36">
        <f>IFERROR(IF(Y454=0,"",ROUNDUP(Y454/H454,0)*0.01196),"")</f>
        <v>1.0524800000000001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494.56818181818176</v>
      </c>
      <c r="BN454" s="64">
        <f t="shared" si="57"/>
        <v>496.32000000000005</v>
      </c>
      <c r="BO454" s="64">
        <f t="shared" si="58"/>
        <v>0.84316724941724941</v>
      </c>
      <c r="BP454" s="64">
        <f t="shared" si="59"/>
        <v>0.84615384615384626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159.28030303030303</v>
      </c>
      <c r="Y458" s="551">
        <f>IFERROR(Y452/H452,"0")+IFERROR(Y453/H453,"0")+IFERROR(Y454/H454,"0")+IFERROR(Y455/H455,"0")+IFERROR(Y456/H456,"0")+IFERROR(Y457/H457,"0")</f>
        <v>160</v>
      </c>
      <c r="Z458" s="551">
        <f>IFERROR(IF(Z452="",0,Z452),"0")+IFERROR(IF(Z453="",0,Z453),"0")+IFERROR(IF(Z454="",0,Z454),"0")+IFERROR(IF(Z455="",0,Z455),"0")+IFERROR(IF(Z456="",0,Z456),"0")+IFERROR(IF(Z457="",0,Z457),"0")</f>
        <v>1.9136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841</v>
      </c>
      <c r="Y459" s="551">
        <f>IFERROR(SUM(Y452:Y457),"0")</f>
        <v>844.80000000000007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10211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10361.009999999998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10805.590986605126</v>
      </c>
      <c r="Y502" s="551">
        <f>IFERROR(SUM(BN22:BN498),"0")</f>
        <v>10964.39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18</v>
      </c>
      <c r="Y503" s="38">
        <f>ROUNDUP(SUM(BP22:BP498),0)</f>
        <v>19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11255.590986605126</v>
      </c>
      <c r="Y504" s="551">
        <f>GrossWeightTotalR+PalletQtyTotalR*25</f>
        <v>11439.39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1883.7875004389707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1909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21.59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760.7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737</v>
      </c>
      <c r="E511" s="46">
        <f>IFERROR(Y87*1,"0")+IFERROR(Y88*1,"0")+IFERROR(Y89*1,"0")+IFERROR(Y93*1,"0")+IFERROR(Y94*1,"0")+IFERROR(Y95*1,"0")+IFERROR(Y96*1,"0")</f>
        <v>456.3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1091.0999999999999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482.40000000000003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776.99999999999989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163.19999999999999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330.75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1626</v>
      </c>
      <c r="U511" s="46">
        <f>IFERROR(Y367*1,"0")+IFERROR(Y368*1,"0")+IFERROR(Y369*1,"0")+IFERROR(Y373*1,"0")+IFERROR(Y377*1,"0")+IFERROR(Y378*1,"0")+IFERROR(Y382*1,"0")</f>
        <v>810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3118.56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4"/>
        <filter val="1 047,00"/>
        <filter val="1 531,00"/>
        <filter val="1 868,00"/>
        <filter val="1 883,79"/>
        <filter val="1,75"/>
        <filter val="10 211,00"/>
        <filter val="10 805,59"/>
        <filter val="101,57"/>
        <filter val="102,07"/>
        <filter val="106,67"/>
        <filter val="107,00"/>
        <filter val="108,00"/>
        <filter val="11 255,59"/>
        <filter val="11,43"/>
        <filter val="112,00"/>
        <filter val="113,00"/>
        <filter val="12,00"/>
        <filter val="12,22"/>
        <filter val="124,08"/>
        <filter val="126,00"/>
        <filter val="144,00"/>
        <filter val="153,00"/>
        <filter val="157,00"/>
        <filter val="159,28"/>
        <filter val="161,00"/>
        <filter val="17,53"/>
        <filter val="173,00"/>
        <filter val="18"/>
        <filter val="18,00"/>
        <filter val="180,00"/>
        <filter val="183,75"/>
        <filter val="19,26"/>
        <filter val="19,52"/>
        <filter val="192,14"/>
        <filter val="203,00"/>
        <filter val="208,00"/>
        <filter val="22,00"/>
        <filter val="222,00"/>
        <filter val="225,00"/>
        <filter val="23,00"/>
        <filter val="238,00"/>
        <filter val="24,31"/>
        <filter val="25,00"/>
        <filter val="25,42"/>
        <filter val="28,33"/>
        <filter val="293,00"/>
        <filter val="307,00"/>
        <filter val="31,25"/>
        <filter val="35,43"/>
        <filter val="354,13"/>
        <filter val="370,00"/>
        <filter val="39,00"/>
        <filter val="395,00"/>
        <filter val="399,00"/>
        <filter val="41,00"/>
        <filter val="44,24"/>
        <filter val="441,00"/>
        <filter val="444,00"/>
        <filter val="45,00"/>
        <filter val="463,00"/>
        <filter val="476,00"/>
        <filter val="49,00"/>
        <filter val="49,64"/>
        <filter val="5,00"/>
        <filter val="50,00"/>
        <filter val="51,00"/>
        <filter val="54,00"/>
        <filter val="61,00"/>
        <filter val="62,00"/>
        <filter val="632,00"/>
        <filter val="64,00"/>
        <filter val="65,00"/>
        <filter val="665,00"/>
        <filter val="67,08"/>
        <filter val="690,00"/>
        <filter val="7,00"/>
        <filter val="73,00"/>
        <filter val="74,81"/>
        <filter val="75,00"/>
        <filter val="751,00"/>
        <filter val="77,00"/>
        <filter val="8,11"/>
        <filter val="802,00"/>
        <filter val="83,00"/>
        <filter val="841,00"/>
        <filter val="845,00"/>
        <filter val="86,00"/>
        <filter val="89,11"/>
        <filter val="899,00"/>
        <filter val="92,00"/>
        <filter val="96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